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C:\Users\dobrm\Documents\Rozpočty\Toušek Jaroslav\Zimák Litomyšl\Úpravy leden 2019\"/>
    </mc:Choice>
  </mc:AlternateContent>
  <xr:revisionPtr revIDLastSave="0" documentId="13_ncr:1_{C27344DC-4DBD-4AA1-9FD8-50003F020B1D}" xr6:coauthVersionLast="40" xr6:coauthVersionMax="40" xr10:uidLastSave="{00000000-0000-0000-0000-000000000000}"/>
  <bookViews>
    <workbookView xWindow="0" yWindow="0" windowWidth="23040" windowHeight="9636" xr2:uid="{00000000-000D-0000-FFFF-FFFF00000000}"/>
  </bookViews>
  <sheets>
    <sheet name="D.1.1 Stavební část" sheetId="2" r:id="rId1"/>
    <sheet name="Pokyny pro vyplnění" sheetId="4" r:id="rId2"/>
  </sheets>
  <definedNames>
    <definedName name="_xlnm._FilterDatabase" localSheetId="0" hidden="1">'D.1.1 Stavební část'!$C$100:$K$554</definedName>
    <definedName name="_xlnm.Print_Titles" localSheetId="0">'D.1.1 Stavební část'!$100:$100</definedName>
    <definedName name="_xlnm.Print_Titles">"$#REF!.$A$1:$#REF!.$IV$3"</definedName>
    <definedName name="_xlnm.Print_Area" localSheetId="0">'D.1.1 Stavební část'!$C$4:$J$36,'D.1.1 Stavební část'!$C$42:$J$82,'D.1.1 Stavební část'!$C$88:$K$554</definedName>
    <definedName name="_xlnm.Print_Area" localSheetId="1">'Pokyny pro vyplnění'!$B$2:$K$69,'Pokyny pro vyplnění'!$B$72:$K$116,'Pokyny pro vyplnění'!$B$119:$K$188,'Pokyny pro vyplnění'!$B$196:$K$216</definedName>
    <definedName name="_xlnm.Print_Area">#REF!</definedName>
    <definedName name="Print_Area___0">"$bez.$#REF!$#REF!:$bez.$#REF!$#REF!"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>#REF!</definedName>
    <definedName name="Z_1E8618C1_1B4D_11D4_B32D_0050046A422B_.wvu.Rows___0">"$bez.$#REF!$#REF!:$bez.$#REF!$#REF!"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>#REF!</definedName>
    <definedName name="Z_65AC2F60_1B4A_11D4_81C5_0050046A4233_.wvu.Rows___0">"$bez.$#REF!$#REF!:$bez.$#REF!$#REF!"</definedName>
  </definedNames>
  <calcPr calcId="181029"/>
</workbook>
</file>

<file path=xl/calcChain.xml><?xml version="1.0" encoding="utf-8"?>
<calcChain xmlns="http://schemas.openxmlformats.org/spreadsheetml/2006/main">
  <c r="BI551" i="2" l="1"/>
  <c r="BH551" i="2"/>
  <c r="BG551" i="2"/>
  <c r="BF551" i="2"/>
  <c r="T551" i="2"/>
  <c r="R551" i="2"/>
  <c r="P551" i="2"/>
  <c r="BK551" i="2"/>
  <c r="J551" i="2"/>
  <c r="BE551" i="2" s="1"/>
  <c r="BI547" i="2"/>
  <c r="BH547" i="2"/>
  <c r="BG547" i="2"/>
  <c r="BF547" i="2"/>
  <c r="T547" i="2"/>
  <c r="R547" i="2"/>
  <c r="P547" i="2"/>
  <c r="BK547" i="2"/>
  <c r="J547" i="2"/>
  <c r="BE547" i="2" s="1"/>
  <c r="BI543" i="2"/>
  <c r="BH543" i="2"/>
  <c r="BG543" i="2"/>
  <c r="BF543" i="2"/>
  <c r="T543" i="2"/>
  <c r="T542" i="2" s="1"/>
  <c r="R543" i="2"/>
  <c r="P543" i="2"/>
  <c r="P542" i="2" s="1"/>
  <c r="BK543" i="2"/>
  <c r="J543" i="2"/>
  <c r="BE543" i="2" s="1"/>
  <c r="BI534" i="2"/>
  <c r="BH534" i="2"/>
  <c r="BG534" i="2"/>
  <c r="BF534" i="2"/>
  <c r="T534" i="2"/>
  <c r="R534" i="2"/>
  <c r="P534" i="2"/>
  <c r="BK534" i="2"/>
  <c r="J534" i="2"/>
  <c r="BE534" i="2" s="1"/>
  <c r="BI530" i="2"/>
  <c r="BH530" i="2"/>
  <c r="BG530" i="2"/>
  <c r="BF530" i="2"/>
  <c r="T530" i="2"/>
  <c r="T529" i="2" s="1"/>
  <c r="R530" i="2"/>
  <c r="P530" i="2"/>
  <c r="BK530" i="2"/>
  <c r="BK529" i="2" s="1"/>
  <c r="J529" i="2" s="1"/>
  <c r="J80" i="2" s="1"/>
  <c r="J530" i="2"/>
  <c r="BE530" i="2" s="1"/>
  <c r="BI528" i="2"/>
  <c r="BH528" i="2"/>
  <c r="BG528" i="2"/>
  <c r="BF528" i="2"/>
  <c r="BE528" i="2"/>
  <c r="T528" i="2"/>
  <c r="R528" i="2"/>
  <c r="P528" i="2"/>
  <c r="BK528" i="2"/>
  <c r="J528" i="2"/>
  <c r="BI523" i="2"/>
  <c r="BH523" i="2"/>
  <c r="BG523" i="2"/>
  <c r="BF523" i="2"/>
  <c r="T523" i="2"/>
  <c r="R523" i="2"/>
  <c r="P523" i="2"/>
  <c r="BK523" i="2"/>
  <c r="J523" i="2"/>
  <c r="BE523" i="2" s="1"/>
  <c r="BI519" i="2"/>
  <c r="BH519" i="2"/>
  <c r="BG519" i="2"/>
  <c r="BF519" i="2"/>
  <c r="BE519" i="2"/>
  <c r="T519" i="2"/>
  <c r="R519" i="2"/>
  <c r="P519" i="2"/>
  <c r="BK519" i="2"/>
  <c r="J519" i="2"/>
  <c r="BI516" i="2"/>
  <c r="BH516" i="2"/>
  <c r="BG516" i="2"/>
  <c r="BF516" i="2"/>
  <c r="T516" i="2"/>
  <c r="R516" i="2"/>
  <c r="P516" i="2"/>
  <c r="BK516" i="2"/>
  <c r="J516" i="2"/>
  <c r="BE516" i="2" s="1"/>
  <c r="BI514" i="2"/>
  <c r="BH514" i="2"/>
  <c r="BG514" i="2"/>
  <c r="BF514" i="2"/>
  <c r="T514" i="2"/>
  <c r="R514" i="2"/>
  <c r="P514" i="2"/>
  <c r="BK514" i="2"/>
  <c r="J514" i="2"/>
  <c r="BE514" i="2" s="1"/>
  <c r="BI512" i="2"/>
  <c r="BH512" i="2"/>
  <c r="BG512" i="2"/>
  <c r="BF512" i="2"/>
  <c r="T512" i="2"/>
  <c r="R512" i="2"/>
  <c r="P512" i="2"/>
  <c r="BK512" i="2"/>
  <c r="J512" i="2"/>
  <c r="BE512" i="2" s="1"/>
  <c r="BI510" i="2"/>
  <c r="BH510" i="2"/>
  <c r="BG510" i="2"/>
  <c r="BF510" i="2"/>
  <c r="T510" i="2"/>
  <c r="R510" i="2"/>
  <c r="P510" i="2"/>
  <c r="BK510" i="2"/>
  <c r="J510" i="2"/>
  <c r="BE510" i="2" s="1"/>
  <c r="BI508" i="2"/>
  <c r="BH508" i="2"/>
  <c r="BG508" i="2"/>
  <c r="BF508" i="2"/>
  <c r="T508" i="2"/>
  <c r="R508" i="2"/>
  <c r="P508" i="2"/>
  <c r="BK508" i="2"/>
  <c r="J508" i="2"/>
  <c r="BE508" i="2" s="1"/>
  <c r="BI506" i="2"/>
  <c r="BH506" i="2"/>
  <c r="BG506" i="2"/>
  <c r="BF506" i="2"/>
  <c r="BE506" i="2"/>
  <c r="T506" i="2"/>
  <c r="R506" i="2"/>
  <c r="P506" i="2"/>
  <c r="P505" i="2" s="1"/>
  <c r="BK506" i="2"/>
  <c r="J506" i="2"/>
  <c r="BI504" i="2"/>
  <c r="BH504" i="2"/>
  <c r="BG504" i="2"/>
  <c r="BF504" i="2"/>
  <c r="T504" i="2"/>
  <c r="R504" i="2"/>
  <c r="R491" i="2" s="1"/>
  <c r="P504" i="2"/>
  <c r="BK504" i="2"/>
  <c r="J504" i="2"/>
  <c r="BE504" i="2" s="1"/>
  <c r="BI498" i="2"/>
  <c r="BH498" i="2"/>
  <c r="BG498" i="2"/>
  <c r="BF498" i="2"/>
  <c r="T498" i="2"/>
  <c r="R498" i="2"/>
  <c r="P498" i="2"/>
  <c r="BK498" i="2"/>
  <c r="J498" i="2"/>
  <c r="BE498" i="2" s="1"/>
  <c r="BI492" i="2"/>
  <c r="BH492" i="2"/>
  <c r="BG492" i="2"/>
  <c r="BF492" i="2"/>
  <c r="T492" i="2"/>
  <c r="R492" i="2"/>
  <c r="P492" i="2"/>
  <c r="BK492" i="2"/>
  <c r="J492" i="2"/>
  <c r="BE492" i="2" s="1"/>
  <c r="BI490" i="2"/>
  <c r="BH490" i="2"/>
  <c r="BG490" i="2"/>
  <c r="BF490" i="2"/>
  <c r="T490" i="2"/>
  <c r="R490" i="2"/>
  <c r="P490" i="2"/>
  <c r="BK490" i="2"/>
  <c r="J490" i="2"/>
  <c r="BE490" i="2" s="1"/>
  <c r="BI486" i="2"/>
  <c r="BH486" i="2"/>
  <c r="BG486" i="2"/>
  <c r="BF486" i="2"/>
  <c r="T486" i="2"/>
  <c r="R486" i="2"/>
  <c r="P486" i="2"/>
  <c r="BK486" i="2"/>
  <c r="J486" i="2"/>
  <c r="BE486" i="2" s="1"/>
  <c r="BI481" i="2"/>
  <c r="BH481" i="2"/>
  <c r="BG481" i="2"/>
  <c r="BF481" i="2"/>
  <c r="T481" i="2"/>
  <c r="R481" i="2"/>
  <c r="P481" i="2"/>
  <c r="BK481" i="2"/>
  <c r="J481" i="2"/>
  <c r="BE481" i="2" s="1"/>
  <c r="BI477" i="2"/>
  <c r="BH477" i="2"/>
  <c r="BG477" i="2"/>
  <c r="BF477" i="2"/>
  <c r="T477" i="2"/>
  <c r="R477" i="2"/>
  <c r="P477" i="2"/>
  <c r="BK477" i="2"/>
  <c r="J477" i="2"/>
  <c r="BE477" i="2" s="1"/>
  <c r="BI473" i="2"/>
  <c r="BH473" i="2"/>
  <c r="BG473" i="2"/>
  <c r="BF473" i="2"/>
  <c r="T473" i="2"/>
  <c r="R473" i="2"/>
  <c r="P473" i="2"/>
  <c r="BK473" i="2"/>
  <c r="J473" i="2"/>
  <c r="BE473" i="2" s="1"/>
  <c r="BI468" i="2"/>
  <c r="BH468" i="2"/>
  <c r="BG468" i="2"/>
  <c r="BF468" i="2"/>
  <c r="T468" i="2"/>
  <c r="R468" i="2"/>
  <c r="P468" i="2"/>
  <c r="BK468" i="2"/>
  <c r="J468" i="2"/>
  <c r="BE468" i="2" s="1"/>
  <c r="BI464" i="2"/>
  <c r="BH464" i="2"/>
  <c r="BG464" i="2"/>
  <c r="BF464" i="2"/>
  <c r="T464" i="2"/>
  <c r="R464" i="2"/>
  <c r="P464" i="2"/>
  <c r="BK464" i="2"/>
  <c r="J464" i="2"/>
  <c r="BE464" i="2" s="1"/>
  <c r="BI463" i="2"/>
  <c r="BH463" i="2"/>
  <c r="BG463" i="2"/>
  <c r="BF463" i="2"/>
  <c r="T463" i="2"/>
  <c r="R463" i="2"/>
  <c r="P463" i="2"/>
  <c r="BK463" i="2"/>
  <c r="J463" i="2"/>
  <c r="BE463" i="2" s="1"/>
  <c r="BI460" i="2"/>
  <c r="BH460" i="2"/>
  <c r="BG460" i="2"/>
  <c r="BF460" i="2"/>
  <c r="T460" i="2"/>
  <c r="R460" i="2"/>
  <c r="P460" i="2"/>
  <c r="BK460" i="2"/>
  <c r="J460" i="2"/>
  <c r="BE460" i="2" s="1"/>
  <c r="BI458" i="2"/>
  <c r="BH458" i="2"/>
  <c r="BG458" i="2"/>
  <c r="BF458" i="2"/>
  <c r="BE458" i="2"/>
  <c r="T458" i="2"/>
  <c r="R458" i="2"/>
  <c r="P458" i="2"/>
  <c r="BK458" i="2"/>
  <c r="J458" i="2"/>
  <c r="BI456" i="2"/>
  <c r="BH456" i="2"/>
  <c r="BG456" i="2"/>
  <c r="BF456" i="2"/>
  <c r="T456" i="2"/>
  <c r="R456" i="2"/>
  <c r="P456" i="2"/>
  <c r="BK456" i="2"/>
  <c r="J456" i="2"/>
  <c r="BE456" i="2" s="1"/>
  <c r="BI449" i="2"/>
  <c r="BH449" i="2"/>
  <c r="BG449" i="2"/>
  <c r="BF449" i="2"/>
  <c r="BE449" i="2"/>
  <c r="T449" i="2"/>
  <c r="R449" i="2"/>
  <c r="P449" i="2"/>
  <c r="BK449" i="2"/>
  <c r="J449" i="2"/>
  <c r="BI444" i="2"/>
  <c r="BH444" i="2"/>
  <c r="BG444" i="2"/>
  <c r="BF444" i="2"/>
  <c r="T444" i="2"/>
  <c r="T443" i="2" s="1"/>
  <c r="R444" i="2"/>
  <c r="P444" i="2"/>
  <c r="P443" i="2" s="1"/>
  <c r="BK444" i="2"/>
  <c r="J444" i="2"/>
  <c r="BE444" i="2" s="1"/>
  <c r="BI442" i="2"/>
  <c r="BH442" i="2"/>
  <c r="BG442" i="2"/>
  <c r="BF442" i="2"/>
  <c r="T442" i="2"/>
  <c r="R442" i="2"/>
  <c r="P442" i="2"/>
  <c r="BK442" i="2"/>
  <c r="J442" i="2"/>
  <c r="BE442" i="2" s="1"/>
  <c r="BI439" i="2"/>
  <c r="BH439" i="2"/>
  <c r="BG439" i="2"/>
  <c r="BF439" i="2"/>
  <c r="T439" i="2"/>
  <c r="R439" i="2"/>
  <c r="P439" i="2"/>
  <c r="BK439" i="2"/>
  <c r="J439" i="2"/>
  <c r="BE439" i="2" s="1"/>
  <c r="BI437" i="2"/>
  <c r="BH437" i="2"/>
  <c r="BG437" i="2"/>
  <c r="BF437" i="2"/>
  <c r="T437" i="2"/>
  <c r="R437" i="2"/>
  <c r="P437" i="2"/>
  <c r="BK437" i="2"/>
  <c r="J437" i="2"/>
  <c r="BE437" i="2" s="1"/>
  <c r="BI432" i="2"/>
  <c r="BH432" i="2"/>
  <c r="BG432" i="2"/>
  <c r="BF432" i="2"/>
  <c r="T432" i="2"/>
  <c r="R432" i="2"/>
  <c r="P432" i="2"/>
  <c r="BK432" i="2"/>
  <c r="J432" i="2"/>
  <c r="BE432" i="2" s="1"/>
  <c r="BI431" i="2"/>
  <c r="BH431" i="2"/>
  <c r="BG431" i="2"/>
  <c r="BF431" i="2"/>
  <c r="T431" i="2"/>
  <c r="R431" i="2"/>
  <c r="P431" i="2"/>
  <c r="BK431" i="2"/>
  <c r="J431" i="2"/>
  <c r="BE431" i="2" s="1"/>
  <c r="BI430" i="2"/>
  <c r="BH430" i="2"/>
  <c r="BG430" i="2"/>
  <c r="BF430" i="2"/>
  <c r="T430" i="2"/>
  <c r="R430" i="2"/>
  <c r="P430" i="2"/>
  <c r="BK430" i="2"/>
  <c r="J430" i="2"/>
  <c r="BE430" i="2" s="1"/>
  <c r="BI426" i="2"/>
  <c r="BH426" i="2"/>
  <c r="BG426" i="2"/>
  <c r="BF426" i="2"/>
  <c r="T426" i="2"/>
  <c r="R426" i="2"/>
  <c r="P426" i="2"/>
  <c r="BK426" i="2"/>
  <c r="J426" i="2"/>
  <c r="BE426" i="2" s="1"/>
  <c r="BI424" i="2"/>
  <c r="BH424" i="2"/>
  <c r="BG424" i="2"/>
  <c r="BF424" i="2"/>
  <c r="T424" i="2"/>
  <c r="R424" i="2"/>
  <c r="P424" i="2"/>
  <c r="BK424" i="2"/>
  <c r="J424" i="2"/>
  <c r="BE424" i="2" s="1"/>
  <c r="BI422" i="2"/>
  <c r="BH422" i="2"/>
  <c r="BG422" i="2"/>
  <c r="BF422" i="2"/>
  <c r="T422" i="2"/>
  <c r="R422" i="2"/>
  <c r="P422" i="2"/>
  <c r="BK422" i="2"/>
  <c r="J422" i="2"/>
  <c r="BE422" i="2" s="1"/>
  <c r="BI419" i="2"/>
  <c r="BH419" i="2"/>
  <c r="BG419" i="2"/>
  <c r="BF419" i="2"/>
  <c r="BE419" i="2"/>
  <c r="T419" i="2"/>
  <c r="R419" i="2"/>
  <c r="P419" i="2"/>
  <c r="BK419" i="2"/>
  <c r="J419" i="2"/>
  <c r="BI417" i="2"/>
  <c r="BH417" i="2"/>
  <c r="BG417" i="2"/>
  <c r="BF417" i="2"/>
  <c r="T417" i="2"/>
  <c r="R417" i="2"/>
  <c r="P417" i="2"/>
  <c r="P416" i="2" s="1"/>
  <c r="BK417" i="2"/>
  <c r="J417" i="2"/>
  <c r="BE417" i="2" s="1"/>
  <c r="BI415" i="2"/>
  <c r="BH415" i="2"/>
  <c r="BG415" i="2"/>
  <c r="BF415" i="2"/>
  <c r="T415" i="2"/>
  <c r="R415" i="2"/>
  <c r="P415" i="2"/>
  <c r="BK415" i="2"/>
  <c r="J415" i="2"/>
  <c r="BE415" i="2" s="1"/>
  <c r="BI414" i="2"/>
  <c r="BH414" i="2"/>
  <c r="BG414" i="2"/>
  <c r="BF414" i="2"/>
  <c r="T414" i="2"/>
  <c r="R414" i="2"/>
  <c r="P414" i="2"/>
  <c r="BK414" i="2"/>
  <c r="J414" i="2"/>
  <c r="BE414" i="2" s="1"/>
  <c r="BI412" i="2"/>
  <c r="BH412" i="2"/>
  <c r="BG412" i="2"/>
  <c r="BF412" i="2"/>
  <c r="T412" i="2"/>
  <c r="R412" i="2"/>
  <c r="R411" i="2" s="1"/>
  <c r="P412" i="2"/>
  <c r="BK412" i="2"/>
  <c r="J412" i="2"/>
  <c r="BE412" i="2" s="1"/>
  <c r="BI410" i="2"/>
  <c r="BH410" i="2"/>
  <c r="BG410" i="2"/>
  <c r="BF410" i="2"/>
  <c r="T410" i="2"/>
  <c r="R410" i="2"/>
  <c r="P410" i="2"/>
  <c r="BK410" i="2"/>
  <c r="J410" i="2"/>
  <c r="BE410" i="2" s="1"/>
  <c r="BI409" i="2"/>
  <c r="BH409" i="2"/>
  <c r="BG409" i="2"/>
  <c r="BF409" i="2"/>
  <c r="BE409" i="2"/>
  <c r="T409" i="2"/>
  <c r="R409" i="2"/>
  <c r="P409" i="2"/>
  <c r="BK409" i="2"/>
  <c r="J409" i="2"/>
  <c r="BI408" i="2"/>
  <c r="BH408" i="2"/>
  <c r="BG408" i="2"/>
  <c r="BF408" i="2"/>
  <c r="T408" i="2"/>
  <c r="R408" i="2"/>
  <c r="P408" i="2"/>
  <c r="BK408" i="2"/>
  <c r="J408" i="2"/>
  <c r="BE408" i="2" s="1"/>
  <c r="BI407" i="2"/>
  <c r="BH407" i="2"/>
  <c r="BG407" i="2"/>
  <c r="BF407" i="2"/>
  <c r="T407" i="2"/>
  <c r="R407" i="2"/>
  <c r="P407" i="2"/>
  <c r="BK407" i="2"/>
  <c r="J407" i="2"/>
  <c r="BE407" i="2" s="1"/>
  <c r="BI406" i="2"/>
  <c r="BH406" i="2"/>
  <c r="BG406" i="2"/>
  <c r="BF406" i="2"/>
  <c r="T406" i="2"/>
  <c r="R406" i="2"/>
  <c r="P406" i="2"/>
  <c r="BK406" i="2"/>
  <c r="J406" i="2"/>
  <c r="BE406" i="2" s="1"/>
  <c r="BI405" i="2"/>
  <c r="BH405" i="2"/>
  <c r="BG405" i="2"/>
  <c r="BF405" i="2"/>
  <c r="T405" i="2"/>
  <c r="R405" i="2"/>
  <c r="P405" i="2"/>
  <c r="BK405" i="2"/>
  <c r="J405" i="2"/>
  <c r="BE405" i="2" s="1"/>
  <c r="BI404" i="2"/>
  <c r="BH404" i="2"/>
  <c r="BG404" i="2"/>
  <c r="BF404" i="2"/>
  <c r="T404" i="2"/>
  <c r="T401" i="2" s="1"/>
  <c r="R404" i="2"/>
  <c r="P404" i="2"/>
  <c r="BK404" i="2"/>
  <c r="J404" i="2"/>
  <c r="BE404" i="2" s="1"/>
  <c r="BI403" i="2"/>
  <c r="BH403" i="2"/>
  <c r="BG403" i="2"/>
  <c r="BF403" i="2"/>
  <c r="BE403" i="2"/>
  <c r="T403" i="2"/>
  <c r="R403" i="2"/>
  <c r="P403" i="2"/>
  <c r="BK403" i="2"/>
  <c r="J403" i="2"/>
  <c r="BI402" i="2"/>
  <c r="BH402" i="2"/>
  <c r="BG402" i="2"/>
  <c r="BF402" i="2"/>
  <c r="T402" i="2"/>
  <c r="R402" i="2"/>
  <c r="R401" i="2" s="1"/>
  <c r="P402" i="2"/>
  <c r="BK402" i="2"/>
  <c r="J402" i="2"/>
  <c r="BE402" i="2" s="1"/>
  <c r="BI399" i="2"/>
  <c r="BH399" i="2"/>
  <c r="BG399" i="2"/>
  <c r="BF399" i="2"/>
  <c r="T399" i="2"/>
  <c r="R399" i="2"/>
  <c r="P399" i="2"/>
  <c r="BK399" i="2"/>
  <c r="J399" i="2"/>
  <c r="BE399" i="2" s="1"/>
  <c r="BI397" i="2"/>
  <c r="BH397" i="2"/>
  <c r="BG397" i="2"/>
  <c r="BF397" i="2"/>
  <c r="T397" i="2"/>
  <c r="R397" i="2"/>
  <c r="R396" i="2" s="1"/>
  <c r="P397" i="2"/>
  <c r="P396" i="2" s="1"/>
  <c r="BK397" i="2"/>
  <c r="J397" i="2"/>
  <c r="BE397" i="2" s="1"/>
  <c r="BI395" i="2"/>
  <c r="BH395" i="2"/>
  <c r="BG395" i="2"/>
  <c r="BF395" i="2"/>
  <c r="T395" i="2"/>
  <c r="R395" i="2"/>
  <c r="P395" i="2"/>
  <c r="BK395" i="2"/>
  <c r="J395" i="2"/>
  <c r="BE395" i="2" s="1"/>
  <c r="BI391" i="2"/>
  <c r="BH391" i="2"/>
  <c r="BG391" i="2"/>
  <c r="BF391" i="2"/>
  <c r="T391" i="2"/>
  <c r="R391" i="2"/>
  <c r="P391" i="2"/>
  <c r="BK391" i="2"/>
  <c r="J391" i="2"/>
  <c r="BE391" i="2" s="1"/>
  <c r="BI387" i="2"/>
  <c r="BH387" i="2"/>
  <c r="BG387" i="2"/>
  <c r="BF387" i="2"/>
  <c r="T387" i="2"/>
  <c r="R387" i="2"/>
  <c r="P387" i="2"/>
  <c r="BK387" i="2"/>
  <c r="J387" i="2"/>
  <c r="BE387" i="2" s="1"/>
  <c r="BI384" i="2"/>
  <c r="BH384" i="2"/>
  <c r="BG384" i="2"/>
  <c r="BF384" i="2"/>
  <c r="T384" i="2"/>
  <c r="R384" i="2"/>
  <c r="P384" i="2"/>
  <c r="P383" i="2" s="1"/>
  <c r="BK384" i="2"/>
  <c r="J384" i="2"/>
  <c r="BE384" i="2" s="1"/>
  <c r="BI382" i="2"/>
  <c r="BH382" i="2"/>
  <c r="BG382" i="2"/>
  <c r="BF382" i="2"/>
  <c r="T382" i="2"/>
  <c r="R382" i="2"/>
  <c r="P382" i="2"/>
  <c r="BK382" i="2"/>
  <c r="J382" i="2"/>
  <c r="BE382" i="2" s="1"/>
  <c r="BI378" i="2"/>
  <c r="BH378" i="2"/>
  <c r="BG378" i="2"/>
  <c r="BF378" i="2"/>
  <c r="T378" i="2"/>
  <c r="R378" i="2"/>
  <c r="R377" i="2" s="1"/>
  <c r="P378" i="2"/>
  <c r="P377" i="2" s="1"/>
  <c r="BK378" i="2"/>
  <c r="BK377" i="2" s="1"/>
  <c r="J377" i="2" s="1"/>
  <c r="J70" i="2" s="1"/>
  <c r="J378" i="2"/>
  <c r="BE378" i="2" s="1"/>
  <c r="BI375" i="2"/>
  <c r="BH375" i="2"/>
  <c r="BG375" i="2"/>
  <c r="BF375" i="2"/>
  <c r="T375" i="2"/>
  <c r="T374" i="2" s="1"/>
  <c r="R375" i="2"/>
  <c r="R374" i="2" s="1"/>
  <c r="P375" i="2"/>
  <c r="P374" i="2" s="1"/>
  <c r="BK375" i="2"/>
  <c r="BK374" i="2" s="1"/>
  <c r="J374" i="2" s="1"/>
  <c r="J68" i="2" s="1"/>
  <c r="J375" i="2"/>
  <c r="BE375" i="2" s="1"/>
  <c r="BI373" i="2"/>
  <c r="BH373" i="2"/>
  <c r="BG373" i="2"/>
  <c r="BF373" i="2"/>
  <c r="T373" i="2"/>
  <c r="R373" i="2"/>
  <c r="P373" i="2"/>
  <c r="BK373" i="2"/>
  <c r="J373" i="2"/>
  <c r="BE373" i="2" s="1"/>
  <c r="BI371" i="2"/>
  <c r="BH371" i="2"/>
  <c r="BG371" i="2"/>
  <c r="BF371" i="2"/>
  <c r="BE371" i="2"/>
  <c r="T371" i="2"/>
  <c r="R371" i="2"/>
  <c r="P371" i="2"/>
  <c r="BK371" i="2"/>
  <c r="J371" i="2"/>
  <c r="BI370" i="2"/>
  <c r="BH370" i="2"/>
  <c r="BG370" i="2"/>
  <c r="BF370" i="2"/>
  <c r="T370" i="2"/>
  <c r="R370" i="2"/>
  <c r="P370" i="2"/>
  <c r="BK370" i="2"/>
  <c r="J370" i="2"/>
  <c r="BE370" i="2" s="1"/>
  <c r="BI369" i="2"/>
  <c r="BH369" i="2"/>
  <c r="BG369" i="2"/>
  <c r="BF369" i="2"/>
  <c r="T369" i="2"/>
  <c r="R369" i="2"/>
  <c r="P369" i="2"/>
  <c r="BK369" i="2"/>
  <c r="J369" i="2"/>
  <c r="BE369" i="2" s="1"/>
  <c r="BI368" i="2"/>
  <c r="BH368" i="2"/>
  <c r="BG368" i="2"/>
  <c r="BF368" i="2"/>
  <c r="T368" i="2"/>
  <c r="R368" i="2"/>
  <c r="P368" i="2"/>
  <c r="P367" i="2" s="1"/>
  <c r="BK368" i="2"/>
  <c r="J368" i="2"/>
  <c r="BE368" i="2" s="1"/>
  <c r="BI364" i="2"/>
  <c r="BH364" i="2"/>
  <c r="BG364" i="2"/>
  <c r="BF364" i="2"/>
  <c r="T364" i="2"/>
  <c r="R364" i="2"/>
  <c r="P364" i="2"/>
  <c r="BK364" i="2"/>
  <c r="J364" i="2"/>
  <c r="BE364" i="2" s="1"/>
  <c r="BI361" i="2"/>
  <c r="BH361" i="2"/>
  <c r="BG361" i="2"/>
  <c r="BF361" i="2"/>
  <c r="T361" i="2"/>
  <c r="R361" i="2"/>
  <c r="P361" i="2"/>
  <c r="BK361" i="2"/>
  <c r="J361" i="2"/>
  <c r="BE361" i="2" s="1"/>
  <c r="BI359" i="2"/>
  <c r="BH359" i="2"/>
  <c r="BG359" i="2"/>
  <c r="BF359" i="2"/>
  <c r="T359" i="2"/>
  <c r="R359" i="2"/>
  <c r="P359" i="2"/>
  <c r="BK359" i="2"/>
  <c r="J359" i="2"/>
  <c r="BE359" i="2" s="1"/>
  <c r="BI357" i="2"/>
  <c r="BH357" i="2"/>
  <c r="BG357" i="2"/>
  <c r="BF357" i="2"/>
  <c r="T357" i="2"/>
  <c r="R357" i="2"/>
  <c r="P357" i="2"/>
  <c r="BK357" i="2"/>
  <c r="J357" i="2"/>
  <c r="BE357" i="2" s="1"/>
  <c r="BI355" i="2"/>
  <c r="BH355" i="2"/>
  <c r="BG355" i="2"/>
  <c r="BF355" i="2"/>
  <c r="T355" i="2"/>
  <c r="R355" i="2"/>
  <c r="P355" i="2"/>
  <c r="BK355" i="2"/>
  <c r="J355" i="2"/>
  <c r="BE355" i="2" s="1"/>
  <c r="BI353" i="2"/>
  <c r="BH353" i="2"/>
  <c r="BG353" i="2"/>
  <c r="BF353" i="2"/>
  <c r="T353" i="2"/>
  <c r="R353" i="2"/>
  <c r="P353" i="2"/>
  <c r="BK353" i="2"/>
  <c r="J353" i="2"/>
  <c r="BE353" i="2" s="1"/>
  <c r="BI351" i="2"/>
  <c r="BH351" i="2"/>
  <c r="BG351" i="2"/>
  <c r="BF351" i="2"/>
  <c r="T351" i="2"/>
  <c r="R351" i="2"/>
  <c r="P351" i="2"/>
  <c r="BK351" i="2"/>
  <c r="J351" i="2"/>
  <c r="BE351" i="2" s="1"/>
  <c r="BI349" i="2"/>
  <c r="BH349" i="2"/>
  <c r="BG349" i="2"/>
  <c r="BF349" i="2"/>
  <c r="T349" i="2"/>
  <c r="R349" i="2"/>
  <c r="P349" i="2"/>
  <c r="BK349" i="2"/>
  <c r="J349" i="2"/>
  <c r="BE349" i="2" s="1"/>
  <c r="BI347" i="2"/>
  <c r="BH347" i="2"/>
  <c r="BG347" i="2"/>
  <c r="BF347" i="2"/>
  <c r="T347" i="2"/>
  <c r="R347" i="2"/>
  <c r="P347" i="2"/>
  <c r="BK347" i="2"/>
  <c r="J347" i="2"/>
  <c r="BE347" i="2" s="1"/>
  <c r="BI345" i="2"/>
  <c r="BH345" i="2"/>
  <c r="BG345" i="2"/>
  <c r="BF345" i="2"/>
  <c r="T345" i="2"/>
  <c r="R345" i="2"/>
  <c r="P345" i="2"/>
  <c r="BK345" i="2"/>
  <c r="J345" i="2"/>
  <c r="BE345" i="2" s="1"/>
  <c r="BI343" i="2"/>
  <c r="BH343" i="2"/>
  <c r="BG343" i="2"/>
  <c r="BF343" i="2"/>
  <c r="T343" i="2"/>
  <c r="R343" i="2"/>
  <c r="P343" i="2"/>
  <c r="BK343" i="2"/>
  <c r="J343" i="2"/>
  <c r="BE343" i="2" s="1"/>
  <c r="BI341" i="2"/>
  <c r="BH341" i="2"/>
  <c r="BG341" i="2"/>
  <c r="BF341" i="2"/>
  <c r="T341" i="2"/>
  <c r="R341" i="2"/>
  <c r="P341" i="2"/>
  <c r="BK341" i="2"/>
  <c r="J341" i="2"/>
  <c r="BE341" i="2" s="1"/>
  <c r="BI338" i="2"/>
  <c r="BH338" i="2"/>
  <c r="BG338" i="2"/>
  <c r="BF338" i="2"/>
  <c r="T338" i="2"/>
  <c r="R338" i="2"/>
  <c r="P338" i="2"/>
  <c r="BK338" i="2"/>
  <c r="J338" i="2"/>
  <c r="BE338" i="2" s="1"/>
  <c r="BI335" i="2"/>
  <c r="BH335" i="2"/>
  <c r="BG335" i="2"/>
  <c r="BF335" i="2"/>
  <c r="T335" i="2"/>
  <c r="R335" i="2"/>
  <c r="P335" i="2"/>
  <c r="BK335" i="2"/>
  <c r="J335" i="2"/>
  <c r="BE335" i="2" s="1"/>
  <c r="BI332" i="2"/>
  <c r="BH332" i="2"/>
  <c r="BG332" i="2"/>
  <c r="BF332" i="2"/>
  <c r="T332" i="2"/>
  <c r="R332" i="2"/>
  <c r="P332" i="2"/>
  <c r="BK332" i="2"/>
  <c r="J332" i="2"/>
  <c r="BE332" i="2" s="1"/>
  <c r="BI327" i="2"/>
  <c r="BH327" i="2"/>
  <c r="BG327" i="2"/>
  <c r="BF327" i="2"/>
  <c r="T327" i="2"/>
  <c r="R327" i="2"/>
  <c r="P327" i="2"/>
  <c r="BK327" i="2"/>
  <c r="J327" i="2"/>
  <c r="BE327" i="2" s="1"/>
  <c r="BI320" i="2"/>
  <c r="BH320" i="2"/>
  <c r="BG320" i="2"/>
  <c r="BF320" i="2"/>
  <c r="T320" i="2"/>
  <c r="R320" i="2"/>
  <c r="P320" i="2"/>
  <c r="BK320" i="2"/>
  <c r="J320" i="2"/>
  <c r="BE320" i="2" s="1"/>
  <c r="BI318" i="2"/>
  <c r="BH318" i="2"/>
  <c r="BG318" i="2"/>
  <c r="BF318" i="2"/>
  <c r="T318" i="2"/>
  <c r="R318" i="2"/>
  <c r="R309" i="2" s="1"/>
  <c r="P318" i="2"/>
  <c r="BK318" i="2"/>
  <c r="J318" i="2"/>
  <c r="BE318" i="2" s="1"/>
  <c r="BI315" i="2"/>
  <c r="BH315" i="2"/>
  <c r="BG315" i="2"/>
  <c r="BF315" i="2"/>
  <c r="T315" i="2"/>
  <c r="R315" i="2"/>
  <c r="P315" i="2"/>
  <c r="BK315" i="2"/>
  <c r="J315" i="2"/>
  <c r="BE315" i="2" s="1"/>
  <c r="BI313" i="2"/>
  <c r="BH313" i="2"/>
  <c r="BG313" i="2"/>
  <c r="BF313" i="2"/>
  <c r="T313" i="2"/>
  <c r="R313" i="2"/>
  <c r="P313" i="2"/>
  <c r="BK313" i="2"/>
  <c r="J313" i="2"/>
  <c r="BE313" i="2" s="1"/>
  <c r="BI310" i="2"/>
  <c r="BH310" i="2"/>
  <c r="BG310" i="2"/>
  <c r="BF310" i="2"/>
  <c r="T310" i="2"/>
  <c r="R310" i="2"/>
  <c r="P310" i="2"/>
  <c r="BK310" i="2"/>
  <c r="J310" i="2"/>
  <c r="BE310" i="2" s="1"/>
  <c r="BI308" i="2"/>
  <c r="BH308" i="2"/>
  <c r="BG308" i="2"/>
  <c r="BF308" i="2"/>
  <c r="T308" i="2"/>
  <c r="R308" i="2"/>
  <c r="P308" i="2"/>
  <c r="BK308" i="2"/>
  <c r="J308" i="2"/>
  <c r="BE308" i="2" s="1"/>
  <c r="BI306" i="2"/>
  <c r="BH306" i="2"/>
  <c r="BG306" i="2"/>
  <c r="BF306" i="2"/>
  <c r="T306" i="2"/>
  <c r="R306" i="2"/>
  <c r="R305" i="2" s="1"/>
  <c r="P306" i="2"/>
  <c r="P305" i="2" s="1"/>
  <c r="BK306" i="2"/>
  <c r="BK305" i="2" s="1"/>
  <c r="J305" i="2" s="1"/>
  <c r="J65" i="2" s="1"/>
  <c r="J306" i="2"/>
  <c r="BE306" i="2" s="1"/>
  <c r="BI301" i="2"/>
  <c r="BH301" i="2"/>
  <c r="BG301" i="2"/>
  <c r="BF301" i="2"/>
  <c r="T301" i="2"/>
  <c r="R301" i="2"/>
  <c r="P301" i="2"/>
  <c r="BK301" i="2"/>
  <c r="J301" i="2"/>
  <c r="BE301" i="2" s="1"/>
  <c r="BI297" i="2"/>
  <c r="BH297" i="2"/>
  <c r="BG297" i="2"/>
  <c r="BF297" i="2"/>
  <c r="T297" i="2"/>
  <c r="R297" i="2"/>
  <c r="P297" i="2"/>
  <c r="BK297" i="2"/>
  <c r="J297" i="2"/>
  <c r="BE297" i="2" s="1"/>
  <c r="BI294" i="2"/>
  <c r="BH294" i="2"/>
  <c r="BG294" i="2"/>
  <c r="BF294" i="2"/>
  <c r="T294" i="2"/>
  <c r="R294" i="2"/>
  <c r="P294" i="2"/>
  <c r="BK294" i="2"/>
  <c r="J294" i="2"/>
  <c r="BE294" i="2" s="1"/>
  <c r="BI291" i="2"/>
  <c r="BH291" i="2"/>
  <c r="BG291" i="2"/>
  <c r="BF291" i="2"/>
  <c r="BE291" i="2"/>
  <c r="T291" i="2"/>
  <c r="R291" i="2"/>
  <c r="P291" i="2"/>
  <c r="BK291" i="2"/>
  <c r="J291" i="2"/>
  <c r="BI288" i="2"/>
  <c r="BH288" i="2"/>
  <c r="BG288" i="2"/>
  <c r="BF288" i="2"/>
  <c r="T288" i="2"/>
  <c r="R288" i="2"/>
  <c r="P288" i="2"/>
  <c r="BK288" i="2"/>
  <c r="J288" i="2"/>
  <c r="BE288" i="2" s="1"/>
  <c r="BI285" i="2"/>
  <c r="BH285" i="2"/>
  <c r="BG285" i="2"/>
  <c r="BF285" i="2"/>
  <c r="T285" i="2"/>
  <c r="R285" i="2"/>
  <c r="P285" i="2"/>
  <c r="BK285" i="2"/>
  <c r="J285" i="2"/>
  <c r="BE285" i="2" s="1"/>
  <c r="BI281" i="2"/>
  <c r="BH281" i="2"/>
  <c r="BG281" i="2"/>
  <c r="BF281" i="2"/>
  <c r="T281" i="2"/>
  <c r="R281" i="2"/>
  <c r="P281" i="2"/>
  <c r="BK281" i="2"/>
  <c r="BK280" i="2" s="1"/>
  <c r="J280" i="2" s="1"/>
  <c r="J64" i="2" s="1"/>
  <c r="J281" i="2"/>
  <c r="BE281" i="2" s="1"/>
  <c r="BI278" i="2"/>
  <c r="BH278" i="2"/>
  <c r="BG278" i="2"/>
  <c r="BF278" i="2"/>
  <c r="T278" i="2"/>
  <c r="R278" i="2"/>
  <c r="P278" i="2"/>
  <c r="BK278" i="2"/>
  <c r="J278" i="2"/>
  <c r="BE278" i="2" s="1"/>
  <c r="BI274" i="2"/>
  <c r="BH274" i="2"/>
  <c r="BG274" i="2"/>
  <c r="BF274" i="2"/>
  <c r="T274" i="2"/>
  <c r="R274" i="2"/>
  <c r="P274" i="2"/>
  <c r="BK274" i="2"/>
  <c r="J274" i="2"/>
  <c r="BE274" i="2" s="1"/>
  <c r="BI272" i="2"/>
  <c r="BH272" i="2"/>
  <c r="BG272" i="2"/>
  <c r="BF272" i="2"/>
  <c r="T272" i="2"/>
  <c r="R272" i="2"/>
  <c r="P272" i="2"/>
  <c r="BK272" i="2"/>
  <c r="J272" i="2"/>
  <c r="BE272" i="2" s="1"/>
  <c r="BI269" i="2"/>
  <c r="BH269" i="2"/>
  <c r="BG269" i="2"/>
  <c r="BF269" i="2"/>
  <c r="BE269" i="2"/>
  <c r="T269" i="2"/>
  <c r="R269" i="2"/>
  <c r="P269" i="2"/>
  <c r="BK269" i="2"/>
  <c r="J269" i="2"/>
  <c r="BI264" i="2"/>
  <c r="BH264" i="2"/>
  <c r="BG264" i="2"/>
  <c r="BF264" i="2"/>
  <c r="T264" i="2"/>
  <c r="R264" i="2"/>
  <c r="P264" i="2"/>
  <c r="BK264" i="2"/>
  <c r="J264" i="2"/>
  <c r="BE264" i="2" s="1"/>
  <c r="BI262" i="2"/>
  <c r="BH262" i="2"/>
  <c r="BG262" i="2"/>
  <c r="BF262" i="2"/>
  <c r="T262" i="2"/>
  <c r="R262" i="2"/>
  <c r="P262" i="2"/>
  <c r="BK262" i="2"/>
  <c r="J262" i="2"/>
  <c r="BE262" i="2" s="1"/>
  <c r="BI259" i="2"/>
  <c r="BH259" i="2"/>
  <c r="BG259" i="2"/>
  <c r="BF259" i="2"/>
  <c r="T259" i="2"/>
  <c r="R259" i="2"/>
  <c r="P259" i="2"/>
  <c r="BK259" i="2"/>
  <c r="J259" i="2"/>
  <c r="BE259" i="2" s="1"/>
  <c r="BI256" i="2"/>
  <c r="BH256" i="2"/>
  <c r="BG256" i="2"/>
  <c r="BF256" i="2"/>
  <c r="BE256" i="2"/>
  <c r="T256" i="2"/>
  <c r="R256" i="2"/>
  <c r="P256" i="2"/>
  <c r="BK256" i="2"/>
  <c r="J256" i="2"/>
  <c r="BI252" i="2"/>
  <c r="BH252" i="2"/>
  <c r="BG252" i="2"/>
  <c r="BF252" i="2"/>
  <c r="T252" i="2"/>
  <c r="R252" i="2"/>
  <c r="P252" i="2"/>
  <c r="BK252" i="2"/>
  <c r="J252" i="2"/>
  <c r="BE252" i="2" s="1"/>
  <c r="BI249" i="2"/>
  <c r="BH249" i="2"/>
  <c r="BG249" i="2"/>
  <c r="BF249" i="2"/>
  <c r="T249" i="2"/>
  <c r="R249" i="2"/>
  <c r="P249" i="2"/>
  <c r="BK249" i="2"/>
  <c r="J249" i="2"/>
  <c r="BE249" i="2" s="1"/>
  <c r="BI243" i="2"/>
  <c r="BH243" i="2"/>
  <c r="BG243" i="2"/>
  <c r="BF243" i="2"/>
  <c r="T243" i="2"/>
  <c r="R243" i="2"/>
  <c r="P243" i="2"/>
  <c r="BK243" i="2"/>
  <c r="J243" i="2"/>
  <c r="BE243" i="2" s="1"/>
  <c r="BI237" i="2"/>
  <c r="BH237" i="2"/>
  <c r="BG237" i="2"/>
  <c r="BF237" i="2"/>
  <c r="BE237" i="2"/>
  <c r="T237" i="2"/>
  <c r="R237" i="2"/>
  <c r="P237" i="2"/>
  <c r="BK237" i="2"/>
  <c r="J237" i="2"/>
  <c r="BI231" i="2"/>
  <c r="BH231" i="2"/>
  <c r="BG231" i="2"/>
  <c r="BF231" i="2"/>
  <c r="T231" i="2"/>
  <c r="R231" i="2"/>
  <c r="P231" i="2"/>
  <c r="BK231" i="2"/>
  <c r="J231" i="2"/>
  <c r="BE231" i="2" s="1"/>
  <c r="BI229" i="2"/>
  <c r="BH229" i="2"/>
  <c r="BG229" i="2"/>
  <c r="BF229" i="2"/>
  <c r="T229" i="2"/>
  <c r="R229" i="2"/>
  <c r="P229" i="2"/>
  <c r="P228" i="2" s="1"/>
  <c r="BK229" i="2"/>
  <c r="J229" i="2"/>
  <c r="BE229" i="2" s="1"/>
  <c r="BI226" i="2"/>
  <c r="BH226" i="2"/>
  <c r="BG226" i="2"/>
  <c r="BF226" i="2"/>
  <c r="T226" i="2"/>
  <c r="R226" i="2"/>
  <c r="P226" i="2"/>
  <c r="BK226" i="2"/>
  <c r="J226" i="2"/>
  <c r="BE226" i="2" s="1"/>
  <c r="BI224" i="2"/>
  <c r="BH224" i="2"/>
  <c r="BG224" i="2"/>
  <c r="BF224" i="2"/>
  <c r="T224" i="2"/>
  <c r="R224" i="2"/>
  <c r="P224" i="2"/>
  <c r="BK224" i="2"/>
  <c r="J224" i="2"/>
  <c r="BE224" i="2" s="1"/>
  <c r="BI222" i="2"/>
  <c r="BH222" i="2"/>
  <c r="BG222" i="2"/>
  <c r="BF222" i="2"/>
  <c r="T222" i="2"/>
  <c r="R222" i="2"/>
  <c r="P222" i="2"/>
  <c r="BK222" i="2"/>
  <c r="J222" i="2"/>
  <c r="BE222" i="2" s="1"/>
  <c r="BI220" i="2"/>
  <c r="BH220" i="2"/>
  <c r="BG220" i="2"/>
  <c r="BF220" i="2"/>
  <c r="T220" i="2"/>
  <c r="R220" i="2"/>
  <c r="P220" i="2"/>
  <c r="BK220" i="2"/>
  <c r="J220" i="2"/>
  <c r="BE220" i="2" s="1"/>
  <c r="BI218" i="2"/>
  <c r="BH218" i="2"/>
  <c r="BG218" i="2"/>
  <c r="BF218" i="2"/>
  <c r="T218" i="2"/>
  <c r="R218" i="2"/>
  <c r="R217" i="2" s="1"/>
  <c r="P218" i="2"/>
  <c r="BK218" i="2"/>
  <c r="J218" i="2"/>
  <c r="BE218" i="2" s="1"/>
  <c r="BI215" i="2"/>
  <c r="BH215" i="2"/>
  <c r="BG215" i="2"/>
  <c r="BF215" i="2"/>
  <c r="T215" i="2"/>
  <c r="R215" i="2"/>
  <c r="P215" i="2"/>
  <c r="BK215" i="2"/>
  <c r="J215" i="2"/>
  <c r="BE215" i="2" s="1"/>
  <c r="BI213" i="2"/>
  <c r="BH213" i="2"/>
  <c r="BG213" i="2"/>
  <c r="BF213" i="2"/>
  <c r="T213" i="2"/>
  <c r="R213" i="2"/>
  <c r="P213" i="2"/>
  <c r="BK213" i="2"/>
  <c r="J213" i="2"/>
  <c r="BE213" i="2" s="1"/>
  <c r="BI211" i="2"/>
  <c r="BH211" i="2"/>
  <c r="BG211" i="2"/>
  <c r="BF211" i="2"/>
  <c r="BE211" i="2"/>
  <c r="T211" i="2"/>
  <c r="R211" i="2"/>
  <c r="P211" i="2"/>
  <c r="BK211" i="2"/>
  <c r="J211" i="2"/>
  <c r="BI209" i="2"/>
  <c r="BH209" i="2"/>
  <c r="BG209" i="2"/>
  <c r="BF209" i="2"/>
  <c r="T209" i="2"/>
  <c r="T208" i="2" s="1"/>
  <c r="R209" i="2"/>
  <c r="P209" i="2"/>
  <c r="BK209" i="2"/>
  <c r="J209" i="2"/>
  <c r="BE209" i="2" s="1"/>
  <c r="BI206" i="2"/>
  <c r="BH206" i="2"/>
  <c r="BG206" i="2"/>
  <c r="BF206" i="2"/>
  <c r="T206" i="2"/>
  <c r="R206" i="2"/>
  <c r="P206" i="2"/>
  <c r="BK206" i="2"/>
  <c r="J206" i="2"/>
  <c r="BE206" i="2" s="1"/>
  <c r="BI201" i="2"/>
  <c r="BH201" i="2"/>
  <c r="BG201" i="2"/>
  <c r="BF201" i="2"/>
  <c r="BE201" i="2"/>
  <c r="T201" i="2"/>
  <c r="R201" i="2"/>
  <c r="P201" i="2"/>
  <c r="BK201" i="2"/>
  <c r="J201" i="2"/>
  <c r="BI199" i="2"/>
  <c r="BH199" i="2"/>
  <c r="BG199" i="2"/>
  <c r="BF199" i="2"/>
  <c r="T199" i="2"/>
  <c r="R199" i="2"/>
  <c r="P199" i="2"/>
  <c r="BK199" i="2"/>
  <c r="J199" i="2"/>
  <c r="BE199" i="2" s="1"/>
  <c r="BI198" i="2"/>
  <c r="BH198" i="2"/>
  <c r="BG198" i="2"/>
  <c r="BF198" i="2"/>
  <c r="T198" i="2"/>
  <c r="R198" i="2"/>
  <c r="P198" i="2"/>
  <c r="BK198" i="2"/>
  <c r="J198" i="2"/>
  <c r="BE198" i="2" s="1"/>
  <c r="BI196" i="2"/>
  <c r="BH196" i="2"/>
  <c r="BG196" i="2"/>
  <c r="BF196" i="2"/>
  <c r="T196" i="2"/>
  <c r="R196" i="2"/>
  <c r="P196" i="2"/>
  <c r="BK196" i="2"/>
  <c r="J196" i="2"/>
  <c r="BE196" i="2" s="1"/>
  <c r="BI195" i="2"/>
  <c r="BH195" i="2"/>
  <c r="BG195" i="2"/>
  <c r="BF195" i="2"/>
  <c r="T195" i="2"/>
  <c r="R195" i="2"/>
  <c r="P195" i="2"/>
  <c r="BK195" i="2"/>
  <c r="J195" i="2"/>
  <c r="BE195" i="2" s="1"/>
  <c r="BI193" i="2"/>
  <c r="BH193" i="2"/>
  <c r="BG193" i="2"/>
  <c r="BF193" i="2"/>
  <c r="T193" i="2"/>
  <c r="R193" i="2"/>
  <c r="P193" i="2"/>
  <c r="BK193" i="2"/>
  <c r="J193" i="2"/>
  <c r="BE193" i="2" s="1"/>
  <c r="BI190" i="2"/>
  <c r="BH190" i="2"/>
  <c r="BG190" i="2"/>
  <c r="BF190" i="2"/>
  <c r="T190" i="2"/>
  <c r="R190" i="2"/>
  <c r="P190" i="2"/>
  <c r="BK190" i="2"/>
  <c r="J190" i="2"/>
  <c r="BE190" i="2" s="1"/>
  <c r="BI188" i="2"/>
  <c r="BH188" i="2"/>
  <c r="BG188" i="2"/>
  <c r="BF188" i="2"/>
  <c r="T188" i="2"/>
  <c r="R188" i="2"/>
  <c r="P188" i="2"/>
  <c r="BK188" i="2"/>
  <c r="J188" i="2"/>
  <c r="BE188" i="2" s="1"/>
  <c r="BI186" i="2"/>
  <c r="BH186" i="2"/>
  <c r="BG186" i="2"/>
  <c r="BF186" i="2"/>
  <c r="T186" i="2"/>
  <c r="R186" i="2"/>
  <c r="P186" i="2"/>
  <c r="BK186" i="2"/>
  <c r="J186" i="2"/>
  <c r="BE186" i="2" s="1"/>
  <c r="BI181" i="2"/>
  <c r="BH181" i="2"/>
  <c r="BG181" i="2"/>
  <c r="BF181" i="2"/>
  <c r="T181" i="2"/>
  <c r="R181" i="2"/>
  <c r="P181" i="2"/>
  <c r="BK181" i="2"/>
  <c r="J181" i="2"/>
  <c r="BE181" i="2" s="1"/>
  <c r="BI177" i="2"/>
  <c r="BH177" i="2"/>
  <c r="BG177" i="2"/>
  <c r="BF177" i="2"/>
  <c r="T177" i="2"/>
  <c r="R177" i="2"/>
  <c r="P177" i="2"/>
  <c r="BK177" i="2"/>
  <c r="J177" i="2"/>
  <c r="BE177" i="2" s="1"/>
  <c r="BI174" i="2"/>
  <c r="BH174" i="2"/>
  <c r="BG174" i="2"/>
  <c r="BF174" i="2"/>
  <c r="T174" i="2"/>
  <c r="R174" i="2"/>
  <c r="P174" i="2"/>
  <c r="BK174" i="2"/>
  <c r="J174" i="2"/>
  <c r="BE174" i="2" s="1"/>
  <c r="BI171" i="2"/>
  <c r="BH171" i="2"/>
  <c r="BG171" i="2"/>
  <c r="BF171" i="2"/>
  <c r="T171" i="2"/>
  <c r="R171" i="2"/>
  <c r="P171" i="2"/>
  <c r="BK171" i="2"/>
  <c r="J171" i="2"/>
  <c r="BE171" i="2" s="1"/>
  <c r="BI167" i="2"/>
  <c r="BH167" i="2"/>
  <c r="BG167" i="2"/>
  <c r="BF167" i="2"/>
  <c r="T167" i="2"/>
  <c r="R167" i="2"/>
  <c r="P167" i="2"/>
  <c r="BK167" i="2"/>
  <c r="J167" i="2"/>
  <c r="BE167" i="2" s="1"/>
  <c r="BI164" i="2"/>
  <c r="BH164" i="2"/>
  <c r="BG164" i="2"/>
  <c r="BF164" i="2"/>
  <c r="T164" i="2"/>
  <c r="R164" i="2"/>
  <c r="P164" i="2"/>
  <c r="BK164" i="2"/>
  <c r="J164" i="2"/>
  <c r="BE164" i="2" s="1"/>
  <c r="BI161" i="2"/>
  <c r="BH161" i="2"/>
  <c r="BG161" i="2"/>
  <c r="BF161" i="2"/>
  <c r="T161" i="2"/>
  <c r="R161" i="2"/>
  <c r="P161" i="2"/>
  <c r="BK161" i="2"/>
  <c r="J161" i="2"/>
  <c r="BE161" i="2" s="1"/>
  <c r="BI158" i="2"/>
  <c r="BH158" i="2"/>
  <c r="BG158" i="2"/>
  <c r="BF158" i="2"/>
  <c r="BE158" i="2"/>
  <c r="T158" i="2"/>
  <c r="R158" i="2"/>
  <c r="P158" i="2"/>
  <c r="BK158" i="2"/>
  <c r="J158" i="2"/>
  <c r="BI156" i="2"/>
  <c r="BH156" i="2"/>
  <c r="BG156" i="2"/>
  <c r="BF156" i="2"/>
  <c r="T156" i="2"/>
  <c r="R156" i="2"/>
  <c r="P156" i="2"/>
  <c r="BK156" i="2"/>
  <c r="J156" i="2"/>
  <c r="BE156" i="2" s="1"/>
  <c r="BI153" i="2"/>
  <c r="BH153" i="2"/>
  <c r="BG153" i="2"/>
  <c r="BF153" i="2"/>
  <c r="T153" i="2"/>
  <c r="R153" i="2"/>
  <c r="P153" i="2"/>
  <c r="BK153" i="2"/>
  <c r="J153" i="2"/>
  <c r="BE153" i="2" s="1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T148" i="2"/>
  <c r="R148" i="2"/>
  <c r="P148" i="2"/>
  <c r="BK148" i="2"/>
  <c r="J148" i="2"/>
  <c r="BE148" i="2" s="1"/>
  <c r="BI146" i="2"/>
  <c r="BH146" i="2"/>
  <c r="BG146" i="2"/>
  <c r="BF146" i="2"/>
  <c r="T146" i="2"/>
  <c r="R146" i="2"/>
  <c r="P146" i="2"/>
  <c r="P145" i="2" s="1"/>
  <c r="BK146" i="2"/>
  <c r="J146" i="2"/>
  <c r="BE146" i="2" s="1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T141" i="2"/>
  <c r="R141" i="2"/>
  <c r="P141" i="2"/>
  <c r="BK141" i="2"/>
  <c r="J141" i="2"/>
  <c r="BE141" i="2" s="1"/>
  <c r="BI139" i="2"/>
  <c r="BH139" i="2"/>
  <c r="BG139" i="2"/>
  <c r="BF139" i="2"/>
  <c r="T139" i="2"/>
  <c r="R139" i="2"/>
  <c r="P139" i="2"/>
  <c r="BK139" i="2"/>
  <c r="J139" i="2"/>
  <c r="BE139" i="2" s="1"/>
  <c r="BI137" i="2"/>
  <c r="BH137" i="2"/>
  <c r="BG137" i="2"/>
  <c r="BF137" i="2"/>
  <c r="T137" i="2"/>
  <c r="R137" i="2"/>
  <c r="P137" i="2"/>
  <c r="BK137" i="2"/>
  <c r="J137" i="2"/>
  <c r="BE137" i="2" s="1"/>
  <c r="BI135" i="2"/>
  <c r="BH135" i="2"/>
  <c r="BG135" i="2"/>
  <c r="BF135" i="2"/>
  <c r="T135" i="2"/>
  <c r="R135" i="2"/>
  <c r="P135" i="2"/>
  <c r="BK135" i="2"/>
  <c r="J135" i="2"/>
  <c r="BE135" i="2" s="1"/>
  <c r="BI133" i="2"/>
  <c r="BH133" i="2"/>
  <c r="BG133" i="2"/>
  <c r="BF133" i="2"/>
  <c r="BE133" i="2"/>
  <c r="T133" i="2"/>
  <c r="R133" i="2"/>
  <c r="P133" i="2"/>
  <c r="BK133" i="2"/>
  <c r="J133" i="2"/>
  <c r="BI131" i="2"/>
  <c r="BH131" i="2"/>
  <c r="BG131" i="2"/>
  <c r="BF131" i="2"/>
  <c r="T131" i="2"/>
  <c r="R131" i="2"/>
  <c r="P131" i="2"/>
  <c r="BK131" i="2"/>
  <c r="J131" i="2"/>
  <c r="BE131" i="2" s="1"/>
  <c r="BI127" i="2"/>
  <c r="BH127" i="2"/>
  <c r="BG127" i="2"/>
  <c r="BF127" i="2"/>
  <c r="T127" i="2"/>
  <c r="R127" i="2"/>
  <c r="P127" i="2"/>
  <c r="BK127" i="2"/>
  <c r="J127" i="2"/>
  <c r="BE127" i="2" s="1"/>
  <c r="BI124" i="2"/>
  <c r="BH124" i="2"/>
  <c r="BG124" i="2"/>
  <c r="BF124" i="2"/>
  <c r="T124" i="2"/>
  <c r="R124" i="2"/>
  <c r="P124" i="2"/>
  <c r="BK124" i="2"/>
  <c r="J124" i="2"/>
  <c r="BE124" i="2" s="1"/>
  <c r="BI121" i="2"/>
  <c r="BH121" i="2"/>
  <c r="BG121" i="2"/>
  <c r="BF121" i="2"/>
  <c r="T121" i="2"/>
  <c r="R121" i="2"/>
  <c r="P121" i="2"/>
  <c r="BK121" i="2"/>
  <c r="J121" i="2"/>
  <c r="BE121" i="2" s="1"/>
  <c r="BI118" i="2"/>
  <c r="BH118" i="2"/>
  <c r="BG118" i="2"/>
  <c r="BF118" i="2"/>
  <c r="T118" i="2"/>
  <c r="R118" i="2"/>
  <c r="P118" i="2"/>
  <c r="BK118" i="2"/>
  <c r="J118" i="2"/>
  <c r="BE118" i="2" s="1"/>
  <c r="BI114" i="2"/>
  <c r="BH114" i="2"/>
  <c r="BG114" i="2"/>
  <c r="BF114" i="2"/>
  <c r="T114" i="2"/>
  <c r="R114" i="2"/>
  <c r="P114" i="2"/>
  <c r="BK114" i="2"/>
  <c r="J114" i="2"/>
  <c r="BE114" i="2" s="1"/>
  <c r="BI110" i="2"/>
  <c r="BH110" i="2"/>
  <c r="BG110" i="2"/>
  <c r="BF110" i="2"/>
  <c r="T110" i="2"/>
  <c r="R110" i="2"/>
  <c r="P110" i="2"/>
  <c r="BK110" i="2"/>
  <c r="J110" i="2"/>
  <c r="BE110" i="2" s="1"/>
  <c r="BI107" i="2"/>
  <c r="BH107" i="2"/>
  <c r="BG107" i="2"/>
  <c r="BF107" i="2"/>
  <c r="T107" i="2"/>
  <c r="R107" i="2"/>
  <c r="P107" i="2"/>
  <c r="BK107" i="2"/>
  <c r="J107" i="2"/>
  <c r="BE107" i="2" s="1"/>
  <c r="BI104" i="2"/>
  <c r="BH104" i="2"/>
  <c r="BG104" i="2"/>
  <c r="BF104" i="2"/>
  <c r="T104" i="2"/>
  <c r="R104" i="2"/>
  <c r="R103" i="2" s="1"/>
  <c r="P104" i="2"/>
  <c r="BK104" i="2"/>
  <c r="J104" i="2"/>
  <c r="BE104" i="2" s="1"/>
  <c r="J95" i="2"/>
  <c r="F95" i="2"/>
  <c r="E93" i="2"/>
  <c r="F49" i="2"/>
  <c r="E47" i="2"/>
  <c r="J51" i="2"/>
  <c r="F51" i="2"/>
  <c r="E45" i="2"/>
  <c r="R145" i="2" l="1"/>
  <c r="R228" i="2"/>
  <c r="T383" i="2"/>
  <c r="T416" i="2"/>
  <c r="R443" i="2"/>
  <c r="R505" i="2"/>
  <c r="R542" i="2"/>
  <c r="P170" i="2"/>
  <c r="T228" i="2"/>
  <c r="R367" i="2"/>
  <c r="BK401" i="2"/>
  <c r="J401" i="2" s="1"/>
  <c r="J73" i="2" s="1"/>
  <c r="T411" i="2"/>
  <c r="R425" i="2"/>
  <c r="T505" i="2"/>
  <c r="T145" i="2"/>
  <c r="P103" i="2"/>
  <c r="F32" i="2"/>
  <c r="T305" i="2"/>
  <c r="T367" i="2"/>
  <c r="T377" i="2"/>
  <c r="T396" i="2"/>
  <c r="P401" i="2"/>
  <c r="BK443" i="2"/>
  <c r="J443" i="2" s="1"/>
  <c r="J77" i="2" s="1"/>
  <c r="T491" i="2"/>
  <c r="R529" i="2"/>
  <c r="BK309" i="2"/>
  <c r="J309" i="2" s="1"/>
  <c r="J66" i="2" s="1"/>
  <c r="BK170" i="2"/>
  <c r="J170" i="2" s="1"/>
  <c r="J60" i="2" s="1"/>
  <c r="BK367" i="2"/>
  <c r="J367" i="2" s="1"/>
  <c r="J67" i="2" s="1"/>
  <c r="BK416" i="2"/>
  <c r="J416" i="2" s="1"/>
  <c r="J75" i="2" s="1"/>
  <c r="BK425" i="2"/>
  <c r="J425" i="2" s="1"/>
  <c r="J76" i="2" s="1"/>
  <c r="BK542" i="2"/>
  <c r="J542" i="2" s="1"/>
  <c r="J81" i="2" s="1"/>
  <c r="F33" i="2"/>
  <c r="BK208" i="2"/>
  <c r="J208" i="2" s="1"/>
  <c r="J61" i="2" s="1"/>
  <c r="BK383" i="2"/>
  <c r="J383" i="2" s="1"/>
  <c r="J71" i="2" s="1"/>
  <c r="BK396" i="2"/>
  <c r="J396" i="2" s="1"/>
  <c r="J72" i="2" s="1"/>
  <c r="BK411" i="2"/>
  <c r="J411" i="2" s="1"/>
  <c r="J74" i="2" s="1"/>
  <c r="BK491" i="2"/>
  <c r="J491" i="2" s="1"/>
  <c r="J78" i="2" s="1"/>
  <c r="J97" i="2"/>
  <c r="E91" i="2"/>
  <c r="F30" i="2"/>
  <c r="J30" i="2"/>
  <c r="P309" i="2"/>
  <c r="P425" i="2"/>
  <c r="F97" i="2"/>
  <c r="T103" i="2"/>
  <c r="BK145" i="2"/>
  <c r="J145" i="2" s="1"/>
  <c r="J59" i="2" s="1"/>
  <c r="T217" i="2"/>
  <c r="P280" i="2"/>
  <c r="F98" i="2"/>
  <c r="BK103" i="2"/>
  <c r="F34" i="2"/>
  <c r="R170" i="2"/>
  <c r="P208" i="2"/>
  <c r="BK217" i="2"/>
  <c r="J217" i="2" s="1"/>
  <c r="J62" i="2" s="1"/>
  <c r="R280" i="2"/>
  <c r="R383" i="2"/>
  <c r="P411" i="2"/>
  <c r="R416" i="2"/>
  <c r="P491" i="2"/>
  <c r="P376" i="2" s="1"/>
  <c r="P529" i="2"/>
  <c r="J31" i="2"/>
  <c r="F31" i="2"/>
  <c r="T170" i="2"/>
  <c r="R208" i="2"/>
  <c r="P217" i="2"/>
  <c r="BK228" i="2"/>
  <c r="J228" i="2" s="1"/>
  <c r="J63" i="2" s="1"/>
  <c r="T280" i="2"/>
  <c r="T309" i="2"/>
  <c r="T425" i="2"/>
  <c r="BK505" i="2"/>
  <c r="J505" i="2" s="1"/>
  <c r="J79" i="2" s="1"/>
  <c r="T376" i="2" l="1"/>
  <c r="R376" i="2"/>
  <c r="R102" i="2"/>
  <c r="R101" i="2" s="1"/>
  <c r="P102" i="2"/>
  <c r="P101" i="2" s="1"/>
  <c r="J103" i="2"/>
  <c r="J58" i="2" s="1"/>
  <c r="BK102" i="2"/>
  <c r="T102" i="2"/>
  <c r="T101" i="2" s="1"/>
  <c r="BK376" i="2"/>
  <c r="J376" i="2" s="1"/>
  <c r="J69" i="2" s="1"/>
  <c r="BK101" i="2" l="1"/>
  <c r="J101" i="2" s="1"/>
  <c r="J102" i="2"/>
  <c r="J57" i="2" s="1"/>
  <c r="J56" i="2" l="1"/>
  <c r="J27" i="2"/>
  <c r="J36" i="2" l="1"/>
</calcChain>
</file>

<file path=xl/sharedStrings.xml><?xml version="1.0" encoding="utf-8"?>
<sst xmlns="http://schemas.openxmlformats.org/spreadsheetml/2006/main" count="5575" uniqueCount="1144">
  <si>
    <t>List obsahuje:</t>
  </si>
  <si>
    <t/>
  </si>
  <si>
    <t>False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</si>
  <si>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</si>
  <si>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</si>
  <si>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</si>
  <si>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</si>
  <si>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</si>
  <si>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Rekonstrukce strojovny ZS v Litomyšli za účelem snížení množství chladiva R 717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</si>
  <si>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</si>
  <si>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</si>
  <si>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</si>
  <si>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</si>
  <si>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</si>
  <si>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</si>
  <si>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</si>
  <si>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</si>
  <si>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</si>
  <si>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</si>
  <si>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</si>
  <si>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</si>
  <si>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</si>
  <si>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</si>
  <si>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</si>
  <si>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</si>
  <si>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</si>
  <si>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</si>
  <si>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</si>
  <si>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</si>
  <si>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</si>
  <si>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</si>
  <si>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</si>
  <si>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</si>
  <si>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</si>
  <si>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</si>
  <si>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Typ</t>
  </si>
  <si>
    <t>D</t>
  </si>
  <si>
    <t>0</t>
  </si>
  <si>
    <t>1</t>
  </si>
  <si>
    <t>STA</t>
  </si>
  <si>
    <t>{aa8c4f3e-fab1-470e-8f32-eb0e43f30ca6}</t>
  </si>
  <si>
    <t>2</t>
  </si>
  <si>
    <t>4</t>
  </si>
  <si>
    <t>Vedlejší a ostatní náklady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</si>
  <si>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</si>
  <si>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</si>
  <si>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</si>
  <si>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</si>
  <si>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</si>
  <si>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</si>
  <si>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</si>
  <si>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</si>
  <si>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</si>
  <si>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</si>
  <si>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</si>
  <si>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</si>
  <si>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</si>
  <si>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</si>
  <si>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</si>
  <si>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</si>
  <si>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</si>
  <si>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</si>
  <si>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</si>
  <si>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</si>
  <si>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63 - Podlahy a podlahové konstrukce</t>
  </si>
  <si>
    <t xml:space="preserve">    64 - Osazování výplní otvorů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</si>
  <si>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</si>
  <si>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</si>
  <si>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</si>
  <si>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</si>
  <si>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</si>
  <si>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</si>
  <si>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722 - Zdravotechnika - vnitřní vodovod</t>
  </si>
  <si>
    <t xml:space="preserve">    725 - Zdravotechnika - zařizovací předměty</t>
  </si>
  <si>
    <t xml:space="preserve">    751 - Vzduchotechnika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</si>
  <si>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</si>
  <si>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</si>
  <si>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</si>
  <si>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</si>
  <si>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</si>
  <si>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</si>
  <si>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</si>
  <si>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</si>
  <si>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</si>
  <si>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</si>
  <si>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</si>
  <si>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</si>
  <si>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</si>
  <si>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</si>
  <si>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</si>
  <si>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</si>
  <si>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</si>
  <si>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</si>
  <si>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</si>
  <si>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</si>
  <si>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</si>
  <si>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</si>
  <si>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</si>
  <si>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</si>
  <si>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</si>
  <si>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</si>
  <si>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131203101</t>
  </si>
  <si>
    <t>Hloubení jam ručním nebo pneum nářadím v soudržných horninách tř. 3</t>
  </si>
  <si>
    <t>m3</t>
  </si>
  <si>
    <t>CS ÚRS 2015 01</t>
  </si>
  <si>
    <t>1675402966</t>
  </si>
  <si>
    <t>VV</t>
  </si>
  <si>
    <t>"nové betonové patky v 1.02" (0,70*0,70*1,10)*4</t>
  </si>
  <si>
    <t>"v místě nového schodiště v 1.02" 0,95</t>
  </si>
  <si>
    <t>131203109</t>
  </si>
  <si>
    <t>Příplatek za lepivost u hloubení jam ručním nebo pneum nářadím v hornině tř. 3</t>
  </si>
  <si>
    <t>-1909912226</t>
  </si>
  <si>
    <t>3</t>
  </si>
  <si>
    <t>132201101</t>
  </si>
  <si>
    <t>Hloubení rýh š do 600 mm v hornině tř. 3 objemu do 100 m3</t>
  </si>
  <si>
    <t>-1846898573</t>
  </si>
  <si>
    <t>"vnější zídka ze ZB" (1,20+1,20+4,20)*0,60*0,90</t>
  </si>
  <si>
    <t>"obrubník 2 řady ZB 20" 2,20*0,40*0,60</t>
  </si>
  <si>
    <t>"odkopání souvrství pro betonový chodník" (12,00*0,50*0,15)+(2,80*0,90*0,15)</t>
  </si>
  <si>
    <t>132201109</t>
  </si>
  <si>
    <t>Příplatek za lepivost k hloubení rýh š do 600 mm v hornině tř. 3</t>
  </si>
  <si>
    <t>-1174648415</t>
  </si>
  <si>
    <t>5</t>
  </si>
  <si>
    <t>162701105</t>
  </si>
  <si>
    <t>Vodorovné přemístění do 10000 m výkopku/sypaniny z horniny tř. 1 až 4</t>
  </si>
  <si>
    <t>269216791</t>
  </si>
  <si>
    <t>"množství převzato z položky č. 131203101" 3,106</t>
  </si>
  <si>
    <t>"množství převzato z položky č. 132201101" 5,37</t>
  </si>
  <si>
    <t>6</t>
  </si>
  <si>
    <t>167101101</t>
  </si>
  <si>
    <t>Nakládání výkopku z hornin tř. 1 až 4 do 100 m3</t>
  </si>
  <si>
    <t>1604542671</t>
  </si>
  <si>
    <t>7</t>
  </si>
  <si>
    <t>171201201</t>
  </si>
  <si>
    <t>Uložení sypaniny na skládky</t>
  </si>
  <si>
    <t>-911847075</t>
  </si>
  <si>
    <t>8</t>
  </si>
  <si>
    <t>171201211</t>
  </si>
  <si>
    <t>Poplatek za uložení odpadu ze sypaniny na skládce (skládkovné)</t>
  </si>
  <si>
    <t>t</t>
  </si>
  <si>
    <t>1776660982</t>
  </si>
  <si>
    <t>8,476*1,75 'Přepočtené koeficientem množství</t>
  </si>
  <si>
    <t>9</t>
  </si>
  <si>
    <t>175101201</t>
  </si>
  <si>
    <t>Obsypání objektu nad přilehlým původním terénem sypaninou bez prohození, uloženou do 3 m</t>
  </si>
  <si>
    <t>-1791019425</t>
  </si>
  <si>
    <t>"vnější zídka ze ZB" ((1,20+1,20+4,20)*0,25*0,50)*2</t>
  </si>
  <si>
    <t>10</t>
  </si>
  <si>
    <t>M</t>
  </si>
  <si>
    <t>583312000</t>
  </si>
  <si>
    <t>štěrkopísek netříděný zásypový materiál</t>
  </si>
  <si>
    <t>-68326769</t>
  </si>
  <si>
    <t>1,65*2 'Přepočtené koeficientem množství</t>
  </si>
  <si>
    <t>11</t>
  </si>
  <si>
    <t>181411141</t>
  </si>
  <si>
    <t>Založení parterového trávníku výsevem plochy do 1000 m2 v rovině a ve svahu do 1:5</t>
  </si>
  <si>
    <t>m2</t>
  </si>
  <si>
    <t>304348484</t>
  </si>
  <si>
    <t>"dosetí v místech dotčených stavbou" (13,50+3,00+5,50+4,00)*1,00</t>
  </si>
  <si>
    <t>12</t>
  </si>
  <si>
    <t>005724150</t>
  </si>
  <si>
    <t>osivo směs travní parková směs exclusive</t>
  </si>
  <si>
    <t>kg</t>
  </si>
  <si>
    <t>-1861650122</t>
  </si>
  <si>
    <t>26*0,025 'Přepočtené koeficientem množství</t>
  </si>
  <si>
    <t>13</t>
  </si>
  <si>
    <t>182303111</t>
  </si>
  <si>
    <t>Doplnění zeminy nebo substrátu na travnatých plochách tl 50 mm rovina v rovinně a svahu do 1:5</t>
  </si>
  <si>
    <t>-410116302</t>
  </si>
  <si>
    <t>14</t>
  </si>
  <si>
    <t>103715000</t>
  </si>
  <si>
    <t>substrát pro trávníky A  VL</t>
  </si>
  <si>
    <t>-709471745</t>
  </si>
  <si>
    <t>26*0,058 'Přepočtené koeficientem množství</t>
  </si>
  <si>
    <t>183403153</t>
  </si>
  <si>
    <t>Obdělání půdy hrabáním v rovině a svahu do 1:5</t>
  </si>
  <si>
    <t>-606440601</t>
  </si>
  <si>
    <t>Zakládání</t>
  </si>
  <si>
    <t>16</t>
  </si>
  <si>
    <t>213141111</t>
  </si>
  <si>
    <t>Zřízení vrstvy z geotextilie v rovině nebo ve sklonu do 1:5 š do 3 m</t>
  </si>
  <si>
    <t>1649542336</t>
  </si>
  <si>
    <t>"prostor 1.02" 5,50*7,70</t>
  </si>
  <si>
    <t>17</t>
  </si>
  <si>
    <t>693111460</t>
  </si>
  <si>
    <t xml:space="preserve">textilie 300 g/m2 </t>
  </si>
  <si>
    <t>927777970</t>
  </si>
  <si>
    <t>42,35*1,15 'Přepočtené koeficientem množství</t>
  </si>
  <si>
    <t>18</t>
  </si>
  <si>
    <t>213311113</t>
  </si>
  <si>
    <t>Polštáře zhutněné pod základy z kameniva drceného frakce 16 až 32 mm</t>
  </si>
  <si>
    <t>-1414606255</t>
  </si>
  <si>
    <t>"nové betonové patky v 1.02" (0,70*0,70*0,10)*4</t>
  </si>
  <si>
    <t>"vnější zídka ze ZB" (1,30+4,40+3,55)*0,60*0,10</t>
  </si>
  <si>
    <t>19</t>
  </si>
  <si>
    <t>274313511</t>
  </si>
  <si>
    <t>Základové pásy z betonu tř. C 12/15</t>
  </si>
  <si>
    <t>-806726361</t>
  </si>
  <si>
    <t>"vnější zídka ze ZB" (1,20+1,20+4,20)*0,50*0,50</t>
  </si>
  <si>
    <t>"obrubník 2 řady ZB 20" 2,20*0,40*0,30</t>
  </si>
  <si>
    <t>20</t>
  </si>
  <si>
    <t>275313511</t>
  </si>
  <si>
    <t>Základové patky z betonu tř. C 12/15</t>
  </si>
  <si>
    <t>-2061021769</t>
  </si>
  <si>
    <t>"nové betonové patky v 1.02" (0,70*0,70*1,20)*4</t>
  </si>
  <si>
    <t>275321411</t>
  </si>
  <si>
    <t>Základové patky ze ŽB tř. C 20/25</t>
  </si>
  <si>
    <t>-2057441073</t>
  </si>
  <si>
    <t xml:space="preserve">"viz výkres půdorys 1.NP - nový stav" </t>
  </si>
  <si>
    <t>"základ kompresoru" (2,35*1,00*0,85)*2</t>
  </si>
  <si>
    <t>22</t>
  </si>
  <si>
    <t>275351215</t>
  </si>
  <si>
    <t>Zřízení bednění stěn základových patek</t>
  </si>
  <si>
    <t>1810116841</t>
  </si>
  <si>
    <t>"nové betonové patky v 1.02" ((0,70+0,70+0,75+0,75)*0,30)*4</t>
  </si>
  <si>
    <t>"základ kompresoru" (2,35+2,35+1,05+1,05)*0,25*2</t>
  </si>
  <si>
    <t>23</t>
  </si>
  <si>
    <t>275351216</t>
  </si>
  <si>
    <t>Odstranění bednění stěn základových patek</t>
  </si>
  <si>
    <t>-1530334644</t>
  </si>
  <si>
    <t>24</t>
  </si>
  <si>
    <t>275362021</t>
  </si>
  <si>
    <t>Výztuž základových patek svařovanými sítěmi Kari</t>
  </si>
  <si>
    <t>528845831</t>
  </si>
  <si>
    <t>"základ kompresoru" (2,35*1,00*1,44*2)*2*0,001</t>
  </si>
  <si>
    <t>Svislé a kompletní konstrukce</t>
  </si>
  <si>
    <t>25</t>
  </si>
  <si>
    <t>310236241</t>
  </si>
  <si>
    <t>Zazdívka otvorů pl do 0,09 m2 ve zdivu nadzákladovém cihlami pálenými tl do 300 mm</t>
  </si>
  <si>
    <t>kus</t>
  </si>
  <si>
    <t>-1873093593</t>
  </si>
  <si>
    <t>"po osazení havarijního ventilátoru" 1</t>
  </si>
  <si>
    <t>26</t>
  </si>
  <si>
    <t>310237241</t>
  </si>
  <si>
    <t>Zazdívka otvorů pl do 0,25 m2 ve zdivu nadzákladovém cihlami pálenými tl do 300 mm</t>
  </si>
  <si>
    <t>-1896765062</t>
  </si>
  <si>
    <t>"kruhové otvory" 2</t>
  </si>
  <si>
    <t>27</t>
  </si>
  <si>
    <t>310238211</t>
  </si>
  <si>
    <t>Zazdívka otvorů pl do 1 m2 ve zdivu nadzákladovém cihlami pálenými na MVC</t>
  </si>
  <si>
    <t>-870429967</t>
  </si>
  <si>
    <t>1,00*0,80*0,30</t>
  </si>
  <si>
    <t>"dozdívka parapetu" 2,40*0,15*0,30</t>
  </si>
  <si>
    <t>28</t>
  </si>
  <si>
    <t>310239211</t>
  </si>
  <si>
    <t>Zazdívka otvorů pl do 4 m2 ve zdivu nadzákladovém cihlami pálenými na MVC</t>
  </si>
  <si>
    <t>-2014893710</t>
  </si>
  <si>
    <t>((2,10*1,40)-(2,10*0,65))*0,30*2</t>
  </si>
  <si>
    <t>((2,70*2,70)-(2,10*0,65))*0,30</t>
  </si>
  <si>
    <t>2,10*2,30*0,30</t>
  </si>
  <si>
    <t>29</t>
  </si>
  <si>
    <t>311113132</t>
  </si>
  <si>
    <t>Nosná zeď tl do 200 mm z hladkých tvárnic ztraceného bednění včetně výplně z betonu tř. C 16/20</t>
  </si>
  <si>
    <t>19803166</t>
  </si>
  <si>
    <t>"obrubník 2 řady ZB 20" 2,20*0,50</t>
  </si>
  <si>
    <t>30</t>
  </si>
  <si>
    <t>311113134</t>
  </si>
  <si>
    <t>Nosná zeď tl do 300 mm z hladkých tvárnic ztraceného bednění včetně výplně z betonu tř. C 16/20</t>
  </si>
  <si>
    <t>-904194071</t>
  </si>
  <si>
    <t>"vnější zídka ze ZB" (1,00+1,00+4,40)*1,25</t>
  </si>
  <si>
    <t>31</t>
  </si>
  <si>
    <t>311361821</t>
  </si>
  <si>
    <t>Výztuž nosných zdí betonářskou ocelí 10 505</t>
  </si>
  <si>
    <t>-1548809299</t>
  </si>
  <si>
    <t>"vnější zídka ze ZB" ((1,00+1,00+4,40)*1,25)*14*0,001</t>
  </si>
  <si>
    <t>"obrubník 2 řady ZB 20" (2,20*0,50)*14*0,001</t>
  </si>
  <si>
    <t>32</t>
  </si>
  <si>
    <t>317121151</t>
  </si>
  <si>
    <t>Montáž ŽB překladů prefabrikovaných do rýh světlosti otvoru do 1050 mm</t>
  </si>
  <si>
    <t>-505170650</t>
  </si>
  <si>
    <t>"viz výkres půdorys 1.NP - nový stav" 2</t>
  </si>
  <si>
    <t>33</t>
  </si>
  <si>
    <t>593211000</t>
  </si>
  <si>
    <t>překlad železobetonový RZP 89x14x14 cm</t>
  </si>
  <si>
    <t>-240753268</t>
  </si>
  <si>
    <t>34</t>
  </si>
  <si>
    <t>317121351</t>
  </si>
  <si>
    <t>Montáž ŽB překladů prefabrikovaných do rýh světlosti otvoru do 2400 mm</t>
  </si>
  <si>
    <t>-786958165</t>
  </si>
  <si>
    <t>35</t>
  </si>
  <si>
    <t>593211580</t>
  </si>
  <si>
    <t>překlad železobetonový RZP 179/14/24 V 179x14x24 cm</t>
  </si>
  <si>
    <t>460451914</t>
  </si>
  <si>
    <t>36</t>
  </si>
  <si>
    <t>317944321</t>
  </si>
  <si>
    <t>Válcované nosníky do č.12 dodatečně osazované do připravených otvorů</t>
  </si>
  <si>
    <t>-1419388648</t>
  </si>
  <si>
    <t>"nad VZT prostupem" (2*0,90*6,40)*1,10*0,001</t>
  </si>
  <si>
    <t>37</t>
  </si>
  <si>
    <t>342291121</t>
  </si>
  <si>
    <t>Ukotvení příček k cihelným konstrukcím plochými kotvami</t>
  </si>
  <si>
    <t>m</t>
  </si>
  <si>
    <t>1411128296</t>
  </si>
  <si>
    <t>"zazdívané otvory" 0,80+0,80+2,30+2,30</t>
  </si>
  <si>
    <t>"zadívka vrat" 2,70+2,70</t>
  </si>
  <si>
    <t>"přizdění parapetu u okna" (0,15+0,15)+((0,70+0,70)*2)</t>
  </si>
  <si>
    <t>38</t>
  </si>
  <si>
    <t>348272515</t>
  </si>
  <si>
    <t>Plotová stříška pro zeď tl 295 mm z tvarovek hladkých nebo štípaných přírodních</t>
  </si>
  <si>
    <t>1497913534</t>
  </si>
  <si>
    <t>"vnější zídka ze ZB" 1,00+4,40+3,25</t>
  </si>
  <si>
    <t>Vodorovné konstrukce</t>
  </si>
  <si>
    <t>39</t>
  </si>
  <si>
    <t>413232211</t>
  </si>
  <si>
    <t>Zazdívka zhlaví válcovaných nosníků v do 150 mm (betonem C 20/25)</t>
  </si>
  <si>
    <t>905773669</t>
  </si>
  <si>
    <t>"ocelová k-ce - zakrytí havarijní jímky Z4" 4*2</t>
  </si>
  <si>
    <t>40</t>
  </si>
  <si>
    <t>434311113</t>
  </si>
  <si>
    <t>Schodišťové stupně dusané na terén z betonu tř. C 12/15 bez potěru</t>
  </si>
  <si>
    <t>601047146</t>
  </si>
  <si>
    <t>"vnější vyrovnávací stupně" 4*0,80</t>
  </si>
  <si>
    <t>41</t>
  </si>
  <si>
    <t>434351141</t>
  </si>
  <si>
    <t>Zřízení bednění stupňů přímočarých schodišť</t>
  </si>
  <si>
    <t>957841902</t>
  </si>
  <si>
    <t>"vnější vyrovnávací stupně" (4*0,80)*(0,20+0,30)</t>
  </si>
  <si>
    <t>42</t>
  </si>
  <si>
    <t>434351142</t>
  </si>
  <si>
    <t>Odstranění bednění stupňů přímočarých schodišť</t>
  </si>
  <si>
    <t>-1271550001</t>
  </si>
  <si>
    <t>Komunikace pozemní</t>
  </si>
  <si>
    <t>43</t>
  </si>
  <si>
    <t>564821111</t>
  </si>
  <si>
    <t>Podklad ze štěrkodrtě ŠD tl 80 mm</t>
  </si>
  <si>
    <t>656134968</t>
  </si>
  <si>
    <t>"prostor 1.02 - konečná úprava" 5,50*7,70</t>
  </si>
  <si>
    <t>44</t>
  </si>
  <si>
    <t>564831111</t>
  </si>
  <si>
    <t>Podklad ze štěrkodrtě ŠD tl 100 mm</t>
  </si>
  <si>
    <t>1584245856</t>
  </si>
  <si>
    <t>"odkopání souvrství pro betonový chodník" (12,00*0,50)+(2,80*0,90)</t>
  </si>
  <si>
    <t>45</t>
  </si>
  <si>
    <t>564861113</t>
  </si>
  <si>
    <t>Podklad ze štěrkodrtě ŠD tl 220 mm</t>
  </si>
  <si>
    <t>163318363</t>
  </si>
  <si>
    <t>"hutněná navážka v 1.02" 5,50*5,50</t>
  </si>
  <si>
    <t>46</t>
  </si>
  <si>
    <t>596811220</t>
  </si>
  <si>
    <t>Kladení betonové dlažby komunikací pro pěší do lože z kameniva vel do 0,25 m2 plochy do 50 m2</t>
  </si>
  <si>
    <t>-806223683</t>
  </si>
  <si>
    <t>"odkopání souvrství pro betonový chodník" (12,00*0,40)+(2,80*0,80)</t>
  </si>
  <si>
    <t>47</t>
  </si>
  <si>
    <t>592453200</t>
  </si>
  <si>
    <t>dlažba desková betonová 40x40x4,5 cm šedá</t>
  </si>
  <si>
    <t>-1804244492</t>
  </si>
  <si>
    <t>7,04*1,05 'Přepočtené koeficientem množství</t>
  </si>
  <si>
    <t>Úpravy povrchů, podlahy a osazování výplní</t>
  </si>
  <si>
    <t>48</t>
  </si>
  <si>
    <t>612325101</t>
  </si>
  <si>
    <t>Vápenocementová hrubá omítka rýh ve stěnách šířky do 150 mm</t>
  </si>
  <si>
    <t>600866749</t>
  </si>
  <si>
    <t>"příprava pro oční sprchu" 2,00*0,07</t>
  </si>
  <si>
    <t>49</t>
  </si>
  <si>
    <t>612325223</t>
  </si>
  <si>
    <t>Vápenocementová štuková omítka malých ploch do 1,0 m2 na stěnách</t>
  </si>
  <si>
    <t>-1333701170</t>
  </si>
  <si>
    <t>"kruhové otvory (vnitřní i vnější strana)" 2*2</t>
  </si>
  <si>
    <t>"zazdívka přisávacího otvoru (vnitřní i vnější strana)" 2</t>
  </si>
  <si>
    <t>"dozdívka parapetu" 2</t>
  </si>
  <si>
    <t>"nové překlady" 2*2</t>
  </si>
  <si>
    <t>50</t>
  </si>
  <si>
    <t>612325225</t>
  </si>
  <si>
    <t>Vápenocementová štuková omítka malých ploch do 4,0 m2 na stěnách</t>
  </si>
  <si>
    <t>-2007600471</t>
  </si>
  <si>
    <t>"dozdívka parapetu v 700 mm (vnitřní i vnější strana)" 2*2</t>
  </si>
  <si>
    <t>"zazdívka vrat (vnitřní i vnější strana)" 2</t>
  </si>
  <si>
    <t>"zazdívka kopilitového okna" 3</t>
  </si>
  <si>
    <t>"zapravení po vybourané vnější římse nad kopilitovými okny" 1</t>
  </si>
  <si>
    <t>51</t>
  </si>
  <si>
    <t>612325302</t>
  </si>
  <si>
    <t>Vápenocementová štuková omítka ostění nebo nadpraží</t>
  </si>
  <si>
    <t>-2130236052</t>
  </si>
  <si>
    <t>"vnitřní i vnější strana"</t>
  </si>
  <si>
    <t>(1,75+2,50+2,50)*0,20</t>
  </si>
  <si>
    <t>(2,10+0,65+0,65)*0,23*3</t>
  </si>
  <si>
    <t>(2,40+1,50+1,50)*0,23</t>
  </si>
  <si>
    <t>52</t>
  </si>
  <si>
    <t>622131121</t>
  </si>
  <si>
    <t>Penetrace akrylát-silikon vnějších stěn nanášená ručně</t>
  </si>
  <si>
    <t>1823804770</t>
  </si>
  <si>
    <t xml:space="preserve">"viz výkres pohledy" </t>
  </si>
  <si>
    <t>"pod mozaikovou omítku" (12,30+11,00)*0,40</t>
  </si>
  <si>
    <t>53</t>
  </si>
  <si>
    <t>622143004</t>
  </si>
  <si>
    <t>Montáž omítkových samolepících začišťovacích profilů (APU lišt)</t>
  </si>
  <si>
    <t>-1003894964</t>
  </si>
  <si>
    <t>(2,10+0,65+0,65)*3</t>
  </si>
  <si>
    <t>(2,40+1,50+1,50)*2</t>
  </si>
  <si>
    <t>54</t>
  </si>
  <si>
    <t>590514750</t>
  </si>
  <si>
    <t>profil okenní začišťovací s tkaninou 6 mm/2,4 m</t>
  </si>
  <si>
    <t>-1439103259</t>
  </si>
  <si>
    <t>P</t>
  </si>
  <si>
    <t>Poznámka k položce:
délka 2,4 m, přesah tkaniny 100 mm</t>
  </si>
  <si>
    <t>21*1,05 'Přepočtené koeficientem množství</t>
  </si>
  <si>
    <t>55</t>
  </si>
  <si>
    <t>622321121</t>
  </si>
  <si>
    <t>Vápenocementová omítka hladká jednovrstvá vnějších stěn nanášená ručně</t>
  </si>
  <si>
    <t>-1396234486</t>
  </si>
  <si>
    <t>56</t>
  </si>
  <si>
    <t>622511111</t>
  </si>
  <si>
    <t>Tenkovrstvá akrylátová mozaiková střednězrnná omítka včetně penetrace vnějších stěn</t>
  </si>
  <si>
    <t>812017406</t>
  </si>
  <si>
    <t>"viz výkres pohledy" (12,30+11,00)*0,40</t>
  </si>
  <si>
    <t>57</t>
  </si>
  <si>
    <t>622611133</t>
  </si>
  <si>
    <t>Nátěr silikonový dvojnásobný vnějších omítaných stěn včetně penetrace provedený ručně</t>
  </si>
  <si>
    <t>298190444</t>
  </si>
  <si>
    <t>(12,30*3,50)</t>
  </si>
  <si>
    <t>(10,20*3,50)+(3,20*0,70)</t>
  </si>
  <si>
    <t>(11,40*3,50)-(2,10*2,30*3)+(6,70*0,15*3)</t>
  </si>
  <si>
    <t>58</t>
  </si>
  <si>
    <t>629135101</t>
  </si>
  <si>
    <t>Vyrovnávací vrstva pod klempířské prvky z MC š do 150 mm</t>
  </si>
  <si>
    <t>1270773596</t>
  </si>
  <si>
    <t>"pod vnější parapety" 2,10*3</t>
  </si>
  <si>
    <t>59</t>
  </si>
  <si>
    <t>629991001</t>
  </si>
  <si>
    <t>Zakrytí podélných ploch fólií volně položenou</t>
  </si>
  <si>
    <t>-1963515437</t>
  </si>
  <si>
    <t>"pro nátěr vnější fasády" (12,50+11,50+11,50)*1,50</t>
  </si>
  <si>
    <t>60</t>
  </si>
  <si>
    <t>629991011</t>
  </si>
  <si>
    <t>Zakrytí výplní otvorů a svislých ploch fólií přilepenou lepící páskou</t>
  </si>
  <si>
    <t>-221010186</t>
  </si>
  <si>
    <t>"nová okna a dveře (vnitřní a vnější strana)" ((2,10*0,65*3)+(2,40*1,50)+(1,75*2,50))*2</t>
  </si>
  <si>
    <t>"stávající topné tělesa" 10,00</t>
  </si>
  <si>
    <t>61</t>
  </si>
  <si>
    <t>899712111</t>
  </si>
  <si>
    <t>Orientační tabulky na zdivu - označení hlavních uzávěrů a vypínačů energií viz. požárně bezpečnostní řešení stavby</t>
  </si>
  <si>
    <t>363579464</t>
  </si>
  <si>
    <t>"označení únikových cest a východů dle PBř" 14</t>
  </si>
  <si>
    <t>63</t>
  </si>
  <si>
    <t>Podlahy a podlahové konstrukce</t>
  </si>
  <si>
    <t>62</t>
  </si>
  <si>
    <t>631311121</t>
  </si>
  <si>
    <t>Doplnění dosavadních mazanin betonem prostým plochy do 1 m2 tloušťky do 80 mm</t>
  </si>
  <si>
    <t>-175865368</t>
  </si>
  <si>
    <t>"v místě vybouraného otvoru pro nové 2 křídl. dveře" 1,80*0,30*0,08</t>
  </si>
  <si>
    <t>"uvnitř objektu po stávajících základech" (0,90*0,30*0,05)+(0,90*0,50*0,05)+(1,25*1,40*0,05)+(0,60*0,60*0,05)</t>
  </si>
  <si>
    <t>631312141</t>
  </si>
  <si>
    <t>Doplnění rýh v dosavadních mazaninách betonem prostým</t>
  </si>
  <si>
    <t>-978840250</t>
  </si>
  <si>
    <t>"stávající podlahové kanály" ((2,10*0,40)+(1,75*0,40))*0,40</t>
  </si>
  <si>
    <t>64</t>
  </si>
  <si>
    <t>631319012</t>
  </si>
  <si>
    <t>Příplatek k mazanině tl do 120 mm za přehlazení povrchu</t>
  </si>
  <si>
    <t>1838074795</t>
  </si>
  <si>
    <t>"množství převzato z položky č. 631311121" 0,185</t>
  </si>
  <si>
    <t>"množství převzato z položky č. 631311141" 0,616</t>
  </si>
  <si>
    <t>65</t>
  </si>
  <si>
    <t>631351101</t>
  </si>
  <si>
    <t>Zřízení bednění rýh a hran v podlahách</t>
  </si>
  <si>
    <t>-424407253</t>
  </si>
  <si>
    <t>"v místě vybouraného otvoru pro nové 2 křídl. dveře" 1,80*0,15</t>
  </si>
  <si>
    <t>66</t>
  </si>
  <si>
    <t>631351102</t>
  </si>
  <si>
    <t>Odstranění bednění rýh a hran v podlahách</t>
  </si>
  <si>
    <t>-153275191</t>
  </si>
  <si>
    <t>67</t>
  </si>
  <si>
    <t>6329021X</t>
  </si>
  <si>
    <t>Příprava zatvrdlého povrchu betonových mazanin vysátím</t>
  </si>
  <si>
    <t>951844537</t>
  </si>
  <si>
    <t>"v místě vybouraného otvoru pro nové 2 křídl. dveře" 1,80*0,30</t>
  </si>
  <si>
    <t>"uvnitř objektu po stávajících základech" (0,90*0,30)+(0,90*0,50)+(1,25*1,40)+(0,60*0,60)</t>
  </si>
  <si>
    <t>68</t>
  </si>
  <si>
    <t>632902211</t>
  </si>
  <si>
    <t>Příprava zatvrdlého povrchu betonových mazanin pro cementový potěr cementovým mlékem s přísadou</t>
  </si>
  <si>
    <t>-1686650416</t>
  </si>
  <si>
    <t>Osazování výplní otvorů</t>
  </si>
  <si>
    <t>69</t>
  </si>
  <si>
    <t>642944221</t>
  </si>
  <si>
    <t>Osazování ocelových zárubní dodatečné pl přes 2,5 m2</t>
  </si>
  <si>
    <t>600145576</t>
  </si>
  <si>
    <t>"viz výkres půdorys 1.NP - nový stav"  1</t>
  </si>
  <si>
    <t>70</t>
  </si>
  <si>
    <t>55331164X</t>
  </si>
  <si>
    <t>zárubeň ocelová pro běžné zdění H 160 1500x2100 mm dvoukřídlá</t>
  </si>
  <si>
    <t>1779118464</t>
  </si>
  <si>
    <t>Ostatní konstrukce a práce, bourání</t>
  </si>
  <si>
    <t>71</t>
  </si>
  <si>
    <t>949101111</t>
  </si>
  <si>
    <t>Lešení pomocné pro objekty pozemních staveb s lešeňovou podlahou v do 1,9 m zatížení do 150 kg/m2</t>
  </si>
  <si>
    <t>-1953830114</t>
  </si>
  <si>
    <t>"místnost 101" 11,70*9,60</t>
  </si>
  <si>
    <t>72</t>
  </si>
  <si>
    <t>952901221</t>
  </si>
  <si>
    <t>Vyčištění budov průmyslových objektů při jakékoliv výšce podlaží</t>
  </si>
  <si>
    <t>1292089174</t>
  </si>
  <si>
    <t>73</t>
  </si>
  <si>
    <t>953312122</t>
  </si>
  <si>
    <t>Vložky do svislých dilatačních spár z extrudovaných polystyrénových desek tl 20 mm</t>
  </si>
  <si>
    <t>-2099866915</t>
  </si>
  <si>
    <t>"základ kompresoru" (2,35+2,35+1,00+1,00)*0,70*2</t>
  </si>
  <si>
    <t>74</t>
  </si>
  <si>
    <t>953943123</t>
  </si>
  <si>
    <t>Osazování výrobků do 15 kg/kus do betonu bez jejich dodání</t>
  </si>
  <si>
    <t>2002567162</t>
  </si>
  <si>
    <t>"ocelová k-ce technologického zařízení v 1.02" 4</t>
  </si>
  <si>
    <t>75</t>
  </si>
  <si>
    <t>145502660</t>
  </si>
  <si>
    <t>profil ocelový čtvercový 80x80x4 mm</t>
  </si>
  <si>
    <t>-828585373</t>
  </si>
  <si>
    <t>Poznámka k položce:
Hmotnost: 7,17kg/m</t>
  </si>
  <si>
    <t xml:space="preserve">"ocelová k-ce technologického zařízení v 1.02" </t>
  </si>
  <si>
    <t>"sloupek" (0,80*4*9,62)*0,001</t>
  </si>
  <si>
    <t>"platle pro zabetonování" 4*5,00*0,001</t>
  </si>
  <si>
    <t>"platle horní" 4*5,00*0,001</t>
  </si>
  <si>
    <t>0,071*1,1 'Přepočtené koeficientem množství</t>
  </si>
  <si>
    <t>76</t>
  </si>
  <si>
    <t>961055111</t>
  </si>
  <si>
    <t>Bourání základů ze ŽB</t>
  </si>
  <si>
    <t>-1563511676</t>
  </si>
  <si>
    <t xml:space="preserve">"viz výkres půdorys 1.NP - původní stav" </t>
  </si>
  <si>
    <t>"vně objektu" ((2,00*0,30*1,20)*6)+((0,60*0,30*1,20)*4)+((0,80*0,30*1,20)*2)</t>
  </si>
  <si>
    <t>"uvnitř objektu" (2,30*1,00*0,95)*2</t>
  </si>
  <si>
    <t>"uvnitř objektu" (0,90*0,30*0,40)+(0,90*0,50*0,40)+(1,25*1,40*0,15)+(0,60*0,60*0,15)</t>
  </si>
  <si>
    <t>77</t>
  </si>
  <si>
    <t>962052210</t>
  </si>
  <si>
    <t>Bourání zdiva nadzákladového ze ŽB do 1 m3</t>
  </si>
  <si>
    <t>-757100852</t>
  </si>
  <si>
    <t>"viz výkres řez A-A"</t>
  </si>
  <si>
    <t>"sloupky pod střešní ocelovou k-cí" (0,20*0,20*0,60)*4</t>
  </si>
  <si>
    <t>78</t>
  </si>
  <si>
    <t>962081141</t>
  </si>
  <si>
    <t>Bourání příček ze skleněných tvárnic tl do 150 mm</t>
  </si>
  <si>
    <t>-1169565530</t>
  </si>
  <si>
    <t>"stávající kopilit" 2,10*2,30</t>
  </si>
  <si>
    <t>79</t>
  </si>
  <si>
    <t>965046111</t>
  </si>
  <si>
    <t>Broušení stávajících betonových podlah úběr do 3 mm</t>
  </si>
  <si>
    <t>673296262</t>
  </si>
  <si>
    <t>"před podlahovou stěrkou" (11,70*9,60)-14,70-4,70</t>
  </si>
  <si>
    <t>80</t>
  </si>
  <si>
    <t>966043121</t>
  </si>
  <si>
    <t>Vybourání částí říms z prostého betonu vyložených do 250 mm tl do 150 mm</t>
  </si>
  <si>
    <t>-1643731845</t>
  </si>
  <si>
    <t>11,40</t>
  </si>
  <si>
    <t>81</t>
  </si>
  <si>
    <t>968062376</t>
  </si>
  <si>
    <t>Vybourání dřevěných rámů oken zdvojených včetně křídel pl do 4 m2</t>
  </si>
  <si>
    <t>981799065</t>
  </si>
  <si>
    <t>"viz výkres půdorys 1.NP - původní stav" 2,40*1,65</t>
  </si>
  <si>
    <t>82</t>
  </si>
  <si>
    <t>968072356</t>
  </si>
  <si>
    <t>Vybourání kovových rámů oken dvojitých včetně křídel pl do 4 m2</t>
  </si>
  <si>
    <t>-323234703</t>
  </si>
  <si>
    <t>"viz výkres půdorys 1.NP - původní stav" (2,10*1,40)*2</t>
  </si>
  <si>
    <t>83</t>
  </si>
  <si>
    <t>968072559</t>
  </si>
  <si>
    <t>Vybourání kovových vrat pl přes 5 m2</t>
  </si>
  <si>
    <t>1548470490</t>
  </si>
  <si>
    <t>"viz výkres půdorys 1.NP - původní stav" 2,70*2,70</t>
  </si>
  <si>
    <t>84</t>
  </si>
  <si>
    <t>971033541</t>
  </si>
  <si>
    <t>Vybourání otvorů ve zdivu cihelném pl do 1 m2 na MVC nebo MV tl do 300 mm</t>
  </si>
  <si>
    <t>-1485642372</t>
  </si>
  <si>
    <t>"viz výkres půdorys 1.NP - nový stav" 1,00*0,50*0,30</t>
  </si>
  <si>
    <t>85</t>
  </si>
  <si>
    <t>971033641</t>
  </si>
  <si>
    <t>Vybourání otvorů ve zdivu cihelném pl do 4 m2 na MVC nebo MV tl do 300 mm</t>
  </si>
  <si>
    <t>334327941</t>
  </si>
  <si>
    <t>"viz výkres půdorys 1.NP - nový stav" 1,50*2,15*0,30</t>
  </si>
  <si>
    <t>86</t>
  </si>
  <si>
    <t>973042241</t>
  </si>
  <si>
    <t>Vysekání kapes ve zdivu z betonu pl do 0,10 m2 hl do 150 mm</t>
  </si>
  <si>
    <t>213578452</t>
  </si>
  <si>
    <t>87</t>
  </si>
  <si>
    <t>974031123</t>
  </si>
  <si>
    <t>Vysekání rýh ve zdivu cihelném hl do 30 mm š do 100 mm</t>
  </si>
  <si>
    <t>-957596133</t>
  </si>
  <si>
    <t>"nad VZT prostupem" 0,95+0,95</t>
  </si>
  <si>
    <t>88</t>
  </si>
  <si>
    <t>974031142</t>
  </si>
  <si>
    <t>Vysekání rýh ve zdivu cihelném hl do 70 mm š do 70 mm</t>
  </si>
  <si>
    <t>-1737069466</t>
  </si>
  <si>
    <t>"příprava pro oční sprchu" 2,00</t>
  </si>
  <si>
    <t>89</t>
  </si>
  <si>
    <t>974031666</t>
  </si>
  <si>
    <t>Vysekání rýh ve zdivu cihelném pro vtahování nosníků hl do 150 mm v do 250 mm</t>
  </si>
  <si>
    <t>2797652</t>
  </si>
  <si>
    <t>"viz výkres půdorys 1.NP - nový stav" (1,90*2)+(1,00*2)</t>
  </si>
  <si>
    <t>90</t>
  </si>
  <si>
    <t>975021211</t>
  </si>
  <si>
    <t>Podchycení nadzákladového zdiva pod stropem tl zdiva do 450 mm</t>
  </si>
  <si>
    <t>-385725521</t>
  </si>
  <si>
    <t>"viz výkres půdorys 1.NP - nový stav"</t>
  </si>
  <si>
    <t>"nový otvory v 1.01" 3,50+2,50</t>
  </si>
  <si>
    <t>91</t>
  </si>
  <si>
    <t>978015391</t>
  </si>
  <si>
    <t>Otlučení vnější vápenné nebo vápenocementové vnější omítky stupně členitosti 1 a 2 rozsahu do 100%</t>
  </si>
  <si>
    <t>72455645</t>
  </si>
  <si>
    <t>997</t>
  </si>
  <si>
    <t>Přesun sutě</t>
  </si>
  <si>
    <t>92</t>
  </si>
  <si>
    <t>997002611</t>
  </si>
  <si>
    <t>Nakládání suti a vybouraných hmot</t>
  </si>
  <si>
    <t>-872987617</t>
  </si>
  <si>
    <t>93</t>
  </si>
  <si>
    <t>997013211</t>
  </si>
  <si>
    <t>Vnitrostaveništní doprava suti a vybouraných hmot pro budovy v do 6 m ručně</t>
  </si>
  <si>
    <t>-262304305</t>
  </si>
  <si>
    <t>94</t>
  </si>
  <si>
    <t>997013501</t>
  </si>
  <si>
    <t>Odvoz suti a vybouraných hmot na skládku nebo meziskládku do 1 km se složením</t>
  </si>
  <si>
    <t>-1246427</t>
  </si>
  <si>
    <t>95</t>
  </si>
  <si>
    <t>997013509</t>
  </si>
  <si>
    <t>Příplatek k odvozu suti a vybouraných hmot na skládku ZKD 1 km přes 1 km</t>
  </si>
  <si>
    <t>207790374</t>
  </si>
  <si>
    <t>33,612*14 'Přepočtené koeficientem množství</t>
  </si>
  <si>
    <t>96</t>
  </si>
  <si>
    <t>997013801</t>
  </si>
  <si>
    <t>Poplatek za uložení stavebního betonového odpadu na skládce (skládkovné)</t>
  </si>
  <si>
    <t>-1146702962</t>
  </si>
  <si>
    <t>998</t>
  </si>
  <si>
    <t>Přesun hmot</t>
  </si>
  <si>
    <t>97</t>
  </si>
  <si>
    <t>998017001</t>
  </si>
  <si>
    <t>Přesun hmot s omezením mechanizace pro budovy v do 6 m</t>
  </si>
  <si>
    <t>88589408</t>
  </si>
  <si>
    <t>PSV</t>
  </si>
  <si>
    <t>Práce a dodávky PSV</t>
  </si>
  <si>
    <t>711</t>
  </si>
  <si>
    <t>Izolace proti vodě, vlhkosti a plynům</t>
  </si>
  <si>
    <t>98</t>
  </si>
  <si>
    <t>711161302</t>
  </si>
  <si>
    <t>Izolace proti zemní vlhkosti stěn foliemi nopovými pro běžné podmínky tl. 0,4 mm šířky 1,0 m</t>
  </si>
  <si>
    <t>2061839742</t>
  </si>
  <si>
    <t>"vnější zídka ze ZB" (1,00+0,30+0,70+4,40+2,95+3,25+5,00)*1,00</t>
  </si>
  <si>
    <t>"mezi vnějším vyrovn. schodištěm a stěnou strojovny" 1,20*1,00</t>
  </si>
  <si>
    <t>"v místě nového betonového chodníku" (12,00+2,80)*0,33</t>
  </si>
  <si>
    <t>99</t>
  </si>
  <si>
    <t>998711101</t>
  </si>
  <si>
    <t>Přesun hmot tonážní pro izolace proti vodě, vlhkosti a plynům v objektech výšky do 6 m</t>
  </si>
  <si>
    <t>-1739711155</t>
  </si>
  <si>
    <t>712</t>
  </si>
  <si>
    <t>Povlakové krytiny</t>
  </si>
  <si>
    <t>100</t>
  </si>
  <si>
    <t>712341559</t>
  </si>
  <si>
    <t>Provedení povlakové krytiny střech do 10° pásy NAIP přitavením v plné ploše</t>
  </si>
  <si>
    <t>-955042847</t>
  </si>
  <si>
    <t>"oprava po odstranění sloupků pod střešní ocelovou k-cí" (1,00+1,00+1,00+1,00)*2</t>
  </si>
  <si>
    <t>101</t>
  </si>
  <si>
    <t>628522540</t>
  </si>
  <si>
    <t>pás asfaltovaný modifikovaný mineral - podkladní střešní pás</t>
  </si>
  <si>
    <t>1234083045</t>
  </si>
  <si>
    <t>"oprava po odstranění sloupků pod střešní ocelovou k-cí" 1,00+1,00+1,00+1,00</t>
  </si>
  <si>
    <t>4*1,15 'Přepočtené koeficientem množství</t>
  </si>
  <si>
    <t>102</t>
  </si>
  <si>
    <t>628526100</t>
  </si>
  <si>
    <t xml:space="preserve">pás asfaltovaný modifikovaný SBS special dekor - vrchní střešní pás s břidličným posypem </t>
  </si>
  <si>
    <t>585035594</t>
  </si>
  <si>
    <t>103</t>
  </si>
  <si>
    <t>998712101</t>
  </si>
  <si>
    <t>Přesun hmot tonážní tonážní pro krytiny povlakové v objektech v do 6 m</t>
  </si>
  <si>
    <t>2090633872</t>
  </si>
  <si>
    <t>722</t>
  </si>
  <si>
    <t>Zdravotechnika - vnitřní vodovod</t>
  </si>
  <si>
    <t>104</t>
  </si>
  <si>
    <t>7221731X</t>
  </si>
  <si>
    <t>Rozpojení, napojení a rozvod nového vodovodního PPR potrubí pro oční sprchu</t>
  </si>
  <si>
    <t>432977889</t>
  </si>
  <si>
    <t>"příprava pro oční sprchu" 1</t>
  </si>
  <si>
    <t>105</t>
  </si>
  <si>
    <t>7222311X</t>
  </si>
  <si>
    <t>Dodávka a montáž termostatického směšovací ventil pro teplou vodu, teplotní rozsah 30-45°C, PN 10</t>
  </si>
  <si>
    <t>-1183573211</t>
  </si>
  <si>
    <t>725</t>
  </si>
  <si>
    <t>Zdravotechnika - zařizovací předměty</t>
  </si>
  <si>
    <t>106</t>
  </si>
  <si>
    <t>725210821</t>
  </si>
  <si>
    <t>Demontáž umyvadel bez výtokových armatur</t>
  </si>
  <si>
    <t>soubor</t>
  </si>
  <si>
    <t>230788061</t>
  </si>
  <si>
    <t>107</t>
  </si>
  <si>
    <t>725211602</t>
  </si>
  <si>
    <t>Umyvadlo keramické připevněné na stěnu šrouby bílé bez krytu na sifon 550 mm</t>
  </si>
  <si>
    <t>1996907612</t>
  </si>
  <si>
    <t>108</t>
  </si>
  <si>
    <t>7252116X</t>
  </si>
  <si>
    <t>1050291412</t>
  </si>
  <si>
    <t>109</t>
  </si>
  <si>
    <t>725820802</t>
  </si>
  <si>
    <t>Demontáž baterie stojánkové do jednoho otvoru</t>
  </si>
  <si>
    <t>1417174171</t>
  </si>
  <si>
    <t>110</t>
  </si>
  <si>
    <t>725822611</t>
  </si>
  <si>
    <t>Baterie umyvadlové stojánkové pákové bez výpusti</t>
  </si>
  <si>
    <t>1975451950</t>
  </si>
  <si>
    <t>111</t>
  </si>
  <si>
    <t>725851325</t>
  </si>
  <si>
    <t>Ventil odpadní umyvadlový bez přepadu G 5/4</t>
  </si>
  <si>
    <t>-118969637</t>
  </si>
  <si>
    <t>112</t>
  </si>
  <si>
    <t>725860811</t>
  </si>
  <si>
    <t>Demontáž uzávěrů zápachu jednoduchých</t>
  </si>
  <si>
    <t>907458681</t>
  </si>
  <si>
    <t>113</t>
  </si>
  <si>
    <t>725861101</t>
  </si>
  <si>
    <t>Zápachová uzávěrka pro umyvadla DN 32</t>
  </si>
  <si>
    <t>-314499497</t>
  </si>
  <si>
    <t>114</t>
  </si>
  <si>
    <t>998725101</t>
  </si>
  <si>
    <t>Přesun hmot tonážní pro zařizovací předměty v objektech v do 6 m</t>
  </si>
  <si>
    <t>-472035467</t>
  </si>
  <si>
    <t>751</t>
  </si>
  <si>
    <t>Vzduchotechnika</t>
  </si>
  <si>
    <t>115</t>
  </si>
  <si>
    <t>751398021</t>
  </si>
  <si>
    <t>Mtž větrací mřížky stěnové do 0,040 m2</t>
  </si>
  <si>
    <t>605029154</t>
  </si>
  <si>
    <t>"viz výkres pohledy" 9</t>
  </si>
  <si>
    <t>116</t>
  </si>
  <si>
    <t>562456130</t>
  </si>
  <si>
    <t>mřížka větrací plast 150x150 mm bílá se žaluzií</t>
  </si>
  <si>
    <t>953160518</t>
  </si>
  <si>
    <t>117</t>
  </si>
  <si>
    <t>998751101</t>
  </si>
  <si>
    <t>Přesun hmot tonážní pro vzduchotechniku v objektech v do 12 m</t>
  </si>
  <si>
    <t>-1281270743</t>
  </si>
  <si>
    <t>764</t>
  </si>
  <si>
    <t>Konstrukce klempířské</t>
  </si>
  <si>
    <t>118</t>
  </si>
  <si>
    <t>764002851</t>
  </si>
  <si>
    <t>Demontáž oplechování parapetů do suti</t>
  </si>
  <si>
    <t>-497745713</t>
  </si>
  <si>
    <t>"viz výkres půdorys 1.NP - původní stav" 2,10+2,10+2,10</t>
  </si>
  <si>
    <t>119</t>
  </si>
  <si>
    <t>764214606</t>
  </si>
  <si>
    <t>Oplechování horních ploch a atik bez rohů z Pz s povrch úpravou mechanicky kotvené rš 500 mm</t>
  </si>
  <si>
    <t>-1164467912</t>
  </si>
  <si>
    <t xml:space="preserve">"viz výkres řez A-A" </t>
  </si>
  <si>
    <t>"po demontáži betonových konzol" 2,00</t>
  </si>
  <si>
    <t>120</t>
  </si>
  <si>
    <t>764216643</t>
  </si>
  <si>
    <t>Oplechování rovných parapetů celoplošně lepené z Pz s povrchovou úpravou rš 250 mm</t>
  </si>
  <si>
    <t>2070043569</t>
  </si>
  <si>
    <t>"viz výkres půdorys 1.NP - nový stav" 2,10*3</t>
  </si>
  <si>
    <t>121</t>
  </si>
  <si>
    <t>998764101</t>
  </si>
  <si>
    <t>Přesun hmot tonážní pro konstrukce klempířské v objektech v do 6 m</t>
  </si>
  <si>
    <t>420266798</t>
  </si>
  <si>
    <t>766</t>
  </si>
  <si>
    <t>Konstrukce truhlářské</t>
  </si>
  <si>
    <t>122</t>
  </si>
  <si>
    <t>766622115</t>
  </si>
  <si>
    <t>Montáž plastových oken plochy přes 1 m2 pevných výšky do 1,5 m s rámem do zdiva</t>
  </si>
  <si>
    <t>-1204402883</t>
  </si>
  <si>
    <t>2,10*0,65*3</t>
  </si>
  <si>
    <t>2,40*1,50</t>
  </si>
  <si>
    <t>123</t>
  </si>
  <si>
    <t>61140003X</t>
  </si>
  <si>
    <t>okno plastové 210 x 65 cm,  pevné zasklení izolačním trojsklem, 6 komor, trojité těsnění, barva bílá/bílá - bližší specifikace viz výkres D.1.1.8 - pozice PL1</t>
  </si>
  <si>
    <t>-270183757</t>
  </si>
  <si>
    <t>124</t>
  </si>
  <si>
    <t>61140004X</t>
  </si>
  <si>
    <t>okno plastové 240 x 150 cm,  pevné zasklení izolačním trojsklem, 6 komor, trojité těsnění, barva bílá/bílá -  bližší specifikace viz výkres D.1.1.8 - pozice PL2</t>
  </si>
  <si>
    <t>2034576605</t>
  </si>
  <si>
    <t>125</t>
  </si>
  <si>
    <t>7666217X</t>
  </si>
  <si>
    <t>Dodávka a montáž systémového připojení vnitřního a vnějšího ostění k rámu okna (systémové pásky)</t>
  </si>
  <si>
    <t>-462696365</t>
  </si>
  <si>
    <t>"viz výkres výpis oken"</t>
  </si>
  <si>
    <t>"pozice O1" (1,50+1,50+1,50+1,50)*5</t>
  </si>
  <si>
    <t>"pozice O2" 1,50+1,50+2,10+2,10</t>
  </si>
  <si>
    <t>"pozice O3" (0,90+0,90+0,90+0,90)*4</t>
  </si>
  <si>
    <t>126</t>
  </si>
  <si>
    <t>766694113</t>
  </si>
  <si>
    <t>Montáž parapetních desek dřevěných nebo plastových šířky do 30 cm délky do 2,6 m</t>
  </si>
  <si>
    <t>-918446606</t>
  </si>
  <si>
    <t>"viz výkres půdorys 1.NP - nový stav" 3+2</t>
  </si>
  <si>
    <t>127</t>
  </si>
  <si>
    <t>607941000</t>
  </si>
  <si>
    <t>deska parapetní dřevotřísková vnitřní POSTFORMING 0,15 x 1 m</t>
  </si>
  <si>
    <t>1522548751</t>
  </si>
  <si>
    <t>"viz výkres půdorys 1.NP - nový stav" (2,10*3)+(2,40*2)</t>
  </si>
  <si>
    <t>11,1*1,1 'Přepočtené koeficientem množství</t>
  </si>
  <si>
    <t>128</t>
  </si>
  <si>
    <t>998766101</t>
  </si>
  <si>
    <t>Přesun hmot tonážní pro konstrukce truhlářské v objektech v do 6 m</t>
  </si>
  <si>
    <t>-63303035</t>
  </si>
  <si>
    <t>767</t>
  </si>
  <si>
    <t>Konstrukce zámečnické</t>
  </si>
  <si>
    <t>129</t>
  </si>
  <si>
    <t>767510111</t>
  </si>
  <si>
    <t>Montáž osazení kanálového krytu</t>
  </si>
  <si>
    <t>-716282014</t>
  </si>
  <si>
    <t xml:space="preserve">"viz výkres D.1.1.8" </t>
  </si>
  <si>
    <t xml:space="preserve">"elektro kanály" </t>
  </si>
  <si>
    <t>"Z2" 363,50</t>
  </si>
  <si>
    <t>"Z3" 264,40</t>
  </si>
  <si>
    <t>130</t>
  </si>
  <si>
    <t>13611218X</t>
  </si>
  <si>
    <t xml:space="preserve">plech tlustý s oválnými výstupky (žebrovaný) PZN jakost S 235 JR, 5x1000x2000 mm </t>
  </si>
  <si>
    <t>-1529876579</t>
  </si>
  <si>
    <t>Poznámka k položce:
Hmotnost 80 kg/kus</t>
  </si>
  <si>
    <t>"Z2" 363,50*1,10</t>
  </si>
  <si>
    <t>"Z3" 264,40*1,10</t>
  </si>
  <si>
    <t>690,69*0,001 'Přepočtené koeficientem množství</t>
  </si>
  <si>
    <t>131</t>
  </si>
  <si>
    <t>767590120</t>
  </si>
  <si>
    <t>Montáž podlahového roštu šroubovaného</t>
  </si>
  <si>
    <t>1394737635</t>
  </si>
  <si>
    <t>"viz výkres půdorys 1.NP - nový stav" 1,50*3,00*30,00</t>
  </si>
  <si>
    <t>132</t>
  </si>
  <si>
    <t>553470190</t>
  </si>
  <si>
    <t>rošt podlahový lisovaný PZN velikost 30/3 mm 1000 x 1500 mm</t>
  </si>
  <si>
    <t>888782765</t>
  </si>
  <si>
    <t>"viz výkres půdorys 1.NP - nový stav" 3</t>
  </si>
  <si>
    <t>133</t>
  </si>
  <si>
    <t>767640221</t>
  </si>
  <si>
    <t>Montáž dveří ocelových vchodových dvoukřídlových bez nadsvětlíku</t>
  </si>
  <si>
    <t>-1519728197</t>
  </si>
  <si>
    <t>"viz výkres výpis dveří"</t>
  </si>
  <si>
    <t>"pozice D3" 1</t>
  </si>
  <si>
    <t>134</t>
  </si>
  <si>
    <t>5534116X</t>
  </si>
  <si>
    <t>dveře ocelové exteriérové zateplené dvoukřídlé 1500 x 2100 cm, včetně nerez kování klika/koule, zámek vložkový s bezpečnost. vložkou, zvukově izolační 35 dB</t>
  </si>
  <si>
    <t>1692200153</t>
  </si>
  <si>
    <t>135</t>
  </si>
  <si>
    <t>7679951X</t>
  </si>
  <si>
    <t>Montáž atypických zámečnických konstrukcí hmotnosti do 250 kg včetně povrchové úpravy 1x základ, 2x vrchní antikorózní nátěr</t>
  </si>
  <si>
    <t>-1614002666</t>
  </si>
  <si>
    <t>18,20+28,30+9,90+6,40+9,90+1,20+372,30+60,80</t>
  </si>
  <si>
    <t>"ocelová k-ce - zakrytí havarijní jímky Z4" 56,50</t>
  </si>
  <si>
    <t>136</t>
  </si>
  <si>
    <t>130108180</t>
  </si>
  <si>
    <t>ocel profilová UPN, v jakosti 11 375, h=120 mm</t>
  </si>
  <si>
    <t>386337756</t>
  </si>
  <si>
    <t>Poznámka k položce:
Hmotnost: 13,43 kg/m</t>
  </si>
  <si>
    <t>"U 120" (2*2,27*13,40)*1,15*0,001</t>
  </si>
  <si>
    <t>0,07*1,1 'Přepočtené koeficientem množství</t>
  </si>
  <si>
    <t>137</t>
  </si>
  <si>
    <t>130107120</t>
  </si>
  <si>
    <t>ocel profilová IPN, v jakosti 11 375, h=100 mm</t>
  </si>
  <si>
    <t>-1325893439</t>
  </si>
  <si>
    <t>Poznámka k položce:
Hmotnost: 8,34 kg/m</t>
  </si>
  <si>
    <t>"ocelová k-ce - zakrytí havarijní jímky Z4" 56,50*1,10</t>
  </si>
  <si>
    <t>62,15*0,001 'Přepočtené koeficientem množství</t>
  </si>
  <si>
    <t>138</t>
  </si>
  <si>
    <t>130105</t>
  </si>
  <si>
    <t>ocel profilovaná L 60/40/5, plech tl. 10 a 15 mm, jackl 80/80/4</t>
  </si>
  <si>
    <t>1105461604</t>
  </si>
  <si>
    <t>Poznámka k položce:
Hmotnost: 3,76 kg/m</t>
  </si>
  <si>
    <t>(18,20+28,30+9,90+6,40+9,90+1,20)*1,15*0,001</t>
  </si>
  <si>
    <t>139</t>
  </si>
  <si>
    <t>130109760</t>
  </si>
  <si>
    <t>ocel profilová HE-B, v jakosti 11 375, h=160 mm</t>
  </si>
  <si>
    <t>933982607</t>
  </si>
  <si>
    <t>Poznámka k položce:
Hmotnost: 43,70 kg/m</t>
  </si>
  <si>
    <t>"HEB 160" (2*4,37*42,60)*1,15*0,001</t>
  </si>
  <si>
    <t>0,428*1,1 'Přepočtené koeficientem množství</t>
  </si>
  <si>
    <t>140</t>
  </si>
  <si>
    <t>767996705</t>
  </si>
  <si>
    <t>Demontáž atypických zámečnických konstrukcí řezáním hmotnosti jednotlivých dílů přes 500 kg</t>
  </si>
  <si>
    <t>-264232070</t>
  </si>
  <si>
    <t>"zákryt stávajících podlahových elektro kanálů" 16,20*41,35</t>
  </si>
  <si>
    <t>"k-ce na střeše" (10,15+10,15+2,75+2,75)*65,00</t>
  </si>
  <si>
    <t>141</t>
  </si>
  <si>
    <t>998767101</t>
  </si>
  <si>
    <t>Přesun hmot tonážní pro zámečnické konstrukce v objektech v do 6 m</t>
  </si>
  <si>
    <t>854135611</t>
  </si>
  <si>
    <t>777</t>
  </si>
  <si>
    <t>Podlahy lité</t>
  </si>
  <si>
    <t>142</t>
  </si>
  <si>
    <t>777510041</t>
  </si>
  <si>
    <t>Podlahy ze stěrky epoxidové systém tl 4 mm</t>
  </si>
  <si>
    <t>-1782468566</t>
  </si>
  <si>
    <t>"vodorovná plocha" (11,70*9,60)+(1,75*0,20)-14,70</t>
  </si>
  <si>
    <t>"stěny havarijní jímky" (3,00+3,00+1,50+1,50)*0,80</t>
  </si>
  <si>
    <t>"svislé plochy nabetonovaných základů" ((2,35+2,35+1,00+1,00)*0,15)*2</t>
  </si>
  <si>
    <t>"sokl" (11,70+11,70+9,60+9,60-0,80-1,75+0,20+0,20)*0,20</t>
  </si>
  <si>
    <t>143</t>
  </si>
  <si>
    <t>777695113</t>
  </si>
  <si>
    <t>Nátěry podlah betonových jednonásobné - penetrace</t>
  </si>
  <si>
    <t>-699140914</t>
  </si>
  <si>
    <t>144</t>
  </si>
  <si>
    <t>998777101</t>
  </si>
  <si>
    <t>Přesun hmot tonážní pro podlahy lité v objektech v do 6 m</t>
  </si>
  <si>
    <t>-1748168285</t>
  </si>
  <si>
    <t>781</t>
  </si>
  <si>
    <t>Dokončovací práce - obklady</t>
  </si>
  <si>
    <t>145</t>
  </si>
  <si>
    <t>781471810</t>
  </si>
  <si>
    <t>Demontáž obkladů z obkladaček keramických kladených do malty</t>
  </si>
  <si>
    <t>-343227914</t>
  </si>
  <si>
    <t>"příprava pro oční sprchu" 1,50</t>
  </si>
  <si>
    <t>146</t>
  </si>
  <si>
    <t>781474115</t>
  </si>
  <si>
    <t>Montáž obkladů vnitřních keramických hladkých do 25 ks/m2 lepených flexibilním lepidlem</t>
  </si>
  <si>
    <t>-358266600</t>
  </si>
  <si>
    <t>147</t>
  </si>
  <si>
    <t>597610100</t>
  </si>
  <si>
    <t>obkládačky keramické I. j. - design dle stávajících</t>
  </si>
  <si>
    <t>428069478</t>
  </si>
  <si>
    <t>1,5*1,1 'Přepočtené koeficientem množství</t>
  </si>
  <si>
    <t>148</t>
  </si>
  <si>
    <t>781479191</t>
  </si>
  <si>
    <t>Příplatek k montáži obkladů vnitřních keramických hladkých za plochu do 10 m2</t>
  </si>
  <si>
    <t>580912625</t>
  </si>
  <si>
    <t>149</t>
  </si>
  <si>
    <t>781479194</t>
  </si>
  <si>
    <t>Příplatek k montáži obkladů vnitřních keramických hladkých za nerovný povrch</t>
  </si>
  <si>
    <t>-1465180432</t>
  </si>
  <si>
    <t>150</t>
  </si>
  <si>
    <t>781495111</t>
  </si>
  <si>
    <t>Penetrace podkladu vnitřních obkladů</t>
  </si>
  <si>
    <t>-1133723846</t>
  </si>
  <si>
    <t>"pozice PL1" 2,10*3*0,20</t>
  </si>
  <si>
    <t>151</t>
  </si>
  <si>
    <t>781644230</t>
  </si>
  <si>
    <t>Montáž obkladů parapetů z okapnic 200x200 mm lepených flexibilním lepidlem</t>
  </si>
  <si>
    <t>748404657</t>
  </si>
  <si>
    <t>"pozice PL1" 2,10*3</t>
  </si>
  <si>
    <t>"pozice PL2" 2,40</t>
  </si>
  <si>
    <t>"stávající kopilitová okna" 2,10*3</t>
  </si>
  <si>
    <t>152</t>
  </si>
  <si>
    <t>597611550</t>
  </si>
  <si>
    <t>1679052128</t>
  </si>
  <si>
    <t>"pozice PL2" 2,40*0,20</t>
  </si>
  <si>
    <t>"stávající kopilitová okna" 2,10*3*0,20</t>
  </si>
  <si>
    <t>3*1,1 'Přepočtené koeficientem množství</t>
  </si>
  <si>
    <t>153</t>
  </si>
  <si>
    <t>998781101</t>
  </si>
  <si>
    <t>Přesun hmot tonážní pro obklady keramické v objektech v do 6 m</t>
  </si>
  <si>
    <t>1809516107</t>
  </si>
  <si>
    <t>783</t>
  </si>
  <si>
    <t>Dokončovací práce - nátěry</t>
  </si>
  <si>
    <t>154</t>
  </si>
  <si>
    <t>783101801</t>
  </si>
  <si>
    <t>Odstranění nátěrů okartáčováním z ocelových konstrukcí těžkých "A"</t>
  </si>
  <si>
    <t>1374987906</t>
  </si>
  <si>
    <t>"sloup" 2*PI*0,10*3,55</t>
  </si>
  <si>
    <t>"průvlak" 9,60*(0,30+0,30+0,30)</t>
  </si>
  <si>
    <t>155</t>
  </si>
  <si>
    <t>783121121</t>
  </si>
  <si>
    <t>Nátěry syntetické OK těžkých "A" barva dražší matný povrch 1x antikorozní, 1x základní, 1x email</t>
  </si>
  <si>
    <t>-372261873</t>
  </si>
  <si>
    <t>"ocelová k-ce technologického zařízení v 1.02" 30,00</t>
  </si>
  <si>
    <t>"stávající lemující úhelníky podlahových kanálů" 10,00</t>
  </si>
  <si>
    <t>"stávající parapety kopilitových oken" 2,10*0,40*3</t>
  </si>
  <si>
    <t>"stávající dešťové žlaby a svody a atika" 25,00</t>
  </si>
  <si>
    <t>784</t>
  </si>
  <si>
    <t>Dokončovací práce - malby a tapety</t>
  </si>
  <si>
    <t>156</t>
  </si>
  <si>
    <t>784121001</t>
  </si>
  <si>
    <t>Oškrabání malby v mísnostech výšky do 3,80 m</t>
  </si>
  <si>
    <t>1093754430</t>
  </si>
  <si>
    <t>"stěny" ((11,70+11,70+9,60+9,60)*3,55)-(2,10*2,30*3)+(6,70*0,20*3)</t>
  </si>
  <si>
    <t>"strop" 11,70*9,60</t>
  </si>
  <si>
    <t>157</t>
  </si>
  <si>
    <t>784181101</t>
  </si>
  <si>
    <t>Základní akrylátová jednonásobná penetrace podkladu v místnostech výšky do 3,80m</t>
  </si>
  <si>
    <t>1840512418</t>
  </si>
  <si>
    <t>158</t>
  </si>
  <si>
    <t>784221101</t>
  </si>
  <si>
    <t>Dvojnásobné bílé malby  ze směsí za sucha dobře otěruvzdorných v místnostech do 3,80 m</t>
  </si>
  <si>
    <t>149725616</t>
  </si>
  <si>
    <t>Ostatní náklady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</si>
  <si>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</si>
  <si>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</si>
  <si>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</si>
  <si>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</si>
  <si>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</si>
  <si>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</si>
  <si>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</si>
  <si>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</si>
  <si>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</si>
  <si>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</si>
  <si>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</si>
  <si>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</si>
  <si>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</si>
  <si>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</si>
  <si>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</si>
  <si>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</si>
  <si>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</si>
  <si>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</si>
  <si>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</si>
  <si>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</si>
  <si>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</si>
  <si>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</si>
  <si>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</si>
  <si>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</si>
  <si>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</si>
  <si>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</si>
  <si>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</si>
  <si>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</si>
  <si>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</si>
  <si>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</si>
  <si>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</si>
  <si>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</si>
  <si>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</si>
  <si>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</si>
  <si>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</si>
  <si>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</si>
  <si>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</si>
  <si>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</si>
  <si>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</si>
  <si>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</si>
  <si>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</si>
  <si>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</si>
  <si>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</si>
  <si>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</si>
  <si>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</si>
  <si>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</si>
  <si>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</si>
  <si>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</si>
  <si>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</si>
  <si>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</si>
  <si>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</si>
  <si>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</si>
  <si>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</si>
  <si>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</si>
  <si>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</si>
  <si>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</si>
  <si>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</si>
  <si>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</si>
  <si>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</si>
  <si>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</si>
  <si>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</si>
  <si>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</si>
  <si>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</si>
  <si>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</si>
  <si>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</si>
  <si>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</si>
  <si>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</si>
  <si>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</si>
  <si>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</si>
  <si>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</si>
  <si>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</si>
  <si>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</si>
  <si>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</si>
  <si>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</si>
  <si>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</si>
  <si>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</si>
  <si>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</si>
  <si>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</si>
  <si>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</si>
  <si>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</si>
  <si>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</si>
  <si>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</si>
  <si>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</si>
  <si>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</si>
  <si>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</si>
  <si>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</si>
  <si>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</si>
  <si>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</si>
  <si>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</si>
  <si>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</si>
  <si>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</si>
  <si>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</si>
  <si>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</si>
  <si>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</si>
  <si>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</si>
  <si>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</si>
  <si>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</si>
  <si>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</si>
  <si>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</si>
  <si>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</si>
  <si>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</si>
  <si>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</si>
  <si>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</si>
  <si>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</si>
  <si>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</si>
  <si>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</si>
  <si>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</si>
  <si>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</si>
  <si>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</si>
  <si>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</si>
  <si>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</si>
  <si>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</si>
  <si>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</si>
  <si>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</si>
  <si>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</si>
  <si>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</si>
  <si>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</si>
  <si>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</si>
  <si>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</si>
  <si>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</si>
  <si>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</si>
  <si>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</si>
  <si>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</si>
  <si>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</si>
  <si>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</si>
  <si>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</si>
  <si>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</si>
  <si>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</si>
  <si>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</si>
  <si>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</si>
  <si>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</si>
  <si>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</si>
  <si>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</si>
  <si>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</si>
  <si>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</si>
  <si>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</si>
  <si>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</si>
  <si>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</si>
  <si>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</si>
  <si>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</si>
  <si>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</si>
  <si>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</si>
  <si>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</si>
  <si>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</si>
  <si>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</si>
  <si>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</si>
  <si>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</si>
  <si>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</si>
  <si>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</si>
  <si>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</si>
  <si>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</si>
  <si>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</si>
  <si>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</si>
  <si>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</si>
  <si>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</si>
  <si>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</si>
  <si>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</si>
  <si>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</si>
  <si>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</si>
  <si>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</si>
  <si>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</si>
  <si>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</si>
  <si>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</si>
  <si>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</si>
  <si>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</si>
  <si>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</si>
  <si>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</si>
  <si>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</si>
  <si>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</si>
  <si>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</si>
  <si>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</si>
  <si>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</si>
  <si>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</si>
  <si>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</si>
  <si>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</si>
  <si>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</si>
  <si>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</si>
  <si>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</si>
  <si>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</si>
  <si>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</si>
  <si>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</si>
  <si>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r>
      <t xml:space="preserve">dlaždice keramické </t>
    </r>
    <r>
      <rPr>
        <i/>
        <sz val="8"/>
        <color rgb="FF0000FF"/>
        <rFont val="Trebuchet MS"/>
      </rPr>
      <t>- barva bílá 20 x 20 x 0,75 cm I. j.</t>
    </r>
  </si>
  <si>
    <r>
      <t>Dodávka a montáž kompaktní nerezová oční sprcha s miskou (průměru 275 mm) na omítku, 2 x</t>
    </r>
    <r>
      <rPr>
        <sz val="8"/>
        <rFont val="Trebuchet MS"/>
        <family val="2"/>
      </rPr>
      <t xml:space="preserve"> vysoce výkonná sprchová hlavice s nerezovými destičkami, 8 l/min/sprchovou hlavici, tj. 16 l/min (integrovaný regulátor průtoku)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</si>
</sst>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name val="Trebuchet MS"/>
      <charset val="238"/>
    </font>
    <font>
      <sz val="10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12"/>
      <color rgb="FF960000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color rgb="FF800080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z val="8"/>
      <name val="Trebuchet MS"/>
      <family val="2"/>
    </font>
    <font>
      <sz val="8"/>
      <name val="MS Sans Serif"/>
      <family val="2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2"/>
      <name val="formata"/>
      <charset val="238"/>
    </font>
    <font>
      <u/>
      <sz val="8"/>
      <color theme="10"/>
      <name val="Trebuchet MS"/>
      <family val="2"/>
    </font>
    <font>
      <i/>
      <sz val="8"/>
      <color rgb="FF0000FF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33" fillId="0" borderId="0" applyNumberFormat="0" applyFill="0" applyBorder="0" applyAlignment="0" applyProtection="0"/>
    <xf numFmtId="0" fontId="36" fillId="2" borderId="1" applyAlignment="0">
      <alignment vertical="top" wrapText="1"/>
      <protection locked="0"/>
    </xf>
    <xf numFmtId="0" fontId="37" fillId="2" borderId="1"/>
    <xf numFmtId="0" fontId="9" fillId="2" borderId="1" applyAlignment="0">
      <alignment vertical="top" wrapText="1"/>
      <protection locked="0"/>
    </xf>
    <xf numFmtId="0" fontId="38" fillId="2" borderId="1"/>
    <xf numFmtId="0" fontId="39" fillId="2" borderId="1"/>
    <xf numFmtId="0" fontId="35" fillId="2" borderId="1"/>
    <xf numFmtId="0" fontId="40" fillId="2" borderId="1" applyNumberFormat="0" applyFill="0" applyBorder="0" applyAlignment="0" applyProtection="0"/>
    <xf numFmtId="0" fontId="38" fillId="2" borderId="1"/>
    <xf numFmtId="0" fontId="38" fillId="2" borderId="1"/>
    <xf numFmtId="0" fontId="33" fillId="2" borderId="1" applyNumberFormat="0" applyFill="0" applyBorder="0" applyAlignment="0" applyProtection="0"/>
  </cellStyleXfs>
  <cellXfs count="247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0" fillId="3" borderId="0" xfId="0" applyFill="1"/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ill="1" applyProtection="1"/>
    <xf numFmtId="0" fontId="17" fillId="3" borderId="0" xfId="1" applyFont="1" applyFill="1" applyAlignment="1" applyProtection="1">
      <alignment vertical="center"/>
    </xf>
    <xf numFmtId="0" fontId="33" fillId="3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3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7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right" vertical="center"/>
    </xf>
    <xf numFmtId="0" fontId="3" fillId="5" borderId="8" xfId="0" applyFont="1" applyFill="1" applyBorder="1" applyAlignment="1">
      <alignment horizontal="center" vertical="center"/>
    </xf>
    <xf numFmtId="4" fontId="3" fillId="5" borderId="8" xfId="0" applyNumberFormat="1" applyFont="1" applyFill="1" applyBorder="1" applyAlignment="1">
      <alignment vertical="center"/>
    </xf>
    <xf numFmtId="0" fontId="0" fillId="5" borderId="24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21" xfId="0" applyFont="1" applyBorder="1" applyAlignment="1">
      <alignment horizontal="left" vertical="center"/>
    </xf>
    <xf numFmtId="0" fontId="4" fillId="0" borderId="21" xfId="0" applyFont="1" applyBorder="1" applyAlignment="1">
      <alignment vertical="center"/>
    </xf>
    <xf numFmtId="4" fontId="4" fillId="0" borderId="21" xfId="0" applyNumberFormat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vertical="center"/>
    </xf>
    <xf numFmtId="4" fontId="5" fillId="0" borderId="21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4" fontId="16" fillId="0" borderId="0" xfId="0" applyNumberFormat="1" applyFont="1" applyAlignment="1"/>
    <xf numFmtId="166" fontId="20" fillId="0" borderId="13" xfId="0" applyNumberFormat="1" applyFont="1" applyBorder="1" applyAlignment="1"/>
    <xf numFmtId="166" fontId="20" fillId="0" borderId="14" xfId="0" applyNumberFormat="1" applyFont="1" applyBorder="1" applyAlignment="1"/>
    <xf numFmtId="4" fontId="21" fillId="0" borderId="0" xfId="0" applyNumberFormat="1" applyFont="1" applyAlignment="1">
      <alignment vertical="center"/>
    </xf>
    <xf numFmtId="0" fontId="6" fillId="0" borderId="5" xfId="0" applyFont="1" applyBorder="1" applyAlignme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" fontId="4" fillId="0" borderId="0" xfId="0" applyNumberFormat="1" applyFont="1" applyAlignment="1"/>
    <xf numFmtId="0" fontId="6" fillId="0" borderId="15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6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7" fontId="7" fillId="0" borderId="0" xfId="0" applyNumberFormat="1" applyFont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167" fontId="7" fillId="0" borderId="0" xfId="0" applyNumberFormat="1" applyFont="1" applyBorder="1" applyAlignment="1">
      <alignment vertical="center"/>
    </xf>
    <xf numFmtId="0" fontId="23" fillId="0" borderId="25" xfId="0" applyFont="1" applyBorder="1" applyAlignment="1" applyProtection="1">
      <alignment horizontal="center" vertical="center"/>
      <protection locked="0"/>
    </xf>
    <xf numFmtId="49" fontId="23" fillId="0" borderId="25" xfId="0" applyNumberFormat="1" applyFont="1" applyBorder="1" applyAlignment="1" applyProtection="1">
      <alignment horizontal="left" vertical="center" wrapText="1"/>
      <protection locked="0"/>
    </xf>
    <xf numFmtId="0" fontId="23" fillId="0" borderId="25" xfId="0" applyFont="1" applyBorder="1" applyAlignment="1" applyProtection="1">
      <alignment horizontal="left" vertical="center" wrapText="1"/>
      <protection locked="0"/>
    </xf>
    <xf numFmtId="0" fontId="23" fillId="0" borderId="25" xfId="0" applyFont="1" applyBorder="1" applyAlignment="1" applyProtection="1">
      <alignment horizontal="center" vertical="center" wrapText="1"/>
      <protection locked="0"/>
    </xf>
    <xf numFmtId="167" fontId="23" fillId="0" borderId="25" xfId="0" applyNumberFormat="1" applyFont="1" applyBorder="1" applyAlignment="1" applyProtection="1">
      <alignment vertical="center"/>
      <protection locked="0"/>
    </xf>
    <xf numFmtId="4" fontId="23" fillId="0" borderId="25" xfId="0" applyNumberFormat="1" applyFont="1" applyBorder="1" applyAlignment="1" applyProtection="1">
      <alignment vertical="center"/>
      <protection locked="0"/>
    </xf>
    <xf numFmtId="0" fontId="23" fillId="0" borderId="5" xfId="0" applyFont="1" applyBorder="1" applyAlignment="1">
      <alignment vertical="center"/>
    </xf>
    <xf numFmtId="0" fontId="23" fillId="0" borderId="25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25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26" fillId="0" borderId="26" xfId="0" applyFont="1" applyBorder="1" applyAlignment="1" applyProtection="1">
      <alignment vertical="center" wrapText="1"/>
      <protection locked="0"/>
    </xf>
    <xf numFmtId="0" fontId="26" fillId="0" borderId="27" xfId="0" applyFont="1" applyBorder="1" applyAlignment="1" applyProtection="1">
      <alignment vertical="center" wrapText="1"/>
      <protection locked="0"/>
    </xf>
    <xf numFmtId="0" fontId="26" fillId="0" borderId="28" xfId="0" applyFont="1" applyBorder="1" applyAlignment="1" applyProtection="1">
      <alignment vertical="center" wrapText="1"/>
      <protection locked="0"/>
    </xf>
    <xf numFmtId="0" fontId="26" fillId="0" borderId="29" xfId="0" applyFont="1" applyBorder="1" applyAlignment="1" applyProtection="1">
      <alignment horizontal="center" vertical="center" wrapText="1"/>
      <protection locked="0"/>
    </xf>
    <xf numFmtId="0" fontId="26" fillId="0" borderId="30" xfId="0" applyFont="1" applyBorder="1" applyAlignment="1" applyProtection="1">
      <alignment horizontal="center" vertical="center" wrapText="1"/>
      <protection locked="0"/>
    </xf>
    <xf numFmtId="0" fontId="26" fillId="0" borderId="29" xfId="0" applyFont="1" applyBorder="1" applyAlignment="1" applyProtection="1">
      <alignment vertical="center" wrapText="1"/>
      <protection locked="0"/>
    </xf>
    <xf numFmtId="0" fontId="26" fillId="0" borderId="30" xfId="0" applyFont="1" applyBorder="1" applyAlignment="1" applyProtection="1">
      <alignment vertical="center" wrapText="1"/>
      <protection locked="0"/>
    </xf>
    <xf numFmtId="0" fontId="28" fillId="0" borderId="1" xfId="0" applyFont="1" applyBorder="1" applyAlignment="1" applyProtection="1">
      <alignment horizontal="left" vertical="center" wrapText="1"/>
      <protection locked="0"/>
    </xf>
    <xf numFmtId="0" fontId="29" fillId="0" borderId="1" xfId="0" applyFont="1" applyBorder="1" applyAlignment="1" applyProtection="1">
      <alignment horizontal="left" vertical="center" wrapText="1"/>
      <protection locked="0"/>
    </xf>
    <xf numFmtId="0" fontId="29" fillId="0" borderId="29" xfId="0" applyFont="1" applyBorder="1" applyAlignment="1" applyProtection="1">
      <alignment vertical="center" wrapText="1"/>
      <protection locked="0"/>
    </xf>
    <xf numFmtId="0" fontId="29" fillId="0" borderId="1" xfId="0" applyFont="1" applyBorder="1" applyAlignment="1" applyProtection="1">
      <alignment vertical="center" wrapText="1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horizontal="left" vertical="center"/>
      <protection locked="0"/>
    </xf>
    <xf numFmtId="49" fontId="29" fillId="0" borderId="1" xfId="0" applyNumberFormat="1" applyFont="1" applyBorder="1" applyAlignment="1" applyProtection="1">
      <alignment vertical="center" wrapText="1"/>
      <protection locked="0"/>
    </xf>
    <xf numFmtId="0" fontId="26" fillId="0" borderId="32" xfId="0" applyFont="1" applyBorder="1" applyAlignment="1" applyProtection="1">
      <alignment vertical="center" wrapText="1"/>
      <protection locked="0"/>
    </xf>
    <xf numFmtId="0" fontId="30" fillId="0" borderId="31" xfId="0" applyFont="1" applyBorder="1" applyAlignment="1" applyProtection="1">
      <alignment vertical="center" wrapText="1"/>
      <protection locked="0"/>
    </xf>
    <xf numFmtId="0" fontId="26" fillId="0" borderId="33" xfId="0" applyFont="1" applyBorder="1" applyAlignment="1" applyProtection="1">
      <alignment vertical="center" wrapText="1"/>
      <protection locked="0"/>
    </xf>
    <xf numFmtId="0" fontId="26" fillId="0" borderId="1" xfId="0" applyFont="1" applyBorder="1" applyAlignment="1" applyProtection="1">
      <alignment vertical="top"/>
      <protection locked="0"/>
    </xf>
    <xf numFmtId="0" fontId="26" fillId="0" borderId="0" xfId="0" applyFont="1" applyAlignment="1" applyProtection="1">
      <alignment vertical="top"/>
      <protection locked="0"/>
    </xf>
    <xf numFmtId="0" fontId="26" fillId="0" borderId="26" xfId="0" applyFont="1" applyBorder="1" applyAlignment="1" applyProtection="1">
      <alignment horizontal="left" vertical="center"/>
      <protection locked="0"/>
    </xf>
    <xf numFmtId="0" fontId="26" fillId="0" borderId="27" xfId="0" applyFont="1" applyBorder="1" applyAlignment="1" applyProtection="1">
      <alignment horizontal="left" vertical="center"/>
      <protection locked="0"/>
    </xf>
    <xf numFmtId="0" fontId="26" fillId="0" borderId="28" xfId="0" applyFont="1" applyBorder="1" applyAlignment="1" applyProtection="1">
      <alignment horizontal="left" vertical="center"/>
      <protection locked="0"/>
    </xf>
    <xf numFmtId="0" fontId="26" fillId="0" borderId="29" xfId="0" applyFont="1" applyBorder="1" applyAlignment="1" applyProtection="1">
      <alignment horizontal="left" vertical="center"/>
      <protection locked="0"/>
    </xf>
    <xf numFmtId="0" fontId="26" fillId="0" borderId="30" xfId="0" applyFont="1" applyBorder="1" applyAlignment="1" applyProtection="1">
      <alignment horizontal="left" vertical="center"/>
      <protection locked="0"/>
    </xf>
    <xf numFmtId="0" fontId="28" fillId="0" borderId="1" xfId="0" applyFont="1" applyBorder="1" applyAlignment="1" applyProtection="1">
      <alignment horizontal="left" vertical="center"/>
      <protection locked="0"/>
    </xf>
    <xf numFmtId="0" fontId="31" fillId="0" borderId="0" xfId="0" applyFont="1" applyAlignment="1" applyProtection="1">
      <alignment horizontal="left" vertical="center"/>
      <protection locked="0"/>
    </xf>
    <xf numFmtId="0" fontId="28" fillId="0" borderId="31" xfId="0" applyFont="1" applyBorder="1" applyAlignment="1" applyProtection="1">
      <alignment horizontal="left" vertical="center"/>
      <protection locked="0"/>
    </xf>
    <xf numFmtId="0" fontId="28" fillId="0" borderId="31" xfId="0" applyFont="1" applyBorder="1" applyAlignment="1" applyProtection="1">
      <alignment horizontal="center" vertical="center"/>
      <protection locked="0"/>
    </xf>
    <xf numFmtId="0" fontId="31" fillId="0" borderId="31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29" fillId="0" borderId="29" xfId="0" applyFont="1" applyBorder="1" applyAlignment="1" applyProtection="1">
      <alignment horizontal="left" vertical="center"/>
      <protection locked="0"/>
    </xf>
    <xf numFmtId="0" fontId="29" fillId="2" borderId="1" xfId="0" applyFont="1" applyFill="1" applyBorder="1" applyAlignment="1" applyProtection="1">
      <alignment horizontal="left" vertical="center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26" fillId="0" borderId="32" xfId="0" applyFont="1" applyBorder="1" applyAlignment="1" applyProtection="1">
      <alignment horizontal="left" vertical="center"/>
      <protection locked="0"/>
    </xf>
    <xf numFmtId="0" fontId="30" fillId="0" borderId="31" xfId="0" applyFont="1" applyBorder="1" applyAlignment="1" applyProtection="1">
      <alignment horizontal="left" vertical="center"/>
      <protection locked="0"/>
    </xf>
    <xf numFmtId="0" fontId="26" fillId="0" borderId="33" xfId="0" applyFont="1" applyBorder="1" applyAlignment="1" applyProtection="1">
      <alignment horizontal="left" vertical="center"/>
      <protection locked="0"/>
    </xf>
    <xf numFmtId="0" fontId="26" fillId="0" borderId="1" xfId="0" applyFont="1" applyBorder="1" applyAlignment="1" applyProtection="1">
      <alignment horizontal="left" vertical="center"/>
      <protection locked="0"/>
    </xf>
    <xf numFmtId="0" fontId="30" fillId="0" borderId="1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/>
      <protection locked="0"/>
    </xf>
    <xf numFmtId="0" fontId="29" fillId="0" borderId="31" xfId="0" applyFont="1" applyBorder="1" applyAlignment="1" applyProtection="1">
      <alignment horizontal="left" vertical="center"/>
      <protection locked="0"/>
    </xf>
    <xf numFmtId="0" fontId="26" fillId="0" borderId="1" xfId="0" applyFont="1" applyBorder="1" applyAlignment="1" applyProtection="1">
      <alignment horizontal="left" vertical="center" wrapText="1"/>
      <protection locked="0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26" fillId="0" borderId="26" xfId="0" applyFont="1" applyBorder="1" applyAlignment="1" applyProtection="1">
      <alignment horizontal="left" vertical="center" wrapText="1"/>
      <protection locked="0"/>
    </xf>
    <xf numFmtId="0" fontId="26" fillId="0" borderId="27" xfId="0" applyFont="1" applyBorder="1" applyAlignment="1" applyProtection="1">
      <alignment horizontal="left" vertical="center" wrapText="1"/>
      <protection locked="0"/>
    </xf>
    <xf numFmtId="0" fontId="26" fillId="0" borderId="28" xfId="0" applyFont="1" applyBorder="1" applyAlignment="1" applyProtection="1">
      <alignment horizontal="left" vertical="center" wrapText="1"/>
      <protection locked="0"/>
    </xf>
    <xf numFmtId="0" fontId="26" fillId="0" borderId="29" xfId="0" applyFont="1" applyBorder="1" applyAlignment="1" applyProtection="1">
      <alignment horizontal="left" vertical="center" wrapText="1"/>
      <protection locked="0"/>
    </xf>
    <xf numFmtId="0" fontId="26" fillId="0" borderId="30" xfId="0" applyFont="1" applyBorder="1" applyAlignment="1" applyProtection="1">
      <alignment horizontal="left" vertical="center" wrapText="1"/>
      <protection locked="0"/>
    </xf>
    <xf numFmtId="0" fontId="31" fillId="0" borderId="29" xfId="0" applyFont="1" applyBorder="1" applyAlignment="1" applyProtection="1">
      <alignment horizontal="left" vertical="center" wrapText="1"/>
      <protection locked="0"/>
    </xf>
    <xf numFmtId="0" fontId="31" fillId="0" borderId="30" xfId="0" applyFont="1" applyBorder="1" applyAlignment="1" applyProtection="1">
      <alignment horizontal="left" vertical="center" wrapText="1"/>
      <protection locked="0"/>
    </xf>
    <xf numFmtId="0" fontId="29" fillId="0" borderId="29" xfId="0" applyFont="1" applyBorder="1" applyAlignment="1" applyProtection="1">
      <alignment horizontal="left" vertical="center" wrapText="1"/>
      <protection locked="0"/>
    </xf>
    <xf numFmtId="0" fontId="29" fillId="0" borderId="30" xfId="0" applyFont="1" applyBorder="1" applyAlignment="1" applyProtection="1">
      <alignment horizontal="left" vertical="center" wrapText="1"/>
      <protection locked="0"/>
    </xf>
    <xf numFmtId="0" fontId="29" fillId="0" borderId="30" xfId="0" applyFont="1" applyBorder="1" applyAlignment="1" applyProtection="1">
      <alignment horizontal="left" vertical="center"/>
      <protection locked="0"/>
    </xf>
    <xf numFmtId="0" fontId="29" fillId="0" borderId="32" xfId="0" applyFont="1" applyBorder="1" applyAlignment="1" applyProtection="1">
      <alignment horizontal="left" vertical="center" wrapText="1"/>
      <protection locked="0"/>
    </xf>
    <xf numFmtId="0" fontId="29" fillId="0" borderId="31" xfId="0" applyFont="1" applyBorder="1" applyAlignment="1" applyProtection="1">
      <alignment horizontal="left" vertical="center" wrapText="1"/>
      <protection locked="0"/>
    </xf>
    <xf numFmtId="0" fontId="29" fillId="0" borderId="33" xfId="0" applyFont="1" applyBorder="1" applyAlignment="1" applyProtection="1">
      <alignment horizontal="left" vertical="center" wrapText="1"/>
      <protection locked="0"/>
    </xf>
    <xf numFmtId="0" fontId="29" fillId="0" borderId="1" xfId="0" applyFont="1" applyBorder="1" applyAlignment="1" applyProtection="1">
      <alignment horizontal="left" vertical="top"/>
      <protection locked="0"/>
    </xf>
    <xf numFmtId="0" fontId="29" fillId="0" borderId="1" xfId="0" applyFont="1" applyBorder="1" applyAlignment="1" applyProtection="1">
      <alignment horizontal="center" vertical="top"/>
      <protection locked="0"/>
    </xf>
    <xf numFmtId="0" fontId="29" fillId="0" borderId="32" xfId="0" applyFont="1" applyBorder="1" applyAlignment="1" applyProtection="1">
      <alignment horizontal="left" vertical="center"/>
      <protection locked="0"/>
    </xf>
    <xf numFmtId="0" fontId="29" fillId="0" borderId="33" xfId="0" applyFont="1" applyBorder="1" applyAlignment="1" applyProtection="1">
      <alignment horizontal="left" vertical="center"/>
      <protection locked="0"/>
    </xf>
    <xf numFmtId="0" fontId="31" fillId="0" borderId="0" xfId="0" applyFont="1" applyAlignment="1" applyProtection="1">
      <alignment vertical="center"/>
      <protection locked="0"/>
    </xf>
    <xf numFmtId="0" fontId="28" fillId="0" borderId="1" xfId="0" applyFont="1" applyBorder="1" applyAlignment="1" applyProtection="1">
      <alignment vertical="center"/>
      <protection locked="0"/>
    </xf>
    <xf numFmtId="0" fontId="31" fillId="0" borderId="31" xfId="0" applyFont="1" applyBorder="1" applyAlignment="1" applyProtection="1">
      <alignment vertical="center"/>
      <protection locked="0"/>
    </xf>
    <xf numFmtId="0" fontId="28" fillId="0" borderId="3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29" fillId="0" borderId="1" xfId="0" applyNumberFormat="1" applyFont="1" applyBorder="1" applyAlignment="1" applyProtection="1">
      <alignment horizontal="left" vertical="center"/>
      <protection locked="0"/>
    </xf>
    <xf numFmtId="0" fontId="0" fillId="0" borderId="31" xfId="0" applyBorder="1" applyAlignment="1" applyProtection="1">
      <alignment vertical="top"/>
      <protection locked="0"/>
    </xf>
    <xf numFmtId="0" fontId="28" fillId="0" borderId="31" xfId="0" applyFont="1" applyBorder="1" applyAlignment="1" applyProtection="1">
      <alignment horizontal="left"/>
      <protection locked="0"/>
    </xf>
    <xf numFmtId="0" fontId="31" fillId="0" borderId="31" xfId="0" applyFont="1" applyBorder="1" applyAlignment="1" applyProtection="1">
      <protection locked="0"/>
    </xf>
    <xf numFmtId="0" fontId="26" fillId="0" borderId="29" xfId="0" applyFont="1" applyBorder="1" applyAlignment="1" applyProtection="1">
      <alignment vertical="top"/>
      <protection locked="0"/>
    </xf>
    <xf numFmtId="0" fontId="26" fillId="0" borderId="30" xfId="0" applyFont="1" applyBorder="1" applyAlignment="1" applyProtection="1">
      <alignment vertical="top"/>
      <protection locked="0"/>
    </xf>
    <xf numFmtId="0" fontId="26" fillId="0" borderId="1" xfId="0" applyFont="1" applyBorder="1" applyAlignment="1" applyProtection="1">
      <alignment horizontal="center" vertical="center"/>
      <protection locked="0"/>
    </xf>
    <xf numFmtId="0" fontId="26" fillId="0" borderId="1" xfId="0" applyFont="1" applyBorder="1" applyAlignment="1" applyProtection="1">
      <alignment horizontal="left" vertical="top"/>
      <protection locked="0"/>
    </xf>
    <xf numFmtId="0" fontId="26" fillId="0" borderId="32" xfId="0" applyFont="1" applyBorder="1" applyAlignment="1" applyProtection="1">
      <alignment vertical="top"/>
      <protection locked="0"/>
    </xf>
    <xf numFmtId="0" fontId="26" fillId="0" borderId="31" xfId="0" applyFont="1" applyBorder="1" applyAlignment="1" applyProtection="1">
      <alignment vertical="top"/>
      <protection locked="0"/>
    </xf>
    <xf numFmtId="0" fontId="26" fillId="0" borderId="33" xfId="0" applyFont="1" applyBorder="1" applyAlignment="1" applyProtection="1">
      <alignment vertical="top"/>
      <protection locked="0"/>
    </xf>
    <xf numFmtId="0" fontId="41" fillId="0" borderId="25" xfId="0" applyFont="1" applyBorder="1" applyAlignment="1" applyProtection="1">
      <alignment horizontal="left" vertical="center" wrapText="1"/>
      <protection locked="0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7" fillId="3" borderId="0" xfId="1" applyFont="1" applyFill="1" applyAlignment="1" applyProtection="1">
      <alignment vertical="center"/>
    </xf>
    <xf numFmtId="0" fontId="12" fillId="4" borderId="0" xfId="0" applyFont="1" applyFill="1" applyAlignment="1">
      <alignment horizontal="center" vertical="center"/>
    </xf>
    <xf numFmtId="0" fontId="0" fillId="0" borderId="0" xfId="0"/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27" fillId="0" borderId="1" xfId="0" applyFont="1" applyBorder="1" applyAlignment="1" applyProtection="1">
      <alignment horizontal="center" vertical="center" wrapText="1"/>
      <protection locked="0"/>
    </xf>
    <xf numFmtId="0" fontId="29" fillId="0" borderId="1" xfId="0" applyFont="1" applyBorder="1" applyAlignment="1" applyProtection="1">
      <alignment horizontal="left" vertical="top"/>
      <protection locked="0"/>
    </xf>
    <xf numFmtId="0" fontId="29" fillId="0" borderId="1" xfId="0" applyFont="1" applyBorder="1" applyAlignment="1" applyProtection="1">
      <alignment horizontal="left" vertical="center"/>
      <protection locked="0"/>
    </xf>
    <xf numFmtId="0" fontId="29" fillId="0" borderId="1" xfId="0" applyFont="1" applyBorder="1" applyAlignment="1" applyProtection="1">
      <alignment horizontal="left" vertical="center" wrapText="1"/>
      <protection locked="0"/>
    </xf>
    <xf numFmtId="49" fontId="29" fillId="0" borderId="1" xfId="0" applyNumberFormat="1" applyFont="1" applyBorder="1" applyAlignment="1" applyProtection="1">
      <alignment horizontal="left" vertical="center" wrapText="1"/>
      <protection locked="0"/>
    </xf>
    <xf numFmtId="0" fontId="27" fillId="0" borderId="1" xfId="0" applyFont="1" applyBorder="1" applyAlignment="1" applyProtection="1">
      <alignment horizontal="center" vertical="center"/>
      <protection locked="0"/>
    </xf>
    <xf numFmtId="0" fontId="28" fillId="0" borderId="31" xfId="0" applyFont="1" applyBorder="1" applyAlignment="1" applyProtection="1">
      <alignment horizontal="left"/>
      <protection locked="0"/>
    </xf>
    <xf numFmtId="0" fontId="28" fillId="0" borderId="31" xfId="0" applyFont="1" applyBorder="1" applyAlignment="1" applyProtection="1">
      <alignment horizontal="left" wrapText="1"/>
      <protection locked="0"/>
    </xf>
  </cellXfs>
  <cellStyles count="12">
    <cellStyle name="Hypertextový odkaz" xfId="1" builtinId="8"/>
    <cellStyle name="Hypertextový odkaz 2" xfId="8" xr:uid="{00000000-0005-0000-0000-000001000000}"/>
    <cellStyle name="Hypertextový odkaz 3" xfId="11" xr:uid="{3810BFF3-232E-43DD-A1F8-45B31D823B83}"/>
    <cellStyle name="Normální" xfId="0" builtinId="0" customBuiltin="1"/>
    <cellStyle name="Normální 2" xfId="3" xr:uid="{00000000-0005-0000-0000-000003000000}"/>
    <cellStyle name="Normální 2 2" xfId="2" xr:uid="{00000000-0005-0000-0000-000004000000}"/>
    <cellStyle name="Normální 2 2 2" xfId="5" xr:uid="{00000000-0005-0000-0000-000005000000}"/>
    <cellStyle name="normální 2 3" xfId="9" xr:uid="{00000000-0005-0000-0000-000006000000}"/>
    <cellStyle name="Normální 3" xfId="4" xr:uid="{00000000-0005-0000-0000-000007000000}"/>
    <cellStyle name="normální 3 2" xfId="10" xr:uid="{00000000-0005-0000-0000-000008000000}"/>
    <cellStyle name="Normální 4" xfId="6" xr:uid="{00000000-0005-0000-0000-000009000000}"/>
    <cellStyle name="Normální 5" xfId="7" xr:uid="{00000000-0005-0000-0000-00000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555"/>
  <sheetViews>
    <sheetView showGridLines="0" tabSelected="1" workbookViewId="0">
      <pane ySplit="1" topLeftCell="A2" activePane="bottomLeft" state="frozen"/>
      <selection pane="bottomLeft" activeCell="F52" sqref="F52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45"/>
      <c r="B1" s="10"/>
      <c r="C1" s="10"/>
      <c r="D1" s="11" t="s">
        <v>0</v>
      </c>
      <c r="E1" s="10"/>
      <c r="F1" s="46" t="s">
        <v>44</v>
      </c>
      <c r="G1" s="231" t="s">
        <v>45</v>
      </c>
      <c r="H1" s="231"/>
      <c r="I1" s="10"/>
      <c r="J1" s="46" t="s">
        <v>46</v>
      </c>
      <c r="K1" s="11" t="s">
        <v>47</v>
      </c>
      <c r="L1" s="46" t="s">
        <v>48</v>
      </c>
      <c r="M1" s="46"/>
      <c r="N1" s="46"/>
      <c r="O1" s="46"/>
      <c r="P1" s="46"/>
      <c r="Q1" s="46"/>
      <c r="R1" s="46"/>
      <c r="S1" s="46"/>
      <c r="T1" s="46"/>
      <c r="U1" s="47"/>
      <c r="V1" s="47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</row>
    <row r="2" spans="1:70" ht="36.9" customHeight="1">
      <c r="L2" s="232" t="s">
        <v>3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3" t="s">
        <v>40</v>
      </c>
    </row>
    <row r="3" spans="1:70" ht="6.9" customHeight="1">
      <c r="B3" s="14"/>
      <c r="C3" s="15"/>
      <c r="D3" s="15"/>
      <c r="E3" s="15"/>
      <c r="F3" s="15"/>
      <c r="G3" s="15"/>
      <c r="H3" s="15"/>
      <c r="I3" s="15"/>
      <c r="J3" s="15"/>
      <c r="K3" s="16"/>
      <c r="AT3" s="13" t="s">
        <v>41</v>
      </c>
    </row>
    <row r="4" spans="1:70" ht="36.9" customHeight="1">
      <c r="B4" s="17"/>
      <c r="C4" s="18"/>
      <c r="D4" s="19" t="s">
        <v>49</v>
      </c>
      <c r="E4" s="18"/>
      <c r="F4" s="18"/>
      <c r="G4" s="18"/>
      <c r="H4" s="18"/>
      <c r="I4" s="18"/>
      <c r="J4" s="18"/>
      <c r="K4" s="20"/>
      <c r="M4" s="21" t="s">
        <v>6</v>
      </c>
      <c r="AT4" s="13" t="s">
        <v>2</v>
      </c>
    </row>
    <row r="5" spans="1:70" ht="6.9" customHeight="1">
      <c r="B5" s="17"/>
      <c r="C5" s="18"/>
      <c r="D5" s="18"/>
      <c r="E5" s="18"/>
      <c r="F5" s="18"/>
      <c r="G5" s="18"/>
      <c r="H5" s="18"/>
      <c r="I5" s="18"/>
      <c r="J5" s="18"/>
      <c r="K5" s="20"/>
    </row>
    <row r="6" spans="1:70" ht="13.2">
      <c r="B6" s="17"/>
      <c r="C6" s="18"/>
      <c r="D6" s="23" t="s">
        <v>7</v>
      </c>
      <c r="E6" s="18"/>
      <c r="F6" s="18"/>
      <c r="G6" s="18"/>
      <c r="H6" s="18"/>
      <c r="I6" s="18"/>
      <c r="J6" s="18"/>
      <c r="K6" s="20"/>
    </row>
    <row r="7" spans="1:70" ht="22.5" customHeight="1">
      <c r="B7" s="17"/>
      <c r="C7" s="18"/>
      <c r="D7" s="18"/>
      <c r="E7" s="234" t="s">
        <v>8</v>
      </c>
      <c r="F7" s="235"/>
      <c r="G7" s="235"/>
      <c r="H7" s="235"/>
      <c r="I7" s="18"/>
      <c r="J7" s="18"/>
      <c r="K7" s="20"/>
    </row>
    <row r="8" spans="1:70" s="1" customFormat="1" ht="13.2">
      <c r="B8" s="24"/>
      <c r="C8" s="25"/>
      <c r="D8" s="23" t="s">
        <v>50</v>
      </c>
      <c r="E8" s="25"/>
      <c r="F8" s="25"/>
      <c r="G8" s="25"/>
      <c r="H8" s="25"/>
      <c r="I8" s="25"/>
      <c r="J8" s="25"/>
      <c r="K8" s="26"/>
    </row>
    <row r="9" spans="1:70" s="1" customFormat="1" ht="36.9" customHeight="1">
      <c r="B9" s="24"/>
      <c r="C9" s="25"/>
      <c r="D9" s="25"/>
      <c r="E9" s="236" t="s">
        <v>51</v>
      </c>
      <c r="F9" s="237"/>
      <c r="G9" s="237"/>
      <c r="H9" s="237"/>
      <c r="I9" s="25"/>
      <c r="J9" s="25"/>
      <c r="K9" s="26"/>
    </row>
    <row r="10" spans="1:70" s="1" customFormat="1">
      <c r="B10" s="24"/>
      <c r="C10" s="25"/>
      <c r="D10" s="25"/>
      <c r="E10" s="25"/>
      <c r="F10" s="25"/>
      <c r="G10" s="25"/>
      <c r="H10" s="25"/>
      <c r="I10" s="25"/>
      <c r="J10" s="25"/>
      <c r="K10" s="26"/>
    </row>
    <row r="11" spans="1:70" s="1" customFormat="1" ht="14.4" customHeight="1">
      <c r="B11" s="24"/>
      <c r="C11" s="25"/>
      <c r="D11" s="23" t="s">
        <v>9</v>
      </c>
      <c r="E11" s="25"/>
      <c r="F11" s="22" t="s">
        <v>1</v>
      </c>
      <c r="G11" s="25"/>
      <c r="H11" s="25"/>
      <c r="I11" s="23" t="s">
        <v>10</v>
      </c>
      <c r="J11" s="22" t="s">
        <v>1</v>
      </c>
      <c r="K11" s="26"/>
    </row>
    <row r="12" spans="1:70" s="1" customFormat="1" ht="14.4" customHeight="1">
      <c r="B12" s="24"/>
      <c r="C12" s="25"/>
      <c r="D12" s="23" t="s">
        <v>11</v>
      </c>
      <c r="E12" s="25"/>
      <c r="F12" s="22" t="s">
        <v>12</v>
      </c>
      <c r="G12" s="25"/>
      <c r="H12" s="25"/>
      <c r="I12" s="23" t="s">
        <v>13</v>
      </c>
      <c r="J12" s="48"/>
      <c r="K12" s="26"/>
    </row>
    <row r="13" spans="1:70" s="1" customFormat="1" ht="10.95" customHeight="1">
      <c r="B13" s="24"/>
      <c r="C13" s="25"/>
      <c r="D13" s="25"/>
      <c r="E13" s="25"/>
      <c r="F13" s="25"/>
      <c r="G13" s="25"/>
      <c r="H13" s="25"/>
      <c r="I13" s="25"/>
      <c r="J13" s="25"/>
      <c r="K13" s="26"/>
    </row>
    <row r="14" spans="1:70" s="1" customFormat="1" ht="14.4" customHeight="1">
      <c r="B14" s="24"/>
      <c r="C14" s="25"/>
      <c r="D14" s="23" t="s">
        <v>14</v>
      </c>
      <c r="E14" s="25"/>
      <c r="F14" s="25"/>
      <c r="G14" s="25"/>
      <c r="H14" s="25"/>
      <c r="I14" s="23" t="s">
        <v>15</v>
      </c>
      <c r="J14" s="22"/>
      <c r="K14" s="26"/>
    </row>
    <row r="15" spans="1:70" s="1" customFormat="1" ht="18" customHeight="1">
      <c r="B15" s="24"/>
      <c r="C15" s="25"/>
      <c r="D15" s="25"/>
      <c r="E15" s="22"/>
      <c r="F15" s="25"/>
      <c r="G15" s="25"/>
      <c r="H15" s="25"/>
      <c r="I15" s="23" t="s">
        <v>16</v>
      </c>
      <c r="J15" s="22"/>
      <c r="K15" s="26"/>
    </row>
    <row r="16" spans="1:70" s="1" customFormat="1" ht="6.9" customHeight="1">
      <c r="B16" s="24"/>
      <c r="C16" s="25"/>
      <c r="D16" s="25"/>
      <c r="E16" s="25"/>
      <c r="F16" s="25"/>
      <c r="G16" s="25"/>
      <c r="H16" s="25"/>
      <c r="I16" s="25"/>
      <c r="J16" s="25"/>
      <c r="K16" s="26"/>
    </row>
    <row r="17" spans="2:11" s="1" customFormat="1" ht="14.4" customHeight="1">
      <c r="B17" s="24"/>
      <c r="C17" s="25"/>
      <c r="D17" s="23" t="s">
        <v>17</v>
      </c>
      <c r="E17" s="25"/>
      <c r="F17" s="25"/>
      <c r="G17" s="25"/>
      <c r="H17" s="25"/>
      <c r="I17" s="23" t="s">
        <v>15</v>
      </c>
      <c r="J17" s="22"/>
      <c r="K17" s="26"/>
    </row>
    <row r="18" spans="2:11" s="1" customFormat="1" ht="18" customHeight="1">
      <c r="B18" s="24"/>
      <c r="C18" s="25"/>
      <c r="D18" s="25"/>
      <c r="E18" s="22"/>
      <c r="F18" s="25"/>
      <c r="G18" s="25"/>
      <c r="H18" s="25"/>
      <c r="I18" s="23" t="s">
        <v>16</v>
      </c>
      <c r="J18" s="22"/>
      <c r="K18" s="26"/>
    </row>
    <row r="19" spans="2:11" s="1" customFormat="1" ht="6.9" customHeight="1">
      <c r="B19" s="24"/>
      <c r="C19" s="25"/>
      <c r="D19" s="25"/>
      <c r="E19" s="25"/>
      <c r="F19" s="25"/>
      <c r="G19" s="25"/>
      <c r="H19" s="25"/>
      <c r="I19" s="25"/>
      <c r="J19" s="25"/>
      <c r="K19" s="26"/>
    </row>
    <row r="20" spans="2:11" s="1" customFormat="1" ht="14.4" customHeight="1">
      <c r="B20" s="24"/>
      <c r="C20" s="25"/>
      <c r="D20" s="23" t="s">
        <v>18</v>
      </c>
      <c r="E20" s="25"/>
      <c r="F20" s="25"/>
      <c r="G20" s="25"/>
      <c r="H20" s="25"/>
      <c r="I20" s="23" t="s">
        <v>15</v>
      </c>
      <c r="J20" s="22"/>
      <c r="K20" s="26"/>
    </row>
    <row r="21" spans="2:11" s="1" customFormat="1" ht="18" customHeight="1">
      <c r="B21" s="24"/>
      <c r="C21" s="25"/>
      <c r="D21" s="25"/>
      <c r="E21" s="22"/>
      <c r="F21" s="25"/>
      <c r="G21" s="25"/>
      <c r="H21" s="25"/>
      <c r="I21" s="23" t="s">
        <v>16</v>
      </c>
      <c r="J21" s="22"/>
      <c r="K21" s="26"/>
    </row>
    <row r="22" spans="2:11" s="1" customFormat="1" ht="6.9" customHeight="1">
      <c r="B22" s="24"/>
      <c r="C22" s="25"/>
      <c r="D22" s="25"/>
      <c r="E22" s="25"/>
      <c r="F22" s="25"/>
      <c r="G22" s="25"/>
      <c r="H22" s="25"/>
      <c r="I22" s="25"/>
      <c r="J22" s="25"/>
      <c r="K22" s="26"/>
    </row>
    <row r="23" spans="2:11" s="1" customFormat="1" ht="14.4" customHeight="1">
      <c r="B23" s="24"/>
      <c r="C23" s="25"/>
      <c r="D23" s="23" t="s">
        <v>20</v>
      </c>
      <c r="E23" s="25"/>
      <c r="F23" s="25"/>
      <c r="G23" s="25"/>
      <c r="H23" s="25"/>
      <c r="I23" s="25"/>
      <c r="J23" s="25"/>
      <c r="K23" s="26"/>
    </row>
    <row r="24" spans="2:11" s="2" customFormat="1" ht="22.5" customHeight="1">
      <c r="B24" s="49"/>
      <c r="C24" s="50"/>
      <c r="D24" s="50"/>
      <c r="E24" s="238" t="s">
        <v>1</v>
      </c>
      <c r="F24" s="238"/>
      <c r="G24" s="238"/>
      <c r="H24" s="238"/>
      <c r="I24" s="50"/>
      <c r="J24" s="50"/>
      <c r="K24" s="51"/>
    </row>
    <row r="25" spans="2:11" s="1" customFormat="1" ht="6.9" customHeight="1">
      <c r="B25" s="24"/>
      <c r="C25" s="25"/>
      <c r="D25" s="25"/>
      <c r="E25" s="25"/>
      <c r="F25" s="25"/>
      <c r="G25" s="25"/>
      <c r="H25" s="25"/>
      <c r="I25" s="25"/>
      <c r="J25" s="25"/>
      <c r="K25" s="26"/>
    </row>
    <row r="26" spans="2:11" s="1" customFormat="1" ht="6.9" customHeight="1">
      <c r="B26" s="24"/>
      <c r="C26" s="25"/>
      <c r="D26" s="37"/>
      <c r="E26" s="37"/>
      <c r="F26" s="37"/>
      <c r="G26" s="37"/>
      <c r="H26" s="37"/>
      <c r="I26" s="37"/>
      <c r="J26" s="37"/>
      <c r="K26" s="52"/>
    </row>
    <row r="27" spans="2:11" s="1" customFormat="1" ht="25.35" customHeight="1">
      <c r="B27" s="24"/>
      <c r="C27" s="25"/>
      <c r="D27" s="53" t="s">
        <v>21</v>
      </c>
      <c r="E27" s="25"/>
      <c r="F27" s="25"/>
      <c r="G27" s="25"/>
      <c r="H27" s="25"/>
      <c r="I27" s="25"/>
      <c r="J27" s="54">
        <f>ROUND(J101,2)</f>
        <v>0</v>
      </c>
      <c r="K27" s="26"/>
    </row>
    <row r="28" spans="2:11" s="1" customFormat="1" ht="6.9" customHeight="1">
      <c r="B28" s="24"/>
      <c r="C28" s="25"/>
      <c r="D28" s="37"/>
      <c r="E28" s="37"/>
      <c r="F28" s="37"/>
      <c r="G28" s="37"/>
      <c r="H28" s="37"/>
      <c r="I28" s="37"/>
      <c r="J28" s="37"/>
      <c r="K28" s="52"/>
    </row>
    <row r="29" spans="2:11" s="1" customFormat="1" ht="14.4" customHeight="1">
      <c r="B29" s="24"/>
      <c r="C29" s="25"/>
      <c r="D29" s="25"/>
      <c r="E29" s="25"/>
      <c r="F29" s="27" t="s">
        <v>23</v>
      </c>
      <c r="G29" s="25"/>
      <c r="H29" s="25"/>
      <c r="I29" s="27" t="s">
        <v>22</v>
      </c>
      <c r="J29" s="27" t="s">
        <v>24</v>
      </c>
      <c r="K29" s="26"/>
    </row>
    <row r="30" spans="2:11" s="1" customFormat="1" ht="14.4" customHeight="1">
      <c r="B30" s="24"/>
      <c r="C30" s="25"/>
      <c r="D30" s="28" t="s">
        <v>25</v>
      </c>
      <c r="E30" s="28" t="s">
        <v>26</v>
      </c>
      <c r="F30" s="55">
        <f>ROUND(SUM(BE101:BE554), 2)</f>
        <v>0</v>
      </c>
      <c r="G30" s="25"/>
      <c r="H30" s="25"/>
      <c r="I30" s="56">
        <v>0.21</v>
      </c>
      <c r="J30" s="55">
        <f>ROUND(ROUND((SUM(BE101:BE554)), 2)*I30, 2)</f>
        <v>0</v>
      </c>
      <c r="K30" s="26"/>
    </row>
    <row r="31" spans="2:11" s="1" customFormat="1" ht="14.4" customHeight="1">
      <c r="B31" s="24"/>
      <c r="C31" s="25"/>
      <c r="D31" s="25"/>
      <c r="E31" s="28" t="s">
        <v>27</v>
      </c>
      <c r="F31" s="55">
        <f>ROUND(SUM(BF101:BF554), 2)</f>
        <v>0</v>
      </c>
      <c r="G31" s="25"/>
      <c r="H31" s="25"/>
      <c r="I31" s="56">
        <v>0.15</v>
      </c>
      <c r="J31" s="55">
        <f>ROUND(ROUND((SUM(BF101:BF554)), 2)*I31, 2)</f>
        <v>0</v>
      </c>
      <c r="K31" s="26"/>
    </row>
    <row r="32" spans="2:11" s="1" customFormat="1" ht="14.4" hidden="1" customHeight="1">
      <c r="B32" s="24"/>
      <c r="C32" s="25"/>
      <c r="D32" s="25"/>
      <c r="E32" s="28" t="s">
        <v>28</v>
      </c>
      <c r="F32" s="55">
        <f>ROUND(SUM(BG101:BG554), 2)</f>
        <v>0</v>
      </c>
      <c r="G32" s="25"/>
      <c r="H32" s="25"/>
      <c r="I32" s="56">
        <v>0.21</v>
      </c>
      <c r="J32" s="55">
        <v>0</v>
      </c>
      <c r="K32" s="26"/>
    </row>
    <row r="33" spans="2:11" s="1" customFormat="1" ht="14.4" hidden="1" customHeight="1">
      <c r="B33" s="24"/>
      <c r="C33" s="25"/>
      <c r="D33" s="25"/>
      <c r="E33" s="28" t="s">
        <v>29</v>
      </c>
      <c r="F33" s="55">
        <f>ROUND(SUM(BH101:BH554), 2)</f>
        <v>0</v>
      </c>
      <c r="G33" s="25"/>
      <c r="H33" s="25"/>
      <c r="I33" s="56">
        <v>0.15</v>
      </c>
      <c r="J33" s="55">
        <v>0</v>
      </c>
      <c r="K33" s="26"/>
    </row>
    <row r="34" spans="2:11" s="1" customFormat="1" ht="14.4" hidden="1" customHeight="1">
      <c r="B34" s="24"/>
      <c r="C34" s="25"/>
      <c r="D34" s="25"/>
      <c r="E34" s="28" t="s">
        <v>30</v>
      </c>
      <c r="F34" s="55">
        <f>ROUND(SUM(BI101:BI554), 2)</f>
        <v>0</v>
      </c>
      <c r="G34" s="25"/>
      <c r="H34" s="25"/>
      <c r="I34" s="56">
        <v>0</v>
      </c>
      <c r="J34" s="55">
        <v>0</v>
      </c>
      <c r="K34" s="26"/>
    </row>
    <row r="35" spans="2:11" s="1" customFormat="1" ht="6.9" customHeight="1">
      <c r="B35" s="24"/>
      <c r="C35" s="25"/>
      <c r="D35" s="25"/>
      <c r="E35" s="25"/>
      <c r="F35" s="25"/>
      <c r="G35" s="25"/>
      <c r="H35" s="25"/>
      <c r="I35" s="25"/>
      <c r="J35" s="25"/>
      <c r="K35" s="26"/>
    </row>
    <row r="36" spans="2:11" s="1" customFormat="1" ht="25.35" customHeight="1">
      <c r="B36" s="24"/>
      <c r="C36" s="57"/>
      <c r="D36" s="58" t="s">
        <v>31</v>
      </c>
      <c r="E36" s="39"/>
      <c r="F36" s="39"/>
      <c r="G36" s="59" t="s">
        <v>32</v>
      </c>
      <c r="H36" s="60" t="s">
        <v>33</v>
      </c>
      <c r="I36" s="39"/>
      <c r="J36" s="61">
        <f>SUM(J27:J34)</f>
        <v>0</v>
      </c>
      <c r="K36" s="62"/>
    </row>
    <row r="37" spans="2:11" s="1" customFormat="1" ht="14.4" customHeight="1">
      <c r="B37" s="29"/>
      <c r="C37" s="30"/>
      <c r="D37" s="30"/>
      <c r="E37" s="30"/>
      <c r="F37" s="30"/>
      <c r="G37" s="30"/>
      <c r="H37" s="30"/>
      <c r="I37" s="30"/>
      <c r="J37" s="30"/>
      <c r="K37" s="31"/>
    </row>
    <row r="41" spans="2:11" s="1" customFormat="1" ht="6.9" customHeight="1">
      <c r="B41" s="32"/>
      <c r="C41" s="33"/>
      <c r="D41" s="33"/>
      <c r="E41" s="33"/>
      <c r="F41" s="33"/>
      <c r="G41" s="33"/>
      <c r="H41" s="33"/>
      <c r="I41" s="33"/>
      <c r="J41" s="33"/>
      <c r="K41" s="63"/>
    </row>
    <row r="42" spans="2:11" s="1" customFormat="1" ht="36.9" customHeight="1">
      <c r="B42" s="24"/>
      <c r="C42" s="19" t="s">
        <v>52</v>
      </c>
      <c r="D42" s="25"/>
      <c r="E42" s="25"/>
      <c r="F42" s="25"/>
      <c r="G42" s="25"/>
      <c r="H42" s="25"/>
      <c r="I42" s="25"/>
      <c r="J42" s="25"/>
      <c r="K42" s="26"/>
    </row>
    <row r="43" spans="2:11" s="1" customFormat="1" ht="6.9" customHeight="1">
      <c r="B43" s="24"/>
      <c r="C43" s="25"/>
      <c r="D43" s="25"/>
      <c r="E43" s="25"/>
      <c r="F43" s="25"/>
      <c r="G43" s="25"/>
      <c r="H43" s="25"/>
      <c r="I43" s="25"/>
      <c r="J43" s="25"/>
      <c r="K43" s="26"/>
    </row>
    <row r="44" spans="2:11" s="1" customFormat="1" ht="14.4" customHeight="1">
      <c r="B44" s="24"/>
      <c r="C44" s="23" t="s">
        <v>7</v>
      </c>
      <c r="D44" s="25"/>
      <c r="E44" s="25"/>
      <c r="F44" s="25"/>
      <c r="G44" s="25"/>
      <c r="H44" s="25"/>
      <c r="I44" s="25"/>
      <c r="J44" s="25"/>
      <c r="K44" s="26"/>
    </row>
    <row r="45" spans="2:11" s="1" customFormat="1" ht="22.5" customHeight="1">
      <c r="B45" s="24"/>
      <c r="C45" s="25"/>
      <c r="D45" s="25"/>
      <c r="E45" s="234" t="str">
        <f>E7</f>
        <v>Rekonstrukce strojovny ZS v Litomyšli za účelem snížení množství chladiva R 717</v>
      </c>
      <c r="F45" s="235"/>
      <c r="G45" s="235"/>
      <c r="H45" s="235"/>
      <c r="I45" s="25"/>
      <c r="J45" s="25"/>
      <c r="K45" s="26"/>
    </row>
    <row r="46" spans="2:11" s="1" customFormat="1" ht="14.4" customHeight="1">
      <c r="B46" s="24"/>
      <c r="C46" s="23" t="s">
        <v>50</v>
      </c>
      <c r="D46" s="25"/>
      <c r="E46" s="25"/>
      <c r="F46" s="25"/>
      <c r="G46" s="25"/>
      <c r="H46" s="25"/>
      <c r="I46" s="25"/>
      <c r="J46" s="25"/>
      <c r="K46" s="26"/>
    </row>
    <row r="47" spans="2:11" s="1" customFormat="1" ht="23.25" customHeight="1">
      <c r="B47" s="24"/>
      <c r="C47" s="25"/>
      <c r="D47" s="25"/>
      <c r="E47" s="236" t="str">
        <f>E9</f>
        <v>1 - Stavební část</v>
      </c>
      <c r="F47" s="237"/>
      <c r="G47" s="237"/>
      <c r="H47" s="237"/>
      <c r="I47" s="25"/>
      <c r="J47" s="25"/>
      <c r="K47" s="26"/>
    </row>
    <row r="48" spans="2:11" s="1" customFormat="1" ht="6.9" customHeight="1">
      <c r="B48" s="24"/>
      <c r="C48" s="25"/>
      <c r="D48" s="25"/>
      <c r="E48" s="25"/>
      <c r="F48" s="25"/>
      <c r="G48" s="25"/>
      <c r="H48" s="25"/>
      <c r="I48" s="25"/>
      <c r="J48" s="25"/>
      <c r="K48" s="26"/>
    </row>
    <row r="49" spans="2:47" s="1" customFormat="1" ht="18" customHeight="1">
      <c r="B49" s="24"/>
      <c r="C49" s="23" t="s">
        <v>11</v>
      </c>
      <c r="D49" s="25"/>
      <c r="E49" s="25"/>
      <c r="F49" s="22" t="str">
        <f>F12</f>
        <v xml:space="preserve"> </v>
      </c>
      <c r="G49" s="25"/>
      <c r="H49" s="25"/>
      <c r="I49" s="23" t="s">
        <v>13</v>
      </c>
      <c r="J49" s="48"/>
      <c r="K49" s="26"/>
    </row>
    <row r="50" spans="2:47" s="1" customFormat="1" ht="6.9" customHeight="1">
      <c r="B50" s="24"/>
      <c r="C50" s="25"/>
      <c r="D50" s="25"/>
      <c r="E50" s="25"/>
      <c r="F50" s="25"/>
      <c r="G50" s="25"/>
      <c r="H50" s="25"/>
      <c r="I50" s="25"/>
      <c r="J50" s="25"/>
      <c r="K50" s="26"/>
    </row>
    <row r="51" spans="2:47" s="1" customFormat="1" ht="13.2">
      <c r="B51" s="24"/>
      <c r="C51" s="23" t="s">
        <v>14</v>
      </c>
      <c r="D51" s="25"/>
      <c r="E51" s="25"/>
      <c r="F51" s="22">
        <f>E15</f>
        <v>0</v>
      </c>
      <c r="G51" s="25"/>
      <c r="H51" s="25"/>
      <c r="I51" s="23" t="s">
        <v>18</v>
      </c>
      <c r="J51" s="22">
        <f>E21</f>
        <v>0</v>
      </c>
      <c r="K51" s="26"/>
    </row>
    <row r="52" spans="2:47" s="1" customFormat="1" ht="14.4" customHeight="1">
      <c r="B52" s="24"/>
      <c r="C52" s="23" t="s">
        <v>17</v>
      </c>
      <c r="D52" s="25"/>
      <c r="E52" s="25"/>
      <c r="F52" s="22"/>
      <c r="G52" s="25"/>
      <c r="H52" s="25"/>
      <c r="I52" s="25"/>
      <c r="J52" s="25"/>
      <c r="K52" s="26"/>
    </row>
    <row r="53" spans="2:47" s="1" customFormat="1" ht="10.35" customHeight="1">
      <c r="B53" s="24"/>
      <c r="C53" s="25"/>
      <c r="D53" s="25"/>
      <c r="E53" s="25"/>
      <c r="F53" s="25"/>
      <c r="G53" s="25"/>
      <c r="H53" s="25"/>
      <c r="I53" s="25"/>
      <c r="J53" s="25"/>
      <c r="K53" s="26"/>
    </row>
    <row r="54" spans="2:47" s="1" customFormat="1" ht="29.25" customHeight="1">
      <c r="B54" s="24"/>
      <c r="C54" s="64" t="s">
        <v>53</v>
      </c>
      <c r="D54" s="57"/>
      <c r="E54" s="57"/>
      <c r="F54" s="57"/>
      <c r="G54" s="57"/>
      <c r="H54" s="57"/>
      <c r="I54" s="57"/>
      <c r="J54" s="65" t="s">
        <v>54</v>
      </c>
      <c r="K54" s="66"/>
    </row>
    <row r="55" spans="2:47" s="1" customFormat="1" ht="10.35" customHeight="1">
      <c r="B55" s="24"/>
      <c r="C55" s="25"/>
      <c r="D55" s="25"/>
      <c r="E55" s="25"/>
      <c r="F55" s="25"/>
      <c r="G55" s="25"/>
      <c r="H55" s="25"/>
      <c r="I55" s="25"/>
      <c r="J55" s="25"/>
      <c r="K55" s="26"/>
    </row>
    <row r="56" spans="2:47" s="1" customFormat="1" ht="29.25" customHeight="1">
      <c r="B56" s="24"/>
      <c r="C56" s="67" t="s">
        <v>55</v>
      </c>
      <c r="D56" s="25"/>
      <c r="E56" s="25"/>
      <c r="F56" s="25"/>
      <c r="G56" s="25"/>
      <c r="H56" s="25"/>
      <c r="I56" s="25"/>
      <c r="J56" s="54">
        <f>J101</f>
        <v>0</v>
      </c>
      <c r="K56" s="26"/>
      <c r="AU56" s="13" t="s">
        <v>56</v>
      </c>
    </row>
    <row r="57" spans="2:47" s="3" customFormat="1" ht="24.9" customHeight="1">
      <c r="B57" s="68"/>
      <c r="C57" s="69"/>
      <c r="D57" s="70" t="s">
        <v>57</v>
      </c>
      <c r="E57" s="71"/>
      <c r="F57" s="71"/>
      <c r="G57" s="71"/>
      <c r="H57" s="71"/>
      <c r="I57" s="71"/>
      <c r="J57" s="72">
        <f>J102</f>
        <v>0</v>
      </c>
      <c r="K57" s="73"/>
    </row>
    <row r="58" spans="2:47" s="4" customFormat="1" ht="19.95" customHeight="1">
      <c r="B58" s="74"/>
      <c r="C58" s="75"/>
      <c r="D58" s="76" t="s">
        <v>58</v>
      </c>
      <c r="E58" s="77"/>
      <c r="F58" s="77"/>
      <c r="G58" s="77"/>
      <c r="H58" s="77"/>
      <c r="I58" s="77"/>
      <c r="J58" s="78">
        <f>J103</f>
        <v>0</v>
      </c>
      <c r="K58" s="79"/>
    </row>
    <row r="59" spans="2:47" s="4" customFormat="1" ht="19.95" customHeight="1">
      <c r="B59" s="74"/>
      <c r="C59" s="75"/>
      <c r="D59" s="76" t="s">
        <v>59</v>
      </c>
      <c r="E59" s="77"/>
      <c r="F59" s="77"/>
      <c r="G59" s="77"/>
      <c r="H59" s="77"/>
      <c r="I59" s="77"/>
      <c r="J59" s="78">
        <f>J145</f>
        <v>0</v>
      </c>
      <c r="K59" s="79"/>
    </row>
    <row r="60" spans="2:47" s="4" customFormat="1" ht="19.95" customHeight="1">
      <c r="B60" s="74"/>
      <c r="C60" s="75"/>
      <c r="D60" s="76" t="s">
        <v>60</v>
      </c>
      <c r="E60" s="77"/>
      <c r="F60" s="77"/>
      <c r="G60" s="77"/>
      <c r="H60" s="77"/>
      <c r="I60" s="77"/>
      <c r="J60" s="78">
        <f>J170</f>
        <v>0</v>
      </c>
      <c r="K60" s="79"/>
    </row>
    <row r="61" spans="2:47" s="4" customFormat="1" ht="19.95" customHeight="1">
      <c r="B61" s="74"/>
      <c r="C61" s="75"/>
      <c r="D61" s="76" t="s">
        <v>61</v>
      </c>
      <c r="E61" s="77"/>
      <c r="F61" s="77"/>
      <c r="G61" s="77"/>
      <c r="H61" s="77"/>
      <c r="I61" s="77"/>
      <c r="J61" s="78">
        <f>J208</f>
        <v>0</v>
      </c>
      <c r="K61" s="79"/>
    </row>
    <row r="62" spans="2:47" s="4" customFormat="1" ht="19.95" customHeight="1">
      <c r="B62" s="74"/>
      <c r="C62" s="75"/>
      <c r="D62" s="76" t="s">
        <v>62</v>
      </c>
      <c r="E62" s="77"/>
      <c r="F62" s="77"/>
      <c r="G62" s="77"/>
      <c r="H62" s="77"/>
      <c r="I62" s="77"/>
      <c r="J62" s="78">
        <f>J217</f>
        <v>0</v>
      </c>
      <c r="K62" s="79"/>
    </row>
    <row r="63" spans="2:47" s="4" customFormat="1" ht="19.95" customHeight="1">
      <c r="B63" s="74"/>
      <c r="C63" s="75"/>
      <c r="D63" s="76" t="s">
        <v>63</v>
      </c>
      <c r="E63" s="77"/>
      <c r="F63" s="77"/>
      <c r="G63" s="77"/>
      <c r="H63" s="77"/>
      <c r="I63" s="77"/>
      <c r="J63" s="78">
        <f>J228</f>
        <v>0</v>
      </c>
      <c r="K63" s="79"/>
    </row>
    <row r="64" spans="2:47" s="4" customFormat="1" ht="19.95" customHeight="1">
      <c r="B64" s="74"/>
      <c r="C64" s="75"/>
      <c r="D64" s="76" t="s">
        <v>64</v>
      </c>
      <c r="E64" s="77"/>
      <c r="F64" s="77"/>
      <c r="G64" s="77"/>
      <c r="H64" s="77"/>
      <c r="I64" s="77"/>
      <c r="J64" s="78">
        <f>J280</f>
        <v>0</v>
      </c>
      <c r="K64" s="79"/>
    </row>
    <row r="65" spans="2:11" s="4" customFormat="1" ht="19.95" customHeight="1">
      <c r="B65" s="74"/>
      <c r="C65" s="75"/>
      <c r="D65" s="76" t="s">
        <v>65</v>
      </c>
      <c r="E65" s="77"/>
      <c r="F65" s="77"/>
      <c r="G65" s="77"/>
      <c r="H65" s="77"/>
      <c r="I65" s="77"/>
      <c r="J65" s="78">
        <f>J305</f>
        <v>0</v>
      </c>
      <c r="K65" s="79"/>
    </row>
    <row r="66" spans="2:11" s="4" customFormat="1" ht="19.95" customHeight="1">
      <c r="B66" s="74"/>
      <c r="C66" s="75"/>
      <c r="D66" s="76" t="s">
        <v>66</v>
      </c>
      <c r="E66" s="77"/>
      <c r="F66" s="77"/>
      <c r="G66" s="77"/>
      <c r="H66" s="77"/>
      <c r="I66" s="77"/>
      <c r="J66" s="78">
        <f>J309</f>
        <v>0</v>
      </c>
      <c r="K66" s="79"/>
    </row>
    <row r="67" spans="2:11" s="4" customFormat="1" ht="19.95" customHeight="1">
      <c r="B67" s="74"/>
      <c r="C67" s="75"/>
      <c r="D67" s="76" t="s">
        <v>67</v>
      </c>
      <c r="E67" s="77"/>
      <c r="F67" s="77"/>
      <c r="G67" s="77"/>
      <c r="H67" s="77"/>
      <c r="I67" s="77"/>
      <c r="J67" s="78">
        <f>J367</f>
        <v>0</v>
      </c>
      <c r="K67" s="79"/>
    </row>
    <row r="68" spans="2:11" s="4" customFormat="1" ht="19.95" customHeight="1">
      <c r="B68" s="74"/>
      <c r="C68" s="75"/>
      <c r="D68" s="76" t="s">
        <v>68</v>
      </c>
      <c r="E68" s="77"/>
      <c r="F68" s="77"/>
      <c r="G68" s="77"/>
      <c r="H68" s="77"/>
      <c r="I68" s="77"/>
      <c r="J68" s="78">
        <f>J374</f>
        <v>0</v>
      </c>
      <c r="K68" s="79"/>
    </row>
    <row r="69" spans="2:11" s="3" customFormat="1" ht="24.9" customHeight="1">
      <c r="B69" s="68"/>
      <c r="C69" s="69"/>
      <c r="D69" s="70" t="s">
        <v>69</v>
      </c>
      <c r="E69" s="71"/>
      <c r="F69" s="71"/>
      <c r="G69" s="71"/>
      <c r="H69" s="71"/>
      <c r="I69" s="71"/>
      <c r="J69" s="72">
        <f>J376</f>
        <v>0</v>
      </c>
      <c r="K69" s="73"/>
    </row>
    <row r="70" spans="2:11" s="4" customFormat="1" ht="19.95" customHeight="1">
      <c r="B70" s="74"/>
      <c r="C70" s="75"/>
      <c r="D70" s="76" t="s">
        <v>70</v>
      </c>
      <c r="E70" s="77"/>
      <c r="F70" s="77"/>
      <c r="G70" s="77"/>
      <c r="H70" s="77"/>
      <c r="I70" s="77"/>
      <c r="J70" s="78">
        <f>J377</f>
        <v>0</v>
      </c>
      <c r="K70" s="79"/>
    </row>
    <row r="71" spans="2:11" s="4" customFormat="1" ht="19.95" customHeight="1">
      <c r="B71" s="74"/>
      <c r="C71" s="75"/>
      <c r="D71" s="76" t="s">
        <v>71</v>
      </c>
      <c r="E71" s="77"/>
      <c r="F71" s="77"/>
      <c r="G71" s="77"/>
      <c r="H71" s="77"/>
      <c r="I71" s="77"/>
      <c r="J71" s="78">
        <f>J383</f>
        <v>0</v>
      </c>
      <c r="K71" s="79"/>
    </row>
    <row r="72" spans="2:11" s="4" customFormat="1" ht="19.95" customHeight="1">
      <c r="B72" s="74"/>
      <c r="C72" s="75"/>
      <c r="D72" s="76" t="s">
        <v>72</v>
      </c>
      <c r="E72" s="77"/>
      <c r="F72" s="77"/>
      <c r="G72" s="77"/>
      <c r="H72" s="77"/>
      <c r="I72" s="77"/>
      <c r="J72" s="78">
        <f>J396</f>
        <v>0</v>
      </c>
      <c r="K72" s="79"/>
    </row>
    <row r="73" spans="2:11" s="4" customFormat="1" ht="19.95" customHeight="1">
      <c r="B73" s="74"/>
      <c r="C73" s="75"/>
      <c r="D73" s="76" t="s">
        <v>73</v>
      </c>
      <c r="E73" s="77"/>
      <c r="F73" s="77"/>
      <c r="G73" s="77"/>
      <c r="H73" s="77"/>
      <c r="I73" s="77"/>
      <c r="J73" s="78">
        <f>J401</f>
        <v>0</v>
      </c>
      <c r="K73" s="79"/>
    </row>
    <row r="74" spans="2:11" s="4" customFormat="1" ht="19.95" customHeight="1">
      <c r="B74" s="74"/>
      <c r="C74" s="75"/>
      <c r="D74" s="76" t="s">
        <v>74</v>
      </c>
      <c r="E74" s="77"/>
      <c r="F74" s="77"/>
      <c r="G74" s="77"/>
      <c r="H74" s="77"/>
      <c r="I74" s="77"/>
      <c r="J74" s="78">
        <f>J411</f>
        <v>0</v>
      </c>
      <c r="K74" s="79"/>
    </row>
    <row r="75" spans="2:11" s="4" customFormat="1" ht="19.95" customHeight="1">
      <c r="B75" s="74"/>
      <c r="C75" s="75"/>
      <c r="D75" s="76" t="s">
        <v>75</v>
      </c>
      <c r="E75" s="77"/>
      <c r="F75" s="77"/>
      <c r="G75" s="77"/>
      <c r="H75" s="77"/>
      <c r="I75" s="77"/>
      <c r="J75" s="78">
        <f>J416</f>
        <v>0</v>
      </c>
      <c r="K75" s="79"/>
    </row>
    <row r="76" spans="2:11" s="4" customFormat="1" ht="19.95" customHeight="1">
      <c r="B76" s="74"/>
      <c r="C76" s="75"/>
      <c r="D76" s="76" t="s">
        <v>76</v>
      </c>
      <c r="E76" s="77"/>
      <c r="F76" s="77"/>
      <c r="G76" s="77"/>
      <c r="H76" s="77"/>
      <c r="I76" s="77"/>
      <c r="J76" s="78">
        <f>J425</f>
        <v>0</v>
      </c>
      <c r="K76" s="79"/>
    </row>
    <row r="77" spans="2:11" s="4" customFormat="1" ht="19.95" customHeight="1">
      <c r="B77" s="74"/>
      <c r="C77" s="75"/>
      <c r="D77" s="76" t="s">
        <v>77</v>
      </c>
      <c r="E77" s="77"/>
      <c r="F77" s="77"/>
      <c r="G77" s="77"/>
      <c r="H77" s="77"/>
      <c r="I77" s="77"/>
      <c r="J77" s="78">
        <f>J443</f>
        <v>0</v>
      </c>
      <c r="K77" s="79"/>
    </row>
    <row r="78" spans="2:11" s="4" customFormat="1" ht="19.95" customHeight="1">
      <c r="B78" s="74"/>
      <c r="C78" s="75"/>
      <c r="D78" s="76" t="s">
        <v>78</v>
      </c>
      <c r="E78" s="77"/>
      <c r="F78" s="77"/>
      <c r="G78" s="77"/>
      <c r="H78" s="77"/>
      <c r="I78" s="77"/>
      <c r="J78" s="78">
        <f>J491</f>
        <v>0</v>
      </c>
      <c r="K78" s="79"/>
    </row>
    <row r="79" spans="2:11" s="4" customFormat="1" ht="19.95" customHeight="1">
      <c r="B79" s="74"/>
      <c r="C79" s="75"/>
      <c r="D79" s="76" t="s">
        <v>79</v>
      </c>
      <c r="E79" s="77"/>
      <c r="F79" s="77"/>
      <c r="G79" s="77"/>
      <c r="H79" s="77"/>
      <c r="I79" s="77"/>
      <c r="J79" s="78">
        <f>J505</f>
        <v>0</v>
      </c>
      <c r="K79" s="79"/>
    </row>
    <row r="80" spans="2:11" s="4" customFormat="1" ht="19.95" customHeight="1">
      <c r="B80" s="74"/>
      <c r="C80" s="75"/>
      <c r="D80" s="76" t="s">
        <v>80</v>
      </c>
      <c r="E80" s="77"/>
      <c r="F80" s="77"/>
      <c r="G80" s="77"/>
      <c r="H80" s="77"/>
      <c r="I80" s="77"/>
      <c r="J80" s="78">
        <f>J529</f>
        <v>0</v>
      </c>
      <c r="K80" s="79"/>
    </row>
    <row r="81" spans="2:12" s="4" customFormat="1" ht="19.95" customHeight="1">
      <c r="B81" s="74"/>
      <c r="C81" s="75"/>
      <c r="D81" s="76" t="s">
        <v>81</v>
      </c>
      <c r="E81" s="77"/>
      <c r="F81" s="77"/>
      <c r="G81" s="77"/>
      <c r="H81" s="77"/>
      <c r="I81" s="77"/>
      <c r="J81" s="78">
        <f>J542</f>
        <v>0</v>
      </c>
      <c r="K81" s="79"/>
    </row>
    <row r="82" spans="2:12" s="1" customFormat="1" ht="21.75" customHeight="1">
      <c r="B82" s="24"/>
      <c r="C82" s="25"/>
      <c r="D82" s="25"/>
      <c r="E82" s="25"/>
      <c r="F82" s="25"/>
      <c r="G82" s="25"/>
      <c r="H82" s="25"/>
      <c r="I82" s="25"/>
      <c r="J82" s="25"/>
      <c r="K82" s="26"/>
    </row>
    <row r="83" spans="2:12" s="1" customFormat="1" ht="6.9" customHeight="1">
      <c r="B83" s="29"/>
      <c r="C83" s="30"/>
      <c r="D83" s="30"/>
      <c r="E83" s="30"/>
      <c r="F83" s="30"/>
      <c r="G83" s="30"/>
      <c r="H83" s="30"/>
      <c r="I83" s="30"/>
      <c r="J83" s="30"/>
      <c r="K83" s="31"/>
    </row>
    <row r="87" spans="2:12" s="1" customFormat="1" ht="6.9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24"/>
    </row>
    <row r="88" spans="2:12" s="1" customFormat="1" ht="36.9" customHeight="1">
      <c r="B88" s="24"/>
      <c r="C88" s="34" t="s">
        <v>82</v>
      </c>
      <c r="L88" s="24"/>
    </row>
    <row r="89" spans="2:12" s="1" customFormat="1" ht="6.9" customHeight="1">
      <c r="B89" s="24"/>
      <c r="L89" s="24"/>
    </row>
    <row r="90" spans="2:12" s="1" customFormat="1" ht="14.4" customHeight="1">
      <c r="B90" s="24"/>
      <c r="C90" s="35" t="s">
        <v>7</v>
      </c>
      <c r="L90" s="24"/>
    </row>
    <row r="91" spans="2:12" s="1" customFormat="1" ht="22.5" customHeight="1">
      <c r="B91" s="24"/>
      <c r="E91" s="227" t="str">
        <f>E7</f>
        <v>Rekonstrukce strojovny ZS v Litomyšli za účelem snížení množství chladiva R 717</v>
      </c>
      <c r="F91" s="228"/>
      <c r="G91" s="228"/>
      <c r="H91" s="228"/>
      <c r="L91" s="24"/>
    </row>
    <row r="92" spans="2:12" s="1" customFormat="1" ht="14.4" customHeight="1">
      <c r="B92" s="24"/>
      <c r="C92" s="35" t="s">
        <v>50</v>
      </c>
      <c r="L92" s="24"/>
    </row>
    <row r="93" spans="2:12" s="1" customFormat="1" ht="23.25" customHeight="1">
      <c r="B93" s="24"/>
      <c r="E93" s="229" t="str">
        <f>E9</f>
        <v>1 - Stavební část</v>
      </c>
      <c r="F93" s="230"/>
      <c r="G93" s="230"/>
      <c r="H93" s="230"/>
      <c r="L93" s="24"/>
    </row>
    <row r="94" spans="2:12" s="1" customFormat="1" ht="6.9" customHeight="1">
      <c r="B94" s="24"/>
      <c r="L94" s="24"/>
    </row>
    <row r="95" spans="2:12" s="1" customFormat="1" ht="18" customHeight="1">
      <c r="B95" s="24"/>
      <c r="C95" s="35" t="s">
        <v>11</v>
      </c>
      <c r="F95" s="80" t="str">
        <f>F12</f>
        <v xml:space="preserve"> </v>
      </c>
      <c r="I95" s="35" t="s">
        <v>13</v>
      </c>
      <c r="J95" s="36" t="str">
        <f>IF(J12="","",J12)</f>
        <v/>
      </c>
      <c r="L95" s="24"/>
    </row>
    <row r="96" spans="2:12" s="1" customFormat="1" ht="6.9" customHeight="1">
      <c r="B96" s="24"/>
      <c r="L96" s="24"/>
    </row>
    <row r="97" spans="2:65" s="1" customFormat="1" ht="13.2">
      <c r="B97" s="24"/>
      <c r="C97" s="35" t="s">
        <v>14</v>
      </c>
      <c r="F97" s="80">
        <f>E15</f>
        <v>0</v>
      </c>
      <c r="I97" s="35" t="s">
        <v>18</v>
      </c>
      <c r="J97" s="80">
        <f>E21</f>
        <v>0</v>
      </c>
      <c r="L97" s="24"/>
    </row>
    <row r="98" spans="2:65" s="1" customFormat="1" ht="14.4" customHeight="1">
      <c r="B98" s="24"/>
      <c r="C98" s="35" t="s">
        <v>17</v>
      </c>
      <c r="F98" s="80" t="str">
        <f>IF(E18="","",E18)</f>
        <v/>
      </c>
      <c r="L98" s="24"/>
    </row>
    <row r="99" spans="2:65" s="1" customFormat="1" ht="10.35" customHeight="1">
      <c r="B99" s="24"/>
      <c r="L99" s="24"/>
    </row>
    <row r="100" spans="2:65" s="5" customFormat="1" ht="29.25" customHeight="1">
      <c r="B100" s="81"/>
      <c r="C100" s="82" t="s">
        <v>83</v>
      </c>
      <c r="D100" s="83" t="s">
        <v>35</v>
      </c>
      <c r="E100" s="83" t="s">
        <v>34</v>
      </c>
      <c r="F100" s="83" t="s">
        <v>84</v>
      </c>
      <c r="G100" s="83" t="s">
        <v>85</v>
      </c>
      <c r="H100" s="83" t="s">
        <v>86</v>
      </c>
      <c r="I100" s="84" t="s">
        <v>87</v>
      </c>
      <c r="J100" s="83" t="s">
        <v>54</v>
      </c>
      <c r="K100" s="85" t="s">
        <v>88</v>
      </c>
      <c r="L100" s="81"/>
      <c r="M100" s="40" t="s">
        <v>89</v>
      </c>
      <c r="N100" s="41" t="s">
        <v>25</v>
      </c>
      <c r="O100" s="41" t="s">
        <v>90</v>
      </c>
      <c r="P100" s="41" t="s">
        <v>91</v>
      </c>
      <c r="Q100" s="41" t="s">
        <v>92</v>
      </c>
      <c r="R100" s="41" t="s">
        <v>93</v>
      </c>
      <c r="S100" s="41" t="s">
        <v>94</v>
      </c>
      <c r="T100" s="42" t="s">
        <v>95</v>
      </c>
    </row>
    <row r="101" spans="2:65" s="1" customFormat="1" ht="29.25" customHeight="1">
      <c r="B101" s="24"/>
      <c r="C101" s="44" t="s">
        <v>55</v>
      </c>
      <c r="J101" s="86">
        <f>BK101</f>
        <v>0</v>
      </c>
      <c r="L101" s="24"/>
      <c r="M101" s="43"/>
      <c r="N101" s="37"/>
      <c r="O101" s="37"/>
      <c r="P101" s="87">
        <f>P102+P376</f>
        <v>955.77048000000002</v>
      </c>
      <c r="Q101" s="37"/>
      <c r="R101" s="87">
        <f>R102+R376</f>
        <v>51.529926939999982</v>
      </c>
      <c r="S101" s="37"/>
      <c r="T101" s="88">
        <f>T102+T376</f>
        <v>33.612125799999994</v>
      </c>
      <c r="AT101" s="13" t="s">
        <v>36</v>
      </c>
      <c r="AU101" s="13" t="s">
        <v>56</v>
      </c>
      <c r="BK101" s="89">
        <f>BK102+BK376</f>
        <v>0</v>
      </c>
    </row>
    <row r="102" spans="2:65" s="6" customFormat="1" ht="37.35" customHeight="1">
      <c r="B102" s="90"/>
      <c r="D102" s="91" t="s">
        <v>36</v>
      </c>
      <c r="E102" s="92" t="s">
        <v>96</v>
      </c>
      <c r="F102" s="92" t="s">
        <v>97</v>
      </c>
      <c r="J102" s="93">
        <f>BK102</f>
        <v>0</v>
      </c>
      <c r="L102" s="90"/>
      <c r="M102" s="94"/>
      <c r="N102" s="95"/>
      <c r="O102" s="95"/>
      <c r="P102" s="96">
        <f>P103+P145+P170+P208+P217+P228+P280+P305+P309+P367+P374</f>
        <v>678.01494100000002</v>
      </c>
      <c r="Q102" s="95"/>
      <c r="R102" s="96">
        <f>R103+R145+R170+R208+R217+R228+R280+R305+R309+R367+R374</f>
        <v>47.537564379999985</v>
      </c>
      <c r="S102" s="95"/>
      <c r="T102" s="97">
        <f>T103+T145+T170+T208+T217+T228+T280+T305+T309+T367+T374</f>
        <v>31.032859999999996</v>
      </c>
      <c r="AR102" s="91" t="s">
        <v>38</v>
      </c>
      <c r="AT102" s="98" t="s">
        <v>36</v>
      </c>
      <c r="AU102" s="98" t="s">
        <v>37</v>
      </c>
      <c r="AY102" s="91" t="s">
        <v>98</v>
      </c>
      <c r="BK102" s="99">
        <f>BK103+BK145+BK170+BK208+BK217+BK228+BK280+BK305+BK309+BK367+BK374</f>
        <v>0</v>
      </c>
    </row>
    <row r="103" spans="2:65" s="6" customFormat="1" ht="19.95" customHeight="1">
      <c r="B103" s="90"/>
      <c r="D103" s="100" t="s">
        <v>36</v>
      </c>
      <c r="E103" s="101" t="s">
        <v>38</v>
      </c>
      <c r="F103" s="101" t="s">
        <v>99</v>
      </c>
      <c r="J103" s="102">
        <f>BK103</f>
        <v>0</v>
      </c>
      <c r="L103" s="90"/>
      <c r="M103" s="94"/>
      <c r="N103" s="95"/>
      <c r="O103" s="95"/>
      <c r="P103" s="96">
        <f>SUM(P104:P144)</f>
        <v>40.809952000000003</v>
      </c>
      <c r="Q103" s="95"/>
      <c r="R103" s="96">
        <f>SUM(R104:R144)</f>
        <v>3.6173299999999995</v>
      </c>
      <c r="S103" s="95"/>
      <c r="T103" s="97">
        <f>SUM(T104:T144)</f>
        <v>0</v>
      </c>
      <c r="AR103" s="91" t="s">
        <v>38</v>
      </c>
      <c r="AT103" s="98" t="s">
        <v>36</v>
      </c>
      <c r="AU103" s="98" t="s">
        <v>38</v>
      </c>
      <c r="AY103" s="91" t="s">
        <v>98</v>
      </c>
      <c r="BK103" s="99">
        <f>SUM(BK104:BK144)</f>
        <v>0</v>
      </c>
    </row>
    <row r="104" spans="2:65" s="1" customFormat="1" ht="22.5" customHeight="1">
      <c r="B104" s="103"/>
      <c r="C104" s="104" t="s">
        <v>38</v>
      </c>
      <c r="D104" s="104" t="s">
        <v>100</v>
      </c>
      <c r="E104" s="105" t="s">
        <v>101</v>
      </c>
      <c r="F104" s="106" t="s">
        <v>102</v>
      </c>
      <c r="G104" s="107" t="s">
        <v>103</v>
      </c>
      <c r="H104" s="108">
        <v>3.1059999999999999</v>
      </c>
      <c r="I104" s="109"/>
      <c r="J104" s="109">
        <f>ROUND(I104*H104,2)</f>
        <v>0</v>
      </c>
      <c r="K104" s="106" t="s">
        <v>104</v>
      </c>
      <c r="L104" s="24"/>
      <c r="M104" s="110" t="s">
        <v>1</v>
      </c>
      <c r="N104" s="111" t="s">
        <v>26</v>
      </c>
      <c r="O104" s="112">
        <v>2.948</v>
      </c>
      <c r="P104" s="112">
        <f>O104*H104</f>
        <v>9.1564879999999995</v>
      </c>
      <c r="Q104" s="112">
        <v>0</v>
      </c>
      <c r="R104" s="112">
        <f>Q104*H104</f>
        <v>0</v>
      </c>
      <c r="S104" s="112">
        <v>0</v>
      </c>
      <c r="T104" s="113">
        <f>S104*H104</f>
        <v>0</v>
      </c>
      <c r="AR104" s="13" t="s">
        <v>42</v>
      </c>
      <c r="AT104" s="13" t="s">
        <v>100</v>
      </c>
      <c r="AU104" s="13" t="s">
        <v>41</v>
      </c>
      <c r="AY104" s="13" t="s">
        <v>98</v>
      </c>
      <c r="BE104" s="114">
        <f>IF(N104="základní",J104,0)</f>
        <v>0</v>
      </c>
      <c r="BF104" s="114">
        <f>IF(N104="snížená",J104,0)</f>
        <v>0</v>
      </c>
      <c r="BG104" s="114">
        <f>IF(N104="zákl. přenesená",J104,0)</f>
        <v>0</v>
      </c>
      <c r="BH104" s="114">
        <f>IF(N104="sníž. přenesená",J104,0)</f>
        <v>0</v>
      </c>
      <c r="BI104" s="114">
        <f>IF(N104="nulová",J104,0)</f>
        <v>0</v>
      </c>
      <c r="BJ104" s="13" t="s">
        <v>38</v>
      </c>
      <c r="BK104" s="114">
        <f>ROUND(I104*H104,2)</f>
        <v>0</v>
      </c>
      <c r="BL104" s="13" t="s">
        <v>42</v>
      </c>
      <c r="BM104" s="13" t="s">
        <v>105</v>
      </c>
    </row>
    <row r="105" spans="2:65" s="7" customFormat="1">
      <c r="B105" s="115"/>
      <c r="D105" s="116" t="s">
        <v>106</v>
      </c>
      <c r="E105" s="117" t="s">
        <v>1</v>
      </c>
      <c r="F105" s="118" t="s">
        <v>107</v>
      </c>
      <c r="H105" s="119">
        <v>2.1560000000000001</v>
      </c>
      <c r="L105" s="115"/>
      <c r="M105" s="120"/>
      <c r="N105" s="121"/>
      <c r="O105" s="121"/>
      <c r="P105" s="121"/>
      <c r="Q105" s="121"/>
      <c r="R105" s="121"/>
      <c r="S105" s="121"/>
      <c r="T105" s="122"/>
      <c r="AT105" s="117" t="s">
        <v>106</v>
      </c>
      <c r="AU105" s="117" t="s">
        <v>41</v>
      </c>
      <c r="AV105" s="7" t="s">
        <v>41</v>
      </c>
      <c r="AW105" s="7" t="s">
        <v>19</v>
      </c>
      <c r="AX105" s="7" t="s">
        <v>37</v>
      </c>
      <c r="AY105" s="117" t="s">
        <v>98</v>
      </c>
    </row>
    <row r="106" spans="2:65" s="7" customFormat="1">
      <c r="B106" s="115"/>
      <c r="D106" s="123" t="s">
        <v>106</v>
      </c>
      <c r="E106" s="124" t="s">
        <v>1</v>
      </c>
      <c r="F106" s="125" t="s">
        <v>108</v>
      </c>
      <c r="H106" s="126">
        <v>0.95</v>
      </c>
      <c r="L106" s="115"/>
      <c r="M106" s="120"/>
      <c r="N106" s="121"/>
      <c r="O106" s="121"/>
      <c r="P106" s="121"/>
      <c r="Q106" s="121"/>
      <c r="R106" s="121"/>
      <c r="S106" s="121"/>
      <c r="T106" s="122"/>
      <c r="AT106" s="117" t="s">
        <v>106</v>
      </c>
      <c r="AU106" s="117" t="s">
        <v>41</v>
      </c>
      <c r="AV106" s="7" t="s">
        <v>41</v>
      </c>
      <c r="AW106" s="7" t="s">
        <v>19</v>
      </c>
      <c r="AX106" s="7" t="s">
        <v>37</v>
      </c>
      <c r="AY106" s="117" t="s">
        <v>98</v>
      </c>
    </row>
    <row r="107" spans="2:65" s="1" customFormat="1" ht="22.5" customHeight="1">
      <c r="B107" s="103"/>
      <c r="C107" s="104" t="s">
        <v>41</v>
      </c>
      <c r="D107" s="104" t="s">
        <v>100</v>
      </c>
      <c r="E107" s="105" t="s">
        <v>109</v>
      </c>
      <c r="F107" s="106" t="s">
        <v>110</v>
      </c>
      <c r="G107" s="107" t="s">
        <v>103</v>
      </c>
      <c r="H107" s="108">
        <v>3.1059999999999999</v>
      </c>
      <c r="I107" s="109"/>
      <c r="J107" s="109">
        <f>ROUND(I107*H107,2)</f>
        <v>0</v>
      </c>
      <c r="K107" s="106" t="s">
        <v>104</v>
      </c>
      <c r="L107" s="24"/>
      <c r="M107" s="110" t="s">
        <v>1</v>
      </c>
      <c r="N107" s="111" t="s">
        <v>26</v>
      </c>
      <c r="O107" s="112">
        <v>0.59</v>
      </c>
      <c r="P107" s="112">
        <f>O107*H107</f>
        <v>1.8325399999999998</v>
      </c>
      <c r="Q107" s="112">
        <v>0</v>
      </c>
      <c r="R107" s="112">
        <f>Q107*H107</f>
        <v>0</v>
      </c>
      <c r="S107" s="112">
        <v>0</v>
      </c>
      <c r="T107" s="113">
        <f>S107*H107</f>
        <v>0</v>
      </c>
      <c r="AR107" s="13" t="s">
        <v>42</v>
      </c>
      <c r="AT107" s="13" t="s">
        <v>100</v>
      </c>
      <c r="AU107" s="13" t="s">
        <v>41</v>
      </c>
      <c r="AY107" s="13" t="s">
        <v>98</v>
      </c>
      <c r="BE107" s="114">
        <f>IF(N107="základní",J107,0)</f>
        <v>0</v>
      </c>
      <c r="BF107" s="114">
        <f>IF(N107="snížená",J107,0)</f>
        <v>0</v>
      </c>
      <c r="BG107" s="114">
        <f>IF(N107="zákl. přenesená",J107,0)</f>
        <v>0</v>
      </c>
      <c r="BH107" s="114">
        <f>IF(N107="sníž. přenesená",J107,0)</f>
        <v>0</v>
      </c>
      <c r="BI107" s="114">
        <f>IF(N107="nulová",J107,0)</f>
        <v>0</v>
      </c>
      <c r="BJ107" s="13" t="s">
        <v>38</v>
      </c>
      <c r="BK107" s="114">
        <f>ROUND(I107*H107,2)</f>
        <v>0</v>
      </c>
      <c r="BL107" s="13" t="s">
        <v>42</v>
      </c>
      <c r="BM107" s="13" t="s">
        <v>111</v>
      </c>
    </row>
    <row r="108" spans="2:65" s="7" customFormat="1">
      <c r="B108" s="115"/>
      <c r="D108" s="116" t="s">
        <v>106</v>
      </c>
      <c r="E108" s="117" t="s">
        <v>1</v>
      </c>
      <c r="F108" s="118" t="s">
        <v>107</v>
      </c>
      <c r="H108" s="119">
        <v>2.1560000000000001</v>
      </c>
      <c r="L108" s="115"/>
      <c r="M108" s="120"/>
      <c r="N108" s="121"/>
      <c r="O108" s="121"/>
      <c r="P108" s="121"/>
      <c r="Q108" s="121"/>
      <c r="R108" s="121"/>
      <c r="S108" s="121"/>
      <c r="T108" s="122"/>
      <c r="AT108" s="117" t="s">
        <v>106</v>
      </c>
      <c r="AU108" s="117" t="s">
        <v>41</v>
      </c>
      <c r="AV108" s="7" t="s">
        <v>41</v>
      </c>
      <c r="AW108" s="7" t="s">
        <v>19</v>
      </c>
      <c r="AX108" s="7" t="s">
        <v>37</v>
      </c>
      <c r="AY108" s="117" t="s">
        <v>98</v>
      </c>
    </row>
    <row r="109" spans="2:65" s="7" customFormat="1">
      <c r="B109" s="115"/>
      <c r="D109" s="123" t="s">
        <v>106</v>
      </c>
      <c r="E109" s="124" t="s">
        <v>1</v>
      </c>
      <c r="F109" s="125" t="s">
        <v>108</v>
      </c>
      <c r="H109" s="126">
        <v>0.95</v>
      </c>
      <c r="L109" s="115"/>
      <c r="M109" s="120"/>
      <c r="N109" s="121"/>
      <c r="O109" s="121"/>
      <c r="P109" s="121"/>
      <c r="Q109" s="121"/>
      <c r="R109" s="121"/>
      <c r="S109" s="121"/>
      <c r="T109" s="122"/>
      <c r="AT109" s="117" t="s">
        <v>106</v>
      </c>
      <c r="AU109" s="117" t="s">
        <v>41</v>
      </c>
      <c r="AV109" s="7" t="s">
        <v>41</v>
      </c>
      <c r="AW109" s="7" t="s">
        <v>19</v>
      </c>
      <c r="AX109" s="7" t="s">
        <v>37</v>
      </c>
      <c r="AY109" s="117" t="s">
        <v>98</v>
      </c>
    </row>
    <row r="110" spans="2:65" s="1" customFormat="1" ht="22.5" customHeight="1">
      <c r="B110" s="103"/>
      <c r="C110" s="104" t="s">
        <v>112</v>
      </c>
      <c r="D110" s="104" t="s">
        <v>100</v>
      </c>
      <c r="E110" s="105" t="s">
        <v>113</v>
      </c>
      <c r="F110" s="106" t="s">
        <v>114</v>
      </c>
      <c r="G110" s="107" t="s">
        <v>103</v>
      </c>
      <c r="H110" s="108">
        <v>5.37</v>
      </c>
      <c r="I110" s="109"/>
      <c r="J110" s="109">
        <f>ROUND(I110*H110,2)</f>
        <v>0</v>
      </c>
      <c r="K110" s="106" t="s">
        <v>104</v>
      </c>
      <c r="L110" s="24"/>
      <c r="M110" s="110" t="s">
        <v>1</v>
      </c>
      <c r="N110" s="111" t="s">
        <v>26</v>
      </c>
      <c r="O110" s="112">
        <v>2.3199999999999998</v>
      </c>
      <c r="P110" s="112">
        <f>O110*H110</f>
        <v>12.458399999999999</v>
      </c>
      <c r="Q110" s="112">
        <v>0</v>
      </c>
      <c r="R110" s="112">
        <f>Q110*H110</f>
        <v>0</v>
      </c>
      <c r="S110" s="112">
        <v>0</v>
      </c>
      <c r="T110" s="113">
        <f>S110*H110</f>
        <v>0</v>
      </c>
      <c r="AR110" s="13" t="s">
        <v>42</v>
      </c>
      <c r="AT110" s="13" t="s">
        <v>100</v>
      </c>
      <c r="AU110" s="13" t="s">
        <v>41</v>
      </c>
      <c r="AY110" s="13" t="s">
        <v>98</v>
      </c>
      <c r="BE110" s="114">
        <f>IF(N110="základní",J110,0)</f>
        <v>0</v>
      </c>
      <c r="BF110" s="114">
        <f>IF(N110="snížená",J110,0)</f>
        <v>0</v>
      </c>
      <c r="BG110" s="114">
        <f>IF(N110="zákl. přenesená",J110,0)</f>
        <v>0</v>
      </c>
      <c r="BH110" s="114">
        <f>IF(N110="sníž. přenesená",J110,0)</f>
        <v>0</v>
      </c>
      <c r="BI110" s="114">
        <f>IF(N110="nulová",J110,0)</f>
        <v>0</v>
      </c>
      <c r="BJ110" s="13" t="s">
        <v>38</v>
      </c>
      <c r="BK110" s="114">
        <f>ROUND(I110*H110,2)</f>
        <v>0</v>
      </c>
      <c r="BL110" s="13" t="s">
        <v>42</v>
      </c>
      <c r="BM110" s="13" t="s">
        <v>115</v>
      </c>
    </row>
    <row r="111" spans="2:65" s="7" customFormat="1">
      <c r="B111" s="115"/>
      <c r="D111" s="116" t="s">
        <v>106</v>
      </c>
      <c r="E111" s="117" t="s">
        <v>1</v>
      </c>
      <c r="F111" s="118" t="s">
        <v>116</v>
      </c>
      <c r="H111" s="119">
        <v>3.5640000000000001</v>
      </c>
      <c r="L111" s="115"/>
      <c r="M111" s="120"/>
      <c r="N111" s="121"/>
      <c r="O111" s="121"/>
      <c r="P111" s="121"/>
      <c r="Q111" s="121"/>
      <c r="R111" s="121"/>
      <c r="S111" s="121"/>
      <c r="T111" s="122"/>
      <c r="AT111" s="117" t="s">
        <v>106</v>
      </c>
      <c r="AU111" s="117" t="s">
        <v>41</v>
      </c>
      <c r="AV111" s="7" t="s">
        <v>41</v>
      </c>
      <c r="AW111" s="7" t="s">
        <v>19</v>
      </c>
      <c r="AX111" s="7" t="s">
        <v>37</v>
      </c>
      <c r="AY111" s="117" t="s">
        <v>98</v>
      </c>
    </row>
    <row r="112" spans="2:65" s="7" customFormat="1">
      <c r="B112" s="115"/>
      <c r="D112" s="116" t="s">
        <v>106</v>
      </c>
      <c r="E112" s="117" t="s">
        <v>1</v>
      </c>
      <c r="F112" s="118" t="s">
        <v>117</v>
      </c>
      <c r="H112" s="119">
        <v>0.52800000000000002</v>
      </c>
      <c r="L112" s="115"/>
      <c r="M112" s="120"/>
      <c r="N112" s="121"/>
      <c r="O112" s="121"/>
      <c r="P112" s="121"/>
      <c r="Q112" s="121"/>
      <c r="R112" s="121"/>
      <c r="S112" s="121"/>
      <c r="T112" s="122"/>
      <c r="AT112" s="117" t="s">
        <v>106</v>
      </c>
      <c r="AU112" s="117" t="s">
        <v>41</v>
      </c>
      <c r="AV112" s="7" t="s">
        <v>41</v>
      </c>
      <c r="AW112" s="7" t="s">
        <v>19</v>
      </c>
      <c r="AX112" s="7" t="s">
        <v>37</v>
      </c>
      <c r="AY112" s="117" t="s">
        <v>98</v>
      </c>
    </row>
    <row r="113" spans="2:65" s="7" customFormat="1">
      <c r="B113" s="115"/>
      <c r="D113" s="123" t="s">
        <v>106</v>
      </c>
      <c r="E113" s="124" t="s">
        <v>1</v>
      </c>
      <c r="F113" s="125" t="s">
        <v>118</v>
      </c>
      <c r="H113" s="126">
        <v>1.278</v>
      </c>
      <c r="L113" s="115"/>
      <c r="M113" s="120"/>
      <c r="N113" s="121"/>
      <c r="O113" s="121"/>
      <c r="P113" s="121"/>
      <c r="Q113" s="121"/>
      <c r="R113" s="121"/>
      <c r="S113" s="121"/>
      <c r="T113" s="122"/>
      <c r="AT113" s="117" t="s">
        <v>106</v>
      </c>
      <c r="AU113" s="117" t="s">
        <v>41</v>
      </c>
      <c r="AV113" s="7" t="s">
        <v>41</v>
      </c>
      <c r="AW113" s="7" t="s">
        <v>19</v>
      </c>
      <c r="AX113" s="7" t="s">
        <v>37</v>
      </c>
      <c r="AY113" s="117" t="s">
        <v>98</v>
      </c>
    </row>
    <row r="114" spans="2:65" s="1" customFormat="1" ht="22.5" customHeight="1">
      <c r="B114" s="103"/>
      <c r="C114" s="104" t="s">
        <v>42</v>
      </c>
      <c r="D114" s="104" t="s">
        <v>100</v>
      </c>
      <c r="E114" s="105" t="s">
        <v>119</v>
      </c>
      <c r="F114" s="106" t="s">
        <v>120</v>
      </c>
      <c r="G114" s="107" t="s">
        <v>103</v>
      </c>
      <c r="H114" s="108">
        <v>5.37</v>
      </c>
      <c r="I114" s="109"/>
      <c r="J114" s="109">
        <f>ROUND(I114*H114,2)</f>
        <v>0</v>
      </c>
      <c r="K114" s="106" t="s">
        <v>104</v>
      </c>
      <c r="L114" s="24"/>
      <c r="M114" s="110" t="s">
        <v>1</v>
      </c>
      <c r="N114" s="111" t="s">
        <v>26</v>
      </c>
      <c r="O114" s="112">
        <v>0.65400000000000003</v>
      </c>
      <c r="P114" s="112">
        <f>O114*H114</f>
        <v>3.5119800000000003</v>
      </c>
      <c r="Q114" s="112">
        <v>0</v>
      </c>
      <c r="R114" s="112">
        <f>Q114*H114</f>
        <v>0</v>
      </c>
      <c r="S114" s="112">
        <v>0</v>
      </c>
      <c r="T114" s="113">
        <f>S114*H114</f>
        <v>0</v>
      </c>
      <c r="AR114" s="13" t="s">
        <v>42</v>
      </c>
      <c r="AT114" s="13" t="s">
        <v>100</v>
      </c>
      <c r="AU114" s="13" t="s">
        <v>41</v>
      </c>
      <c r="AY114" s="13" t="s">
        <v>98</v>
      </c>
      <c r="BE114" s="114">
        <f>IF(N114="základní",J114,0)</f>
        <v>0</v>
      </c>
      <c r="BF114" s="114">
        <f>IF(N114="snížená",J114,0)</f>
        <v>0</v>
      </c>
      <c r="BG114" s="114">
        <f>IF(N114="zákl. přenesená",J114,0)</f>
        <v>0</v>
      </c>
      <c r="BH114" s="114">
        <f>IF(N114="sníž. přenesená",J114,0)</f>
        <v>0</v>
      </c>
      <c r="BI114" s="114">
        <f>IF(N114="nulová",J114,0)</f>
        <v>0</v>
      </c>
      <c r="BJ114" s="13" t="s">
        <v>38</v>
      </c>
      <c r="BK114" s="114">
        <f>ROUND(I114*H114,2)</f>
        <v>0</v>
      </c>
      <c r="BL114" s="13" t="s">
        <v>42</v>
      </c>
      <c r="BM114" s="13" t="s">
        <v>121</v>
      </c>
    </row>
    <row r="115" spans="2:65" s="7" customFormat="1">
      <c r="B115" s="115"/>
      <c r="D115" s="116" t="s">
        <v>106</v>
      </c>
      <c r="E115" s="117" t="s">
        <v>1</v>
      </c>
      <c r="F115" s="118" t="s">
        <v>116</v>
      </c>
      <c r="H115" s="119">
        <v>3.5640000000000001</v>
      </c>
      <c r="L115" s="115"/>
      <c r="M115" s="120"/>
      <c r="N115" s="121"/>
      <c r="O115" s="121"/>
      <c r="P115" s="121"/>
      <c r="Q115" s="121"/>
      <c r="R115" s="121"/>
      <c r="S115" s="121"/>
      <c r="T115" s="122"/>
      <c r="AT115" s="117" t="s">
        <v>106</v>
      </c>
      <c r="AU115" s="117" t="s">
        <v>41</v>
      </c>
      <c r="AV115" s="7" t="s">
        <v>41</v>
      </c>
      <c r="AW115" s="7" t="s">
        <v>19</v>
      </c>
      <c r="AX115" s="7" t="s">
        <v>37</v>
      </c>
      <c r="AY115" s="117" t="s">
        <v>98</v>
      </c>
    </row>
    <row r="116" spans="2:65" s="7" customFormat="1">
      <c r="B116" s="115"/>
      <c r="D116" s="116" t="s">
        <v>106</v>
      </c>
      <c r="E116" s="117" t="s">
        <v>1</v>
      </c>
      <c r="F116" s="118" t="s">
        <v>117</v>
      </c>
      <c r="H116" s="119">
        <v>0.52800000000000002</v>
      </c>
      <c r="L116" s="115"/>
      <c r="M116" s="120"/>
      <c r="N116" s="121"/>
      <c r="O116" s="121"/>
      <c r="P116" s="121"/>
      <c r="Q116" s="121"/>
      <c r="R116" s="121"/>
      <c r="S116" s="121"/>
      <c r="T116" s="122"/>
      <c r="AT116" s="117" t="s">
        <v>106</v>
      </c>
      <c r="AU116" s="117" t="s">
        <v>41</v>
      </c>
      <c r="AV116" s="7" t="s">
        <v>41</v>
      </c>
      <c r="AW116" s="7" t="s">
        <v>19</v>
      </c>
      <c r="AX116" s="7" t="s">
        <v>37</v>
      </c>
      <c r="AY116" s="117" t="s">
        <v>98</v>
      </c>
    </row>
    <row r="117" spans="2:65" s="7" customFormat="1">
      <c r="B117" s="115"/>
      <c r="D117" s="123" t="s">
        <v>106</v>
      </c>
      <c r="E117" s="124" t="s">
        <v>1</v>
      </c>
      <c r="F117" s="125" t="s">
        <v>118</v>
      </c>
      <c r="H117" s="126">
        <v>1.278</v>
      </c>
      <c r="L117" s="115"/>
      <c r="M117" s="120"/>
      <c r="N117" s="121"/>
      <c r="O117" s="121"/>
      <c r="P117" s="121"/>
      <c r="Q117" s="121"/>
      <c r="R117" s="121"/>
      <c r="S117" s="121"/>
      <c r="T117" s="122"/>
      <c r="AT117" s="117" t="s">
        <v>106</v>
      </c>
      <c r="AU117" s="117" t="s">
        <v>41</v>
      </c>
      <c r="AV117" s="7" t="s">
        <v>41</v>
      </c>
      <c r="AW117" s="7" t="s">
        <v>19</v>
      </c>
      <c r="AX117" s="7" t="s">
        <v>37</v>
      </c>
      <c r="AY117" s="117" t="s">
        <v>98</v>
      </c>
    </row>
    <row r="118" spans="2:65" s="1" customFormat="1" ht="22.5" customHeight="1">
      <c r="B118" s="103"/>
      <c r="C118" s="104" t="s">
        <v>122</v>
      </c>
      <c r="D118" s="104" t="s">
        <v>100</v>
      </c>
      <c r="E118" s="105" t="s">
        <v>123</v>
      </c>
      <c r="F118" s="106" t="s">
        <v>124</v>
      </c>
      <c r="G118" s="107" t="s">
        <v>103</v>
      </c>
      <c r="H118" s="108">
        <v>8.4760000000000009</v>
      </c>
      <c r="I118" s="109"/>
      <c r="J118" s="109">
        <f>ROUND(I118*H118,2)</f>
        <v>0</v>
      </c>
      <c r="K118" s="106" t="s">
        <v>104</v>
      </c>
      <c r="L118" s="24"/>
      <c r="M118" s="110" t="s">
        <v>1</v>
      </c>
      <c r="N118" s="111" t="s">
        <v>26</v>
      </c>
      <c r="O118" s="112">
        <v>8.3000000000000004E-2</v>
      </c>
      <c r="P118" s="112">
        <f>O118*H118</f>
        <v>0.70350800000000013</v>
      </c>
      <c r="Q118" s="112">
        <v>0</v>
      </c>
      <c r="R118" s="112">
        <f>Q118*H118</f>
        <v>0</v>
      </c>
      <c r="S118" s="112">
        <v>0</v>
      </c>
      <c r="T118" s="113">
        <f>S118*H118</f>
        <v>0</v>
      </c>
      <c r="AR118" s="13" t="s">
        <v>42</v>
      </c>
      <c r="AT118" s="13" t="s">
        <v>100</v>
      </c>
      <c r="AU118" s="13" t="s">
        <v>41</v>
      </c>
      <c r="AY118" s="13" t="s">
        <v>98</v>
      </c>
      <c r="BE118" s="114">
        <f>IF(N118="základní",J118,0)</f>
        <v>0</v>
      </c>
      <c r="BF118" s="114">
        <f>IF(N118="snížená",J118,0)</f>
        <v>0</v>
      </c>
      <c r="BG118" s="114">
        <f>IF(N118="zákl. přenesená",J118,0)</f>
        <v>0</v>
      </c>
      <c r="BH118" s="114">
        <f>IF(N118="sníž. přenesená",J118,0)</f>
        <v>0</v>
      </c>
      <c r="BI118" s="114">
        <f>IF(N118="nulová",J118,0)</f>
        <v>0</v>
      </c>
      <c r="BJ118" s="13" t="s">
        <v>38</v>
      </c>
      <c r="BK118" s="114">
        <f>ROUND(I118*H118,2)</f>
        <v>0</v>
      </c>
      <c r="BL118" s="13" t="s">
        <v>42</v>
      </c>
      <c r="BM118" s="13" t="s">
        <v>125</v>
      </c>
    </row>
    <row r="119" spans="2:65" s="7" customFormat="1">
      <c r="B119" s="115"/>
      <c r="D119" s="116" t="s">
        <v>106</v>
      </c>
      <c r="E119" s="117" t="s">
        <v>1</v>
      </c>
      <c r="F119" s="118" t="s">
        <v>126</v>
      </c>
      <c r="H119" s="119">
        <v>3.1059999999999999</v>
      </c>
      <c r="L119" s="115"/>
      <c r="M119" s="120"/>
      <c r="N119" s="121"/>
      <c r="O119" s="121"/>
      <c r="P119" s="121"/>
      <c r="Q119" s="121"/>
      <c r="R119" s="121"/>
      <c r="S119" s="121"/>
      <c r="T119" s="122"/>
      <c r="AT119" s="117" t="s">
        <v>106</v>
      </c>
      <c r="AU119" s="117" t="s">
        <v>41</v>
      </c>
      <c r="AV119" s="7" t="s">
        <v>41</v>
      </c>
      <c r="AW119" s="7" t="s">
        <v>19</v>
      </c>
      <c r="AX119" s="7" t="s">
        <v>37</v>
      </c>
      <c r="AY119" s="117" t="s">
        <v>98</v>
      </c>
    </row>
    <row r="120" spans="2:65" s="7" customFormat="1">
      <c r="B120" s="115"/>
      <c r="D120" s="123" t="s">
        <v>106</v>
      </c>
      <c r="E120" s="124" t="s">
        <v>1</v>
      </c>
      <c r="F120" s="125" t="s">
        <v>127</v>
      </c>
      <c r="H120" s="126">
        <v>5.37</v>
      </c>
      <c r="L120" s="115"/>
      <c r="M120" s="120"/>
      <c r="N120" s="121"/>
      <c r="O120" s="121"/>
      <c r="P120" s="121"/>
      <c r="Q120" s="121"/>
      <c r="R120" s="121"/>
      <c r="S120" s="121"/>
      <c r="T120" s="122"/>
      <c r="AT120" s="117" t="s">
        <v>106</v>
      </c>
      <c r="AU120" s="117" t="s">
        <v>41</v>
      </c>
      <c r="AV120" s="7" t="s">
        <v>41</v>
      </c>
      <c r="AW120" s="7" t="s">
        <v>19</v>
      </c>
      <c r="AX120" s="7" t="s">
        <v>37</v>
      </c>
      <c r="AY120" s="117" t="s">
        <v>98</v>
      </c>
    </row>
    <row r="121" spans="2:65" s="1" customFormat="1" ht="22.5" customHeight="1">
      <c r="B121" s="103"/>
      <c r="C121" s="104" t="s">
        <v>128</v>
      </c>
      <c r="D121" s="104" t="s">
        <v>100</v>
      </c>
      <c r="E121" s="105" t="s">
        <v>129</v>
      </c>
      <c r="F121" s="106" t="s">
        <v>130</v>
      </c>
      <c r="G121" s="107" t="s">
        <v>103</v>
      </c>
      <c r="H121" s="108">
        <v>8.4760000000000009</v>
      </c>
      <c r="I121" s="109"/>
      <c r="J121" s="109">
        <f>ROUND(I121*H121,2)</f>
        <v>0</v>
      </c>
      <c r="K121" s="106" t="s">
        <v>104</v>
      </c>
      <c r="L121" s="24"/>
      <c r="M121" s="110" t="s">
        <v>1</v>
      </c>
      <c r="N121" s="111" t="s">
        <v>26</v>
      </c>
      <c r="O121" s="112">
        <v>0.65200000000000002</v>
      </c>
      <c r="P121" s="112">
        <f>O121*H121</f>
        <v>5.526352000000001</v>
      </c>
      <c r="Q121" s="112">
        <v>0</v>
      </c>
      <c r="R121" s="112">
        <f>Q121*H121</f>
        <v>0</v>
      </c>
      <c r="S121" s="112">
        <v>0</v>
      </c>
      <c r="T121" s="113">
        <f>S121*H121</f>
        <v>0</v>
      </c>
      <c r="AR121" s="13" t="s">
        <v>42</v>
      </c>
      <c r="AT121" s="13" t="s">
        <v>100</v>
      </c>
      <c r="AU121" s="13" t="s">
        <v>41</v>
      </c>
      <c r="AY121" s="13" t="s">
        <v>98</v>
      </c>
      <c r="BE121" s="114">
        <f>IF(N121="základní",J121,0)</f>
        <v>0</v>
      </c>
      <c r="BF121" s="114">
        <f>IF(N121="snížená",J121,0)</f>
        <v>0</v>
      </c>
      <c r="BG121" s="114">
        <f>IF(N121="zákl. přenesená",J121,0)</f>
        <v>0</v>
      </c>
      <c r="BH121" s="114">
        <f>IF(N121="sníž. přenesená",J121,0)</f>
        <v>0</v>
      </c>
      <c r="BI121" s="114">
        <f>IF(N121="nulová",J121,0)</f>
        <v>0</v>
      </c>
      <c r="BJ121" s="13" t="s">
        <v>38</v>
      </c>
      <c r="BK121" s="114">
        <f>ROUND(I121*H121,2)</f>
        <v>0</v>
      </c>
      <c r="BL121" s="13" t="s">
        <v>42</v>
      </c>
      <c r="BM121" s="13" t="s">
        <v>131</v>
      </c>
    </row>
    <row r="122" spans="2:65" s="7" customFormat="1">
      <c r="B122" s="115"/>
      <c r="D122" s="116" t="s">
        <v>106</v>
      </c>
      <c r="E122" s="117" t="s">
        <v>1</v>
      </c>
      <c r="F122" s="118" t="s">
        <v>126</v>
      </c>
      <c r="H122" s="119">
        <v>3.1059999999999999</v>
      </c>
      <c r="L122" s="115"/>
      <c r="M122" s="120"/>
      <c r="N122" s="121"/>
      <c r="O122" s="121"/>
      <c r="P122" s="121"/>
      <c r="Q122" s="121"/>
      <c r="R122" s="121"/>
      <c r="S122" s="121"/>
      <c r="T122" s="122"/>
      <c r="AT122" s="117" t="s">
        <v>106</v>
      </c>
      <c r="AU122" s="117" t="s">
        <v>41</v>
      </c>
      <c r="AV122" s="7" t="s">
        <v>41</v>
      </c>
      <c r="AW122" s="7" t="s">
        <v>19</v>
      </c>
      <c r="AX122" s="7" t="s">
        <v>37</v>
      </c>
      <c r="AY122" s="117" t="s">
        <v>98</v>
      </c>
    </row>
    <row r="123" spans="2:65" s="7" customFormat="1">
      <c r="B123" s="115"/>
      <c r="D123" s="123" t="s">
        <v>106</v>
      </c>
      <c r="E123" s="124" t="s">
        <v>1</v>
      </c>
      <c r="F123" s="125" t="s">
        <v>127</v>
      </c>
      <c r="H123" s="126">
        <v>5.37</v>
      </c>
      <c r="L123" s="115"/>
      <c r="M123" s="120"/>
      <c r="N123" s="121"/>
      <c r="O123" s="121"/>
      <c r="P123" s="121"/>
      <c r="Q123" s="121"/>
      <c r="R123" s="121"/>
      <c r="S123" s="121"/>
      <c r="T123" s="122"/>
      <c r="AT123" s="117" t="s">
        <v>106</v>
      </c>
      <c r="AU123" s="117" t="s">
        <v>41</v>
      </c>
      <c r="AV123" s="7" t="s">
        <v>41</v>
      </c>
      <c r="AW123" s="7" t="s">
        <v>19</v>
      </c>
      <c r="AX123" s="7" t="s">
        <v>37</v>
      </c>
      <c r="AY123" s="117" t="s">
        <v>98</v>
      </c>
    </row>
    <row r="124" spans="2:65" s="1" customFormat="1" ht="22.5" customHeight="1">
      <c r="B124" s="103"/>
      <c r="C124" s="104" t="s">
        <v>132</v>
      </c>
      <c r="D124" s="104" t="s">
        <v>100</v>
      </c>
      <c r="E124" s="105" t="s">
        <v>133</v>
      </c>
      <c r="F124" s="106" t="s">
        <v>134</v>
      </c>
      <c r="G124" s="107" t="s">
        <v>103</v>
      </c>
      <c r="H124" s="108">
        <v>8.4760000000000009</v>
      </c>
      <c r="I124" s="109"/>
      <c r="J124" s="109">
        <f>ROUND(I124*H124,2)</f>
        <v>0</v>
      </c>
      <c r="K124" s="106" t="s">
        <v>104</v>
      </c>
      <c r="L124" s="24"/>
      <c r="M124" s="110" t="s">
        <v>1</v>
      </c>
      <c r="N124" s="111" t="s">
        <v>26</v>
      </c>
      <c r="O124" s="112">
        <v>8.9999999999999993E-3</v>
      </c>
      <c r="P124" s="112">
        <f>O124*H124</f>
        <v>7.6284000000000005E-2</v>
      </c>
      <c r="Q124" s="112">
        <v>0</v>
      </c>
      <c r="R124" s="112">
        <f>Q124*H124</f>
        <v>0</v>
      </c>
      <c r="S124" s="112">
        <v>0</v>
      </c>
      <c r="T124" s="113">
        <f>S124*H124</f>
        <v>0</v>
      </c>
      <c r="AR124" s="13" t="s">
        <v>42</v>
      </c>
      <c r="AT124" s="13" t="s">
        <v>100</v>
      </c>
      <c r="AU124" s="13" t="s">
        <v>41</v>
      </c>
      <c r="AY124" s="13" t="s">
        <v>98</v>
      </c>
      <c r="BE124" s="114">
        <f>IF(N124="základní",J124,0)</f>
        <v>0</v>
      </c>
      <c r="BF124" s="114">
        <f>IF(N124="snížená",J124,0)</f>
        <v>0</v>
      </c>
      <c r="BG124" s="114">
        <f>IF(N124="zákl. přenesená",J124,0)</f>
        <v>0</v>
      </c>
      <c r="BH124" s="114">
        <f>IF(N124="sníž. přenesená",J124,0)</f>
        <v>0</v>
      </c>
      <c r="BI124" s="114">
        <f>IF(N124="nulová",J124,0)</f>
        <v>0</v>
      </c>
      <c r="BJ124" s="13" t="s">
        <v>38</v>
      </c>
      <c r="BK124" s="114">
        <f>ROUND(I124*H124,2)</f>
        <v>0</v>
      </c>
      <c r="BL124" s="13" t="s">
        <v>42</v>
      </c>
      <c r="BM124" s="13" t="s">
        <v>135</v>
      </c>
    </row>
    <row r="125" spans="2:65" s="7" customFormat="1">
      <c r="B125" s="115"/>
      <c r="D125" s="116" t="s">
        <v>106</v>
      </c>
      <c r="E125" s="117" t="s">
        <v>1</v>
      </c>
      <c r="F125" s="118" t="s">
        <v>126</v>
      </c>
      <c r="H125" s="119">
        <v>3.1059999999999999</v>
      </c>
      <c r="L125" s="115"/>
      <c r="M125" s="120"/>
      <c r="N125" s="121"/>
      <c r="O125" s="121"/>
      <c r="P125" s="121"/>
      <c r="Q125" s="121"/>
      <c r="R125" s="121"/>
      <c r="S125" s="121"/>
      <c r="T125" s="122"/>
      <c r="AT125" s="117" t="s">
        <v>106</v>
      </c>
      <c r="AU125" s="117" t="s">
        <v>41</v>
      </c>
      <c r="AV125" s="7" t="s">
        <v>41</v>
      </c>
      <c r="AW125" s="7" t="s">
        <v>19</v>
      </c>
      <c r="AX125" s="7" t="s">
        <v>37</v>
      </c>
      <c r="AY125" s="117" t="s">
        <v>98</v>
      </c>
    </row>
    <row r="126" spans="2:65" s="7" customFormat="1">
      <c r="B126" s="115"/>
      <c r="D126" s="123" t="s">
        <v>106</v>
      </c>
      <c r="E126" s="124" t="s">
        <v>1</v>
      </c>
      <c r="F126" s="125" t="s">
        <v>127</v>
      </c>
      <c r="H126" s="126">
        <v>5.37</v>
      </c>
      <c r="L126" s="115"/>
      <c r="M126" s="120"/>
      <c r="N126" s="121"/>
      <c r="O126" s="121"/>
      <c r="P126" s="121"/>
      <c r="Q126" s="121"/>
      <c r="R126" s="121"/>
      <c r="S126" s="121"/>
      <c r="T126" s="122"/>
      <c r="AT126" s="117" t="s">
        <v>106</v>
      </c>
      <c r="AU126" s="117" t="s">
        <v>41</v>
      </c>
      <c r="AV126" s="7" t="s">
        <v>41</v>
      </c>
      <c r="AW126" s="7" t="s">
        <v>19</v>
      </c>
      <c r="AX126" s="7" t="s">
        <v>37</v>
      </c>
      <c r="AY126" s="117" t="s">
        <v>98</v>
      </c>
    </row>
    <row r="127" spans="2:65" s="1" customFormat="1" ht="22.5" customHeight="1">
      <c r="B127" s="103"/>
      <c r="C127" s="104" t="s">
        <v>136</v>
      </c>
      <c r="D127" s="104" t="s">
        <v>100</v>
      </c>
      <c r="E127" s="105" t="s">
        <v>137</v>
      </c>
      <c r="F127" s="106" t="s">
        <v>138</v>
      </c>
      <c r="G127" s="107" t="s">
        <v>139</v>
      </c>
      <c r="H127" s="108">
        <v>14.833</v>
      </c>
      <c r="I127" s="109"/>
      <c r="J127" s="109">
        <f>ROUND(I127*H127,2)</f>
        <v>0</v>
      </c>
      <c r="K127" s="106" t="s">
        <v>104</v>
      </c>
      <c r="L127" s="24"/>
      <c r="M127" s="110" t="s">
        <v>1</v>
      </c>
      <c r="N127" s="111" t="s">
        <v>26</v>
      </c>
      <c r="O127" s="112">
        <v>0</v>
      </c>
      <c r="P127" s="112">
        <f>O127*H127</f>
        <v>0</v>
      </c>
      <c r="Q127" s="112">
        <v>0</v>
      </c>
      <c r="R127" s="112">
        <f>Q127*H127</f>
        <v>0</v>
      </c>
      <c r="S127" s="112">
        <v>0</v>
      </c>
      <c r="T127" s="113">
        <f>S127*H127</f>
        <v>0</v>
      </c>
      <c r="AR127" s="13" t="s">
        <v>42</v>
      </c>
      <c r="AT127" s="13" t="s">
        <v>100</v>
      </c>
      <c r="AU127" s="13" t="s">
        <v>41</v>
      </c>
      <c r="AY127" s="13" t="s">
        <v>98</v>
      </c>
      <c r="BE127" s="114">
        <f>IF(N127="základní",J127,0)</f>
        <v>0</v>
      </c>
      <c r="BF127" s="114">
        <f>IF(N127="snížená",J127,0)</f>
        <v>0</v>
      </c>
      <c r="BG127" s="114">
        <f>IF(N127="zákl. přenesená",J127,0)</f>
        <v>0</v>
      </c>
      <c r="BH127" s="114">
        <f>IF(N127="sníž. přenesená",J127,0)</f>
        <v>0</v>
      </c>
      <c r="BI127" s="114">
        <f>IF(N127="nulová",J127,0)</f>
        <v>0</v>
      </c>
      <c r="BJ127" s="13" t="s">
        <v>38</v>
      </c>
      <c r="BK127" s="114">
        <f>ROUND(I127*H127,2)</f>
        <v>0</v>
      </c>
      <c r="BL127" s="13" t="s">
        <v>42</v>
      </c>
      <c r="BM127" s="13" t="s">
        <v>140</v>
      </c>
    </row>
    <row r="128" spans="2:65" s="7" customFormat="1">
      <c r="B128" s="115"/>
      <c r="D128" s="116" t="s">
        <v>106</v>
      </c>
      <c r="E128" s="117" t="s">
        <v>1</v>
      </c>
      <c r="F128" s="118" t="s">
        <v>126</v>
      </c>
      <c r="H128" s="119">
        <v>3.1059999999999999</v>
      </c>
      <c r="L128" s="115"/>
      <c r="M128" s="120"/>
      <c r="N128" s="121"/>
      <c r="O128" s="121"/>
      <c r="P128" s="121"/>
      <c r="Q128" s="121"/>
      <c r="R128" s="121"/>
      <c r="S128" s="121"/>
      <c r="T128" s="122"/>
      <c r="AT128" s="117" t="s">
        <v>106</v>
      </c>
      <c r="AU128" s="117" t="s">
        <v>41</v>
      </c>
      <c r="AV128" s="7" t="s">
        <v>41</v>
      </c>
      <c r="AW128" s="7" t="s">
        <v>19</v>
      </c>
      <c r="AX128" s="7" t="s">
        <v>37</v>
      </c>
      <c r="AY128" s="117" t="s">
        <v>98</v>
      </c>
    </row>
    <row r="129" spans="2:65" s="7" customFormat="1">
      <c r="B129" s="115"/>
      <c r="D129" s="116" t="s">
        <v>106</v>
      </c>
      <c r="E129" s="117" t="s">
        <v>1</v>
      </c>
      <c r="F129" s="118" t="s">
        <v>127</v>
      </c>
      <c r="H129" s="119">
        <v>5.37</v>
      </c>
      <c r="L129" s="115"/>
      <c r="M129" s="120"/>
      <c r="N129" s="121"/>
      <c r="O129" s="121"/>
      <c r="P129" s="121"/>
      <c r="Q129" s="121"/>
      <c r="R129" s="121"/>
      <c r="S129" s="121"/>
      <c r="T129" s="122"/>
      <c r="AT129" s="117" t="s">
        <v>106</v>
      </c>
      <c r="AU129" s="117" t="s">
        <v>41</v>
      </c>
      <c r="AV129" s="7" t="s">
        <v>41</v>
      </c>
      <c r="AW129" s="7" t="s">
        <v>19</v>
      </c>
      <c r="AX129" s="7" t="s">
        <v>37</v>
      </c>
      <c r="AY129" s="117" t="s">
        <v>98</v>
      </c>
    </row>
    <row r="130" spans="2:65" s="7" customFormat="1">
      <c r="B130" s="115"/>
      <c r="D130" s="123" t="s">
        <v>106</v>
      </c>
      <c r="F130" s="125" t="s">
        <v>141</v>
      </c>
      <c r="H130" s="126">
        <v>14.833</v>
      </c>
      <c r="L130" s="115"/>
      <c r="M130" s="120"/>
      <c r="N130" s="121"/>
      <c r="O130" s="121"/>
      <c r="P130" s="121"/>
      <c r="Q130" s="121"/>
      <c r="R130" s="121"/>
      <c r="S130" s="121"/>
      <c r="T130" s="122"/>
      <c r="AT130" s="117" t="s">
        <v>106</v>
      </c>
      <c r="AU130" s="117" t="s">
        <v>41</v>
      </c>
      <c r="AV130" s="7" t="s">
        <v>41</v>
      </c>
      <c r="AW130" s="7" t="s">
        <v>2</v>
      </c>
      <c r="AX130" s="7" t="s">
        <v>38</v>
      </c>
      <c r="AY130" s="117" t="s">
        <v>98</v>
      </c>
    </row>
    <row r="131" spans="2:65" s="1" customFormat="1" ht="31.5" customHeight="1">
      <c r="B131" s="103"/>
      <c r="C131" s="104" t="s">
        <v>142</v>
      </c>
      <c r="D131" s="104" t="s">
        <v>100</v>
      </c>
      <c r="E131" s="105" t="s">
        <v>143</v>
      </c>
      <c r="F131" s="106" t="s">
        <v>144</v>
      </c>
      <c r="G131" s="107" t="s">
        <v>103</v>
      </c>
      <c r="H131" s="108">
        <v>1.65</v>
      </c>
      <c r="I131" s="109"/>
      <c r="J131" s="109">
        <f>ROUND(I131*H131,2)</f>
        <v>0</v>
      </c>
      <c r="K131" s="106" t="s">
        <v>104</v>
      </c>
      <c r="L131" s="24"/>
      <c r="M131" s="110" t="s">
        <v>1</v>
      </c>
      <c r="N131" s="111" t="s">
        <v>26</v>
      </c>
      <c r="O131" s="112">
        <v>2.2559999999999998</v>
      </c>
      <c r="P131" s="112">
        <f>O131*H131</f>
        <v>3.7223999999999995</v>
      </c>
      <c r="Q131" s="112">
        <v>0</v>
      </c>
      <c r="R131" s="112">
        <f>Q131*H131</f>
        <v>0</v>
      </c>
      <c r="S131" s="112">
        <v>0</v>
      </c>
      <c r="T131" s="113">
        <f>S131*H131</f>
        <v>0</v>
      </c>
      <c r="AR131" s="13" t="s">
        <v>42</v>
      </c>
      <c r="AT131" s="13" t="s">
        <v>100</v>
      </c>
      <c r="AU131" s="13" t="s">
        <v>41</v>
      </c>
      <c r="AY131" s="13" t="s">
        <v>98</v>
      </c>
      <c r="BE131" s="114">
        <f>IF(N131="základní",J131,0)</f>
        <v>0</v>
      </c>
      <c r="BF131" s="114">
        <f>IF(N131="snížená",J131,0)</f>
        <v>0</v>
      </c>
      <c r="BG131" s="114">
        <f>IF(N131="zákl. přenesená",J131,0)</f>
        <v>0</v>
      </c>
      <c r="BH131" s="114">
        <f>IF(N131="sníž. přenesená",J131,0)</f>
        <v>0</v>
      </c>
      <c r="BI131" s="114">
        <f>IF(N131="nulová",J131,0)</f>
        <v>0</v>
      </c>
      <c r="BJ131" s="13" t="s">
        <v>38</v>
      </c>
      <c r="BK131" s="114">
        <f>ROUND(I131*H131,2)</f>
        <v>0</v>
      </c>
      <c r="BL131" s="13" t="s">
        <v>42</v>
      </c>
      <c r="BM131" s="13" t="s">
        <v>145</v>
      </c>
    </row>
    <row r="132" spans="2:65" s="7" customFormat="1">
      <c r="B132" s="115"/>
      <c r="D132" s="123" t="s">
        <v>106</v>
      </c>
      <c r="E132" s="124" t="s">
        <v>1</v>
      </c>
      <c r="F132" s="125" t="s">
        <v>146</v>
      </c>
      <c r="H132" s="126">
        <v>1.65</v>
      </c>
      <c r="L132" s="115"/>
      <c r="M132" s="120"/>
      <c r="N132" s="121"/>
      <c r="O132" s="121"/>
      <c r="P132" s="121"/>
      <c r="Q132" s="121"/>
      <c r="R132" s="121"/>
      <c r="S132" s="121"/>
      <c r="T132" s="122"/>
      <c r="AT132" s="117" t="s">
        <v>106</v>
      </c>
      <c r="AU132" s="117" t="s">
        <v>41</v>
      </c>
      <c r="AV132" s="7" t="s">
        <v>41</v>
      </c>
      <c r="AW132" s="7" t="s">
        <v>19</v>
      </c>
      <c r="AX132" s="7" t="s">
        <v>37</v>
      </c>
      <c r="AY132" s="117" t="s">
        <v>98</v>
      </c>
    </row>
    <row r="133" spans="2:65" s="1" customFormat="1" ht="22.5" customHeight="1">
      <c r="B133" s="103"/>
      <c r="C133" s="127" t="s">
        <v>147</v>
      </c>
      <c r="D133" s="127" t="s">
        <v>148</v>
      </c>
      <c r="E133" s="128" t="s">
        <v>149</v>
      </c>
      <c r="F133" s="129" t="s">
        <v>150</v>
      </c>
      <c r="G133" s="130" t="s">
        <v>139</v>
      </c>
      <c r="H133" s="131">
        <v>3.3</v>
      </c>
      <c r="I133" s="132"/>
      <c r="J133" s="132">
        <f>ROUND(I133*H133,2)</f>
        <v>0</v>
      </c>
      <c r="K133" s="129" t="s">
        <v>104</v>
      </c>
      <c r="L133" s="133"/>
      <c r="M133" s="134" t="s">
        <v>1</v>
      </c>
      <c r="N133" s="135" t="s">
        <v>26</v>
      </c>
      <c r="O133" s="112">
        <v>0</v>
      </c>
      <c r="P133" s="112">
        <f>O133*H133</f>
        <v>0</v>
      </c>
      <c r="Q133" s="112">
        <v>1</v>
      </c>
      <c r="R133" s="112">
        <f>Q133*H133</f>
        <v>3.3</v>
      </c>
      <c r="S133" s="112">
        <v>0</v>
      </c>
      <c r="T133" s="113">
        <f>S133*H133</f>
        <v>0</v>
      </c>
      <c r="AR133" s="13" t="s">
        <v>136</v>
      </c>
      <c r="AT133" s="13" t="s">
        <v>148</v>
      </c>
      <c r="AU133" s="13" t="s">
        <v>41</v>
      </c>
      <c r="AY133" s="13" t="s">
        <v>98</v>
      </c>
      <c r="BE133" s="114">
        <f>IF(N133="základní",J133,0)</f>
        <v>0</v>
      </c>
      <c r="BF133" s="114">
        <f>IF(N133="snížená",J133,0)</f>
        <v>0</v>
      </c>
      <c r="BG133" s="114">
        <f>IF(N133="zákl. přenesená",J133,0)</f>
        <v>0</v>
      </c>
      <c r="BH133" s="114">
        <f>IF(N133="sníž. přenesená",J133,0)</f>
        <v>0</v>
      </c>
      <c r="BI133" s="114">
        <f>IF(N133="nulová",J133,0)</f>
        <v>0</v>
      </c>
      <c r="BJ133" s="13" t="s">
        <v>38</v>
      </c>
      <c r="BK133" s="114">
        <f>ROUND(I133*H133,2)</f>
        <v>0</v>
      </c>
      <c r="BL133" s="13" t="s">
        <v>42</v>
      </c>
      <c r="BM133" s="13" t="s">
        <v>151</v>
      </c>
    </row>
    <row r="134" spans="2:65" s="7" customFormat="1">
      <c r="B134" s="115"/>
      <c r="D134" s="123" t="s">
        <v>106</v>
      </c>
      <c r="F134" s="125" t="s">
        <v>152</v>
      </c>
      <c r="H134" s="126">
        <v>3.3</v>
      </c>
      <c r="L134" s="115"/>
      <c r="M134" s="120"/>
      <c r="N134" s="121"/>
      <c r="O134" s="121"/>
      <c r="P134" s="121"/>
      <c r="Q134" s="121"/>
      <c r="R134" s="121"/>
      <c r="S134" s="121"/>
      <c r="T134" s="122"/>
      <c r="AT134" s="117" t="s">
        <v>106</v>
      </c>
      <c r="AU134" s="117" t="s">
        <v>41</v>
      </c>
      <c r="AV134" s="7" t="s">
        <v>41</v>
      </c>
      <c r="AW134" s="7" t="s">
        <v>2</v>
      </c>
      <c r="AX134" s="7" t="s">
        <v>38</v>
      </c>
      <c r="AY134" s="117" t="s">
        <v>98</v>
      </c>
    </row>
    <row r="135" spans="2:65" s="1" customFormat="1" ht="22.5" customHeight="1">
      <c r="B135" s="103"/>
      <c r="C135" s="104" t="s">
        <v>153</v>
      </c>
      <c r="D135" s="104" t="s">
        <v>100</v>
      </c>
      <c r="E135" s="105" t="s">
        <v>154</v>
      </c>
      <c r="F135" s="106" t="s">
        <v>155</v>
      </c>
      <c r="G135" s="107" t="s">
        <v>156</v>
      </c>
      <c r="H135" s="108">
        <v>26</v>
      </c>
      <c r="I135" s="109"/>
      <c r="J135" s="109">
        <f>ROUND(I135*H135,2)</f>
        <v>0</v>
      </c>
      <c r="K135" s="106" t="s">
        <v>104</v>
      </c>
      <c r="L135" s="24"/>
      <c r="M135" s="110" t="s">
        <v>1</v>
      </c>
      <c r="N135" s="111" t="s">
        <v>26</v>
      </c>
      <c r="O135" s="112">
        <v>7.6999999999999999E-2</v>
      </c>
      <c r="P135" s="112">
        <f>O135*H135</f>
        <v>2.0019999999999998</v>
      </c>
      <c r="Q135" s="112">
        <v>0</v>
      </c>
      <c r="R135" s="112">
        <f>Q135*H135</f>
        <v>0</v>
      </c>
      <c r="S135" s="112">
        <v>0</v>
      </c>
      <c r="T135" s="113">
        <f>S135*H135</f>
        <v>0</v>
      </c>
      <c r="AR135" s="13" t="s">
        <v>42</v>
      </c>
      <c r="AT135" s="13" t="s">
        <v>100</v>
      </c>
      <c r="AU135" s="13" t="s">
        <v>41</v>
      </c>
      <c r="AY135" s="13" t="s">
        <v>98</v>
      </c>
      <c r="BE135" s="114">
        <f>IF(N135="základní",J135,0)</f>
        <v>0</v>
      </c>
      <c r="BF135" s="114">
        <f>IF(N135="snížená",J135,0)</f>
        <v>0</v>
      </c>
      <c r="BG135" s="114">
        <f>IF(N135="zákl. přenesená",J135,0)</f>
        <v>0</v>
      </c>
      <c r="BH135" s="114">
        <f>IF(N135="sníž. přenesená",J135,0)</f>
        <v>0</v>
      </c>
      <c r="BI135" s="114">
        <f>IF(N135="nulová",J135,0)</f>
        <v>0</v>
      </c>
      <c r="BJ135" s="13" t="s">
        <v>38</v>
      </c>
      <c r="BK135" s="114">
        <f>ROUND(I135*H135,2)</f>
        <v>0</v>
      </c>
      <c r="BL135" s="13" t="s">
        <v>42</v>
      </c>
      <c r="BM135" s="13" t="s">
        <v>157</v>
      </c>
    </row>
    <row r="136" spans="2:65" s="7" customFormat="1">
      <c r="B136" s="115"/>
      <c r="D136" s="123" t="s">
        <v>106</v>
      </c>
      <c r="E136" s="124" t="s">
        <v>1</v>
      </c>
      <c r="F136" s="125" t="s">
        <v>158</v>
      </c>
      <c r="H136" s="126">
        <v>26</v>
      </c>
      <c r="L136" s="115"/>
      <c r="M136" s="120"/>
      <c r="N136" s="121"/>
      <c r="O136" s="121"/>
      <c r="P136" s="121"/>
      <c r="Q136" s="121"/>
      <c r="R136" s="121"/>
      <c r="S136" s="121"/>
      <c r="T136" s="122"/>
      <c r="AT136" s="117" t="s">
        <v>106</v>
      </c>
      <c r="AU136" s="117" t="s">
        <v>41</v>
      </c>
      <c r="AV136" s="7" t="s">
        <v>41</v>
      </c>
      <c r="AW136" s="7" t="s">
        <v>19</v>
      </c>
      <c r="AX136" s="7" t="s">
        <v>37</v>
      </c>
      <c r="AY136" s="117" t="s">
        <v>98</v>
      </c>
    </row>
    <row r="137" spans="2:65" s="1" customFormat="1" ht="22.5" customHeight="1">
      <c r="B137" s="103"/>
      <c r="C137" s="127" t="s">
        <v>159</v>
      </c>
      <c r="D137" s="127" t="s">
        <v>148</v>
      </c>
      <c r="E137" s="128" t="s">
        <v>160</v>
      </c>
      <c r="F137" s="129" t="s">
        <v>161</v>
      </c>
      <c r="G137" s="130" t="s">
        <v>162</v>
      </c>
      <c r="H137" s="131">
        <v>0.65</v>
      </c>
      <c r="I137" s="132"/>
      <c r="J137" s="132">
        <f>ROUND(I137*H137,2)</f>
        <v>0</v>
      </c>
      <c r="K137" s="129" t="s">
        <v>104</v>
      </c>
      <c r="L137" s="133"/>
      <c r="M137" s="134" t="s">
        <v>1</v>
      </c>
      <c r="N137" s="135" t="s">
        <v>26</v>
      </c>
      <c r="O137" s="112">
        <v>0</v>
      </c>
      <c r="P137" s="112">
        <f>O137*H137</f>
        <v>0</v>
      </c>
      <c r="Q137" s="112">
        <v>1E-3</v>
      </c>
      <c r="R137" s="112">
        <f>Q137*H137</f>
        <v>6.5000000000000008E-4</v>
      </c>
      <c r="S137" s="112">
        <v>0</v>
      </c>
      <c r="T137" s="113">
        <f>S137*H137</f>
        <v>0</v>
      </c>
      <c r="AR137" s="13" t="s">
        <v>136</v>
      </c>
      <c r="AT137" s="13" t="s">
        <v>148</v>
      </c>
      <c r="AU137" s="13" t="s">
        <v>41</v>
      </c>
      <c r="AY137" s="13" t="s">
        <v>98</v>
      </c>
      <c r="BE137" s="114">
        <f>IF(N137="základní",J137,0)</f>
        <v>0</v>
      </c>
      <c r="BF137" s="114">
        <f>IF(N137="snížená",J137,0)</f>
        <v>0</v>
      </c>
      <c r="BG137" s="114">
        <f>IF(N137="zákl. přenesená",J137,0)</f>
        <v>0</v>
      </c>
      <c r="BH137" s="114">
        <f>IF(N137="sníž. přenesená",J137,0)</f>
        <v>0</v>
      </c>
      <c r="BI137" s="114">
        <f>IF(N137="nulová",J137,0)</f>
        <v>0</v>
      </c>
      <c r="BJ137" s="13" t="s">
        <v>38</v>
      </c>
      <c r="BK137" s="114">
        <f>ROUND(I137*H137,2)</f>
        <v>0</v>
      </c>
      <c r="BL137" s="13" t="s">
        <v>42</v>
      </c>
      <c r="BM137" s="13" t="s">
        <v>163</v>
      </c>
    </row>
    <row r="138" spans="2:65" s="7" customFormat="1">
      <c r="B138" s="115"/>
      <c r="D138" s="123" t="s">
        <v>106</v>
      </c>
      <c r="F138" s="125" t="s">
        <v>164</v>
      </c>
      <c r="H138" s="126">
        <v>0.65</v>
      </c>
      <c r="L138" s="115"/>
      <c r="M138" s="120"/>
      <c r="N138" s="121"/>
      <c r="O138" s="121"/>
      <c r="P138" s="121"/>
      <c r="Q138" s="121"/>
      <c r="R138" s="121"/>
      <c r="S138" s="121"/>
      <c r="T138" s="122"/>
      <c r="AT138" s="117" t="s">
        <v>106</v>
      </c>
      <c r="AU138" s="117" t="s">
        <v>41</v>
      </c>
      <c r="AV138" s="7" t="s">
        <v>41</v>
      </c>
      <c r="AW138" s="7" t="s">
        <v>2</v>
      </c>
      <c r="AX138" s="7" t="s">
        <v>38</v>
      </c>
      <c r="AY138" s="117" t="s">
        <v>98</v>
      </c>
    </row>
    <row r="139" spans="2:65" s="1" customFormat="1" ht="31.5" customHeight="1">
      <c r="B139" s="103"/>
      <c r="C139" s="104" t="s">
        <v>165</v>
      </c>
      <c r="D139" s="104" t="s">
        <v>100</v>
      </c>
      <c r="E139" s="105" t="s">
        <v>166</v>
      </c>
      <c r="F139" s="106" t="s">
        <v>167</v>
      </c>
      <c r="G139" s="107" t="s">
        <v>156</v>
      </c>
      <c r="H139" s="108">
        <v>26</v>
      </c>
      <c r="I139" s="109"/>
      <c r="J139" s="109">
        <f>ROUND(I139*H139,2)</f>
        <v>0</v>
      </c>
      <c r="K139" s="106" t="s">
        <v>104</v>
      </c>
      <c r="L139" s="24"/>
      <c r="M139" s="110" t="s">
        <v>1</v>
      </c>
      <c r="N139" s="111" t="s">
        <v>26</v>
      </c>
      <c r="O139" s="112">
        <v>5.5E-2</v>
      </c>
      <c r="P139" s="112">
        <f>O139*H139</f>
        <v>1.43</v>
      </c>
      <c r="Q139" s="112">
        <v>0</v>
      </c>
      <c r="R139" s="112">
        <f>Q139*H139</f>
        <v>0</v>
      </c>
      <c r="S139" s="112">
        <v>0</v>
      </c>
      <c r="T139" s="113">
        <f>S139*H139</f>
        <v>0</v>
      </c>
      <c r="AR139" s="13" t="s">
        <v>42</v>
      </c>
      <c r="AT139" s="13" t="s">
        <v>100</v>
      </c>
      <c r="AU139" s="13" t="s">
        <v>41</v>
      </c>
      <c r="AY139" s="13" t="s">
        <v>98</v>
      </c>
      <c r="BE139" s="114">
        <f>IF(N139="základní",J139,0)</f>
        <v>0</v>
      </c>
      <c r="BF139" s="114">
        <f>IF(N139="snížená",J139,0)</f>
        <v>0</v>
      </c>
      <c r="BG139" s="114">
        <f>IF(N139="zákl. přenesená",J139,0)</f>
        <v>0</v>
      </c>
      <c r="BH139" s="114">
        <f>IF(N139="sníž. přenesená",J139,0)</f>
        <v>0</v>
      </c>
      <c r="BI139" s="114">
        <f>IF(N139="nulová",J139,0)</f>
        <v>0</v>
      </c>
      <c r="BJ139" s="13" t="s">
        <v>38</v>
      </c>
      <c r="BK139" s="114">
        <f>ROUND(I139*H139,2)</f>
        <v>0</v>
      </c>
      <c r="BL139" s="13" t="s">
        <v>42</v>
      </c>
      <c r="BM139" s="13" t="s">
        <v>168</v>
      </c>
    </row>
    <row r="140" spans="2:65" s="7" customFormat="1">
      <c r="B140" s="115"/>
      <c r="D140" s="123" t="s">
        <v>106</v>
      </c>
      <c r="E140" s="124" t="s">
        <v>1</v>
      </c>
      <c r="F140" s="125" t="s">
        <v>158</v>
      </c>
      <c r="H140" s="126">
        <v>26</v>
      </c>
      <c r="L140" s="115"/>
      <c r="M140" s="120"/>
      <c r="N140" s="121"/>
      <c r="O140" s="121"/>
      <c r="P140" s="121"/>
      <c r="Q140" s="121"/>
      <c r="R140" s="121"/>
      <c r="S140" s="121"/>
      <c r="T140" s="122"/>
      <c r="AT140" s="117" t="s">
        <v>106</v>
      </c>
      <c r="AU140" s="117" t="s">
        <v>41</v>
      </c>
      <c r="AV140" s="7" t="s">
        <v>41</v>
      </c>
      <c r="AW140" s="7" t="s">
        <v>19</v>
      </c>
      <c r="AX140" s="7" t="s">
        <v>37</v>
      </c>
      <c r="AY140" s="117" t="s">
        <v>98</v>
      </c>
    </row>
    <row r="141" spans="2:65" s="1" customFormat="1" ht="22.5" customHeight="1">
      <c r="B141" s="103"/>
      <c r="C141" s="127" t="s">
        <v>169</v>
      </c>
      <c r="D141" s="127" t="s">
        <v>148</v>
      </c>
      <c r="E141" s="128" t="s">
        <v>170</v>
      </c>
      <c r="F141" s="129" t="s">
        <v>171</v>
      </c>
      <c r="G141" s="130" t="s">
        <v>103</v>
      </c>
      <c r="H141" s="131">
        <v>1.508</v>
      </c>
      <c r="I141" s="132"/>
      <c r="J141" s="132">
        <f>ROUND(I141*H141,2)</f>
        <v>0</v>
      </c>
      <c r="K141" s="129" t="s">
        <v>104</v>
      </c>
      <c r="L141" s="133"/>
      <c r="M141" s="134" t="s">
        <v>1</v>
      </c>
      <c r="N141" s="135" t="s">
        <v>26</v>
      </c>
      <c r="O141" s="112">
        <v>0</v>
      </c>
      <c r="P141" s="112">
        <f>O141*H141</f>
        <v>0</v>
      </c>
      <c r="Q141" s="112">
        <v>0.21</v>
      </c>
      <c r="R141" s="112">
        <f>Q141*H141</f>
        <v>0.31668000000000002</v>
      </c>
      <c r="S141" s="112">
        <v>0</v>
      </c>
      <c r="T141" s="113">
        <f>S141*H141</f>
        <v>0</v>
      </c>
      <c r="AR141" s="13" t="s">
        <v>136</v>
      </c>
      <c r="AT141" s="13" t="s">
        <v>148</v>
      </c>
      <c r="AU141" s="13" t="s">
        <v>41</v>
      </c>
      <c r="AY141" s="13" t="s">
        <v>98</v>
      </c>
      <c r="BE141" s="114">
        <f>IF(N141="základní",J141,0)</f>
        <v>0</v>
      </c>
      <c r="BF141" s="114">
        <f>IF(N141="snížená",J141,0)</f>
        <v>0</v>
      </c>
      <c r="BG141" s="114">
        <f>IF(N141="zákl. přenesená",J141,0)</f>
        <v>0</v>
      </c>
      <c r="BH141" s="114">
        <f>IF(N141="sníž. přenesená",J141,0)</f>
        <v>0</v>
      </c>
      <c r="BI141" s="114">
        <f>IF(N141="nulová",J141,0)</f>
        <v>0</v>
      </c>
      <c r="BJ141" s="13" t="s">
        <v>38</v>
      </c>
      <c r="BK141" s="114">
        <f>ROUND(I141*H141,2)</f>
        <v>0</v>
      </c>
      <c r="BL141" s="13" t="s">
        <v>42</v>
      </c>
      <c r="BM141" s="13" t="s">
        <v>172</v>
      </c>
    </row>
    <row r="142" spans="2:65" s="7" customFormat="1">
      <c r="B142" s="115"/>
      <c r="D142" s="123" t="s">
        <v>106</v>
      </c>
      <c r="F142" s="125" t="s">
        <v>173</v>
      </c>
      <c r="H142" s="126">
        <v>1.508</v>
      </c>
      <c r="L142" s="115"/>
      <c r="M142" s="120"/>
      <c r="N142" s="121"/>
      <c r="O142" s="121"/>
      <c r="P142" s="121"/>
      <c r="Q142" s="121"/>
      <c r="R142" s="121"/>
      <c r="S142" s="121"/>
      <c r="T142" s="122"/>
      <c r="AT142" s="117" t="s">
        <v>106</v>
      </c>
      <c r="AU142" s="117" t="s">
        <v>41</v>
      </c>
      <c r="AV142" s="7" t="s">
        <v>41</v>
      </c>
      <c r="AW142" s="7" t="s">
        <v>2</v>
      </c>
      <c r="AX142" s="7" t="s">
        <v>38</v>
      </c>
      <c r="AY142" s="117" t="s">
        <v>98</v>
      </c>
    </row>
    <row r="143" spans="2:65" s="1" customFormat="1" ht="22.5" customHeight="1">
      <c r="B143" s="103"/>
      <c r="C143" s="104" t="s">
        <v>5</v>
      </c>
      <c r="D143" s="104" t="s">
        <v>100</v>
      </c>
      <c r="E143" s="105" t="s">
        <v>174</v>
      </c>
      <c r="F143" s="106" t="s">
        <v>175</v>
      </c>
      <c r="G143" s="107" t="s">
        <v>156</v>
      </c>
      <c r="H143" s="108">
        <v>26</v>
      </c>
      <c r="I143" s="109"/>
      <c r="J143" s="109">
        <f>ROUND(I143*H143,2)</f>
        <v>0</v>
      </c>
      <c r="K143" s="106" t="s">
        <v>104</v>
      </c>
      <c r="L143" s="24"/>
      <c r="M143" s="110" t="s">
        <v>1</v>
      </c>
      <c r="N143" s="111" t="s">
        <v>26</v>
      </c>
      <c r="O143" s="112">
        <v>1.4999999999999999E-2</v>
      </c>
      <c r="P143" s="112">
        <f>O143*H143</f>
        <v>0.39</v>
      </c>
      <c r="Q143" s="112">
        <v>0</v>
      </c>
      <c r="R143" s="112">
        <f>Q143*H143</f>
        <v>0</v>
      </c>
      <c r="S143" s="112">
        <v>0</v>
      </c>
      <c r="T143" s="113">
        <f>S143*H143</f>
        <v>0</v>
      </c>
      <c r="AR143" s="13" t="s">
        <v>42</v>
      </c>
      <c r="AT143" s="13" t="s">
        <v>100</v>
      </c>
      <c r="AU143" s="13" t="s">
        <v>41</v>
      </c>
      <c r="AY143" s="13" t="s">
        <v>98</v>
      </c>
      <c r="BE143" s="114">
        <f>IF(N143="základní",J143,0)</f>
        <v>0</v>
      </c>
      <c r="BF143" s="114">
        <f>IF(N143="snížená",J143,0)</f>
        <v>0</v>
      </c>
      <c r="BG143" s="114">
        <f>IF(N143="zákl. přenesená",J143,0)</f>
        <v>0</v>
      </c>
      <c r="BH143" s="114">
        <f>IF(N143="sníž. přenesená",J143,0)</f>
        <v>0</v>
      </c>
      <c r="BI143" s="114">
        <f>IF(N143="nulová",J143,0)</f>
        <v>0</v>
      </c>
      <c r="BJ143" s="13" t="s">
        <v>38</v>
      </c>
      <c r="BK143" s="114">
        <f>ROUND(I143*H143,2)</f>
        <v>0</v>
      </c>
      <c r="BL143" s="13" t="s">
        <v>42</v>
      </c>
      <c r="BM143" s="13" t="s">
        <v>176</v>
      </c>
    </row>
    <row r="144" spans="2:65" s="7" customFormat="1">
      <c r="B144" s="115"/>
      <c r="D144" s="116" t="s">
        <v>106</v>
      </c>
      <c r="E144" s="117" t="s">
        <v>1</v>
      </c>
      <c r="F144" s="118" t="s">
        <v>158</v>
      </c>
      <c r="H144" s="119">
        <v>26</v>
      </c>
      <c r="L144" s="115"/>
      <c r="M144" s="120"/>
      <c r="N144" s="121"/>
      <c r="O144" s="121"/>
      <c r="P144" s="121"/>
      <c r="Q144" s="121"/>
      <c r="R144" s="121"/>
      <c r="S144" s="121"/>
      <c r="T144" s="122"/>
      <c r="AT144" s="117" t="s">
        <v>106</v>
      </c>
      <c r="AU144" s="117" t="s">
        <v>41</v>
      </c>
      <c r="AV144" s="7" t="s">
        <v>41</v>
      </c>
      <c r="AW144" s="7" t="s">
        <v>19</v>
      </c>
      <c r="AX144" s="7" t="s">
        <v>37</v>
      </c>
      <c r="AY144" s="117" t="s">
        <v>98</v>
      </c>
    </row>
    <row r="145" spans="2:65" s="6" customFormat="1" ht="29.85" customHeight="1">
      <c r="B145" s="90"/>
      <c r="D145" s="100" t="s">
        <v>36</v>
      </c>
      <c r="E145" s="101" t="s">
        <v>41</v>
      </c>
      <c r="F145" s="101" t="s">
        <v>177</v>
      </c>
      <c r="J145" s="102">
        <f>BK145</f>
        <v>0</v>
      </c>
      <c r="L145" s="90"/>
      <c r="M145" s="94"/>
      <c r="N145" s="95"/>
      <c r="O145" s="95"/>
      <c r="P145" s="96">
        <f>SUM(P146:P169)</f>
        <v>12.375768000000001</v>
      </c>
      <c r="Q145" s="95"/>
      <c r="R145" s="96">
        <f>SUM(R146:R169)</f>
        <v>21.089275129999997</v>
      </c>
      <c r="S145" s="95"/>
      <c r="T145" s="97">
        <f>SUM(T146:T169)</f>
        <v>0</v>
      </c>
      <c r="AR145" s="91" t="s">
        <v>38</v>
      </c>
      <c r="AT145" s="98" t="s">
        <v>36</v>
      </c>
      <c r="AU145" s="98" t="s">
        <v>38</v>
      </c>
      <c r="AY145" s="91" t="s">
        <v>98</v>
      </c>
      <c r="BK145" s="99">
        <f>SUM(BK146:BK169)</f>
        <v>0</v>
      </c>
    </row>
    <row r="146" spans="2:65" s="1" customFormat="1" ht="22.5" customHeight="1">
      <c r="B146" s="103"/>
      <c r="C146" s="104" t="s">
        <v>178</v>
      </c>
      <c r="D146" s="104" t="s">
        <v>100</v>
      </c>
      <c r="E146" s="105" t="s">
        <v>179</v>
      </c>
      <c r="F146" s="106" t="s">
        <v>180</v>
      </c>
      <c r="G146" s="107" t="s">
        <v>156</v>
      </c>
      <c r="H146" s="108">
        <v>42.35</v>
      </c>
      <c r="I146" s="109"/>
      <c r="J146" s="109">
        <f>ROUND(I146*H146,2)</f>
        <v>0</v>
      </c>
      <c r="K146" s="106" t="s">
        <v>104</v>
      </c>
      <c r="L146" s="24"/>
      <c r="M146" s="110" t="s">
        <v>1</v>
      </c>
      <c r="N146" s="111" t="s">
        <v>26</v>
      </c>
      <c r="O146" s="112">
        <v>5.8000000000000003E-2</v>
      </c>
      <c r="P146" s="112">
        <f>O146*H146</f>
        <v>2.4563000000000001</v>
      </c>
      <c r="Q146" s="112">
        <v>1E-4</v>
      </c>
      <c r="R146" s="112">
        <f>Q146*H146</f>
        <v>4.235E-3</v>
      </c>
      <c r="S146" s="112">
        <v>0</v>
      </c>
      <c r="T146" s="113">
        <f>S146*H146</f>
        <v>0</v>
      </c>
      <c r="AR146" s="13" t="s">
        <v>42</v>
      </c>
      <c r="AT146" s="13" t="s">
        <v>100</v>
      </c>
      <c r="AU146" s="13" t="s">
        <v>41</v>
      </c>
      <c r="AY146" s="13" t="s">
        <v>98</v>
      </c>
      <c r="BE146" s="114">
        <f>IF(N146="základní",J146,0)</f>
        <v>0</v>
      </c>
      <c r="BF146" s="114">
        <f>IF(N146="snížená",J146,0)</f>
        <v>0</v>
      </c>
      <c r="BG146" s="114">
        <f>IF(N146="zákl. přenesená",J146,0)</f>
        <v>0</v>
      </c>
      <c r="BH146" s="114">
        <f>IF(N146="sníž. přenesená",J146,0)</f>
        <v>0</v>
      </c>
      <c r="BI146" s="114">
        <f>IF(N146="nulová",J146,0)</f>
        <v>0</v>
      </c>
      <c r="BJ146" s="13" t="s">
        <v>38</v>
      </c>
      <c r="BK146" s="114">
        <f>ROUND(I146*H146,2)</f>
        <v>0</v>
      </c>
      <c r="BL146" s="13" t="s">
        <v>42</v>
      </c>
      <c r="BM146" s="13" t="s">
        <v>181</v>
      </c>
    </row>
    <row r="147" spans="2:65" s="7" customFormat="1">
      <c r="B147" s="115"/>
      <c r="D147" s="123" t="s">
        <v>106</v>
      </c>
      <c r="E147" s="124" t="s">
        <v>1</v>
      </c>
      <c r="F147" s="125" t="s">
        <v>182</v>
      </c>
      <c r="H147" s="126">
        <v>42.35</v>
      </c>
      <c r="L147" s="115"/>
      <c r="M147" s="120"/>
      <c r="N147" s="121"/>
      <c r="O147" s="121"/>
      <c r="P147" s="121"/>
      <c r="Q147" s="121"/>
      <c r="R147" s="121"/>
      <c r="S147" s="121"/>
      <c r="T147" s="122"/>
      <c r="AT147" s="117" t="s">
        <v>106</v>
      </c>
      <c r="AU147" s="117" t="s">
        <v>41</v>
      </c>
      <c r="AV147" s="7" t="s">
        <v>41</v>
      </c>
      <c r="AW147" s="7" t="s">
        <v>19</v>
      </c>
      <c r="AX147" s="7" t="s">
        <v>37</v>
      </c>
      <c r="AY147" s="117" t="s">
        <v>98</v>
      </c>
    </row>
    <row r="148" spans="2:65" s="1" customFormat="1" ht="22.5" customHeight="1">
      <c r="B148" s="103"/>
      <c r="C148" s="127" t="s">
        <v>183</v>
      </c>
      <c r="D148" s="127" t="s">
        <v>148</v>
      </c>
      <c r="E148" s="128" t="s">
        <v>184</v>
      </c>
      <c r="F148" s="129" t="s">
        <v>185</v>
      </c>
      <c r="G148" s="130" t="s">
        <v>156</v>
      </c>
      <c r="H148" s="131">
        <v>48.703000000000003</v>
      </c>
      <c r="I148" s="132"/>
      <c r="J148" s="132">
        <f>ROUND(I148*H148,2)</f>
        <v>0</v>
      </c>
      <c r="K148" s="129" t="s">
        <v>104</v>
      </c>
      <c r="L148" s="133"/>
      <c r="M148" s="134" t="s">
        <v>1</v>
      </c>
      <c r="N148" s="135" t="s">
        <v>26</v>
      </c>
      <c r="O148" s="112">
        <v>0</v>
      </c>
      <c r="P148" s="112">
        <f>O148*H148</f>
        <v>0</v>
      </c>
      <c r="Q148" s="112">
        <v>2.9999999999999997E-4</v>
      </c>
      <c r="R148" s="112">
        <f>Q148*H148</f>
        <v>1.46109E-2</v>
      </c>
      <c r="S148" s="112">
        <v>0</v>
      </c>
      <c r="T148" s="113">
        <f>S148*H148</f>
        <v>0</v>
      </c>
      <c r="AR148" s="13" t="s">
        <v>136</v>
      </c>
      <c r="AT148" s="13" t="s">
        <v>148</v>
      </c>
      <c r="AU148" s="13" t="s">
        <v>41</v>
      </c>
      <c r="AY148" s="13" t="s">
        <v>98</v>
      </c>
      <c r="BE148" s="114">
        <f>IF(N148="základní",J148,0)</f>
        <v>0</v>
      </c>
      <c r="BF148" s="114">
        <f>IF(N148="snížená",J148,0)</f>
        <v>0</v>
      </c>
      <c r="BG148" s="114">
        <f>IF(N148="zákl. přenesená",J148,0)</f>
        <v>0</v>
      </c>
      <c r="BH148" s="114">
        <f>IF(N148="sníž. přenesená",J148,0)</f>
        <v>0</v>
      </c>
      <c r="BI148" s="114">
        <f>IF(N148="nulová",J148,0)</f>
        <v>0</v>
      </c>
      <c r="BJ148" s="13" t="s">
        <v>38</v>
      </c>
      <c r="BK148" s="114">
        <f>ROUND(I148*H148,2)</f>
        <v>0</v>
      </c>
      <c r="BL148" s="13" t="s">
        <v>42</v>
      </c>
      <c r="BM148" s="13" t="s">
        <v>186</v>
      </c>
    </row>
    <row r="149" spans="2:65" s="7" customFormat="1">
      <c r="B149" s="115"/>
      <c r="D149" s="123" t="s">
        <v>106</v>
      </c>
      <c r="F149" s="125" t="s">
        <v>187</v>
      </c>
      <c r="H149" s="126">
        <v>48.703000000000003</v>
      </c>
      <c r="L149" s="115"/>
      <c r="M149" s="120"/>
      <c r="N149" s="121"/>
      <c r="O149" s="121"/>
      <c r="P149" s="121"/>
      <c r="Q149" s="121"/>
      <c r="R149" s="121"/>
      <c r="S149" s="121"/>
      <c r="T149" s="122"/>
      <c r="AT149" s="117" t="s">
        <v>106</v>
      </c>
      <c r="AU149" s="117" t="s">
        <v>41</v>
      </c>
      <c r="AV149" s="7" t="s">
        <v>41</v>
      </c>
      <c r="AW149" s="7" t="s">
        <v>2</v>
      </c>
      <c r="AX149" s="7" t="s">
        <v>38</v>
      </c>
      <c r="AY149" s="117" t="s">
        <v>98</v>
      </c>
    </row>
    <row r="150" spans="2:65" s="1" customFormat="1" ht="22.5" customHeight="1">
      <c r="B150" s="103"/>
      <c r="C150" s="104" t="s">
        <v>188</v>
      </c>
      <c r="D150" s="104" t="s">
        <v>100</v>
      </c>
      <c r="E150" s="105" t="s">
        <v>189</v>
      </c>
      <c r="F150" s="106" t="s">
        <v>190</v>
      </c>
      <c r="G150" s="107" t="s">
        <v>103</v>
      </c>
      <c r="H150" s="108">
        <v>0.751</v>
      </c>
      <c r="I150" s="109"/>
      <c r="J150" s="109">
        <f>ROUND(I150*H150,2)</f>
        <v>0</v>
      </c>
      <c r="K150" s="106" t="s">
        <v>104</v>
      </c>
      <c r="L150" s="24"/>
      <c r="M150" s="110" t="s">
        <v>1</v>
      </c>
      <c r="N150" s="111" t="s">
        <v>26</v>
      </c>
      <c r="O150" s="112">
        <v>1.085</v>
      </c>
      <c r="P150" s="112">
        <f>O150*H150</f>
        <v>0.81483499999999998</v>
      </c>
      <c r="Q150" s="112">
        <v>2.16</v>
      </c>
      <c r="R150" s="112">
        <f>Q150*H150</f>
        <v>1.62216</v>
      </c>
      <c r="S150" s="112">
        <v>0</v>
      </c>
      <c r="T150" s="113">
        <f>S150*H150</f>
        <v>0</v>
      </c>
      <c r="AR150" s="13" t="s">
        <v>42</v>
      </c>
      <c r="AT150" s="13" t="s">
        <v>100</v>
      </c>
      <c r="AU150" s="13" t="s">
        <v>41</v>
      </c>
      <c r="AY150" s="13" t="s">
        <v>98</v>
      </c>
      <c r="BE150" s="114">
        <f>IF(N150="základní",J150,0)</f>
        <v>0</v>
      </c>
      <c r="BF150" s="114">
        <f>IF(N150="snížená",J150,0)</f>
        <v>0</v>
      </c>
      <c r="BG150" s="114">
        <f>IF(N150="zákl. přenesená",J150,0)</f>
        <v>0</v>
      </c>
      <c r="BH150" s="114">
        <f>IF(N150="sníž. přenesená",J150,0)</f>
        <v>0</v>
      </c>
      <c r="BI150" s="114">
        <f>IF(N150="nulová",J150,0)</f>
        <v>0</v>
      </c>
      <c r="BJ150" s="13" t="s">
        <v>38</v>
      </c>
      <c r="BK150" s="114">
        <f>ROUND(I150*H150,2)</f>
        <v>0</v>
      </c>
      <c r="BL150" s="13" t="s">
        <v>42</v>
      </c>
      <c r="BM150" s="13" t="s">
        <v>191</v>
      </c>
    </row>
    <row r="151" spans="2:65" s="7" customFormat="1">
      <c r="B151" s="115"/>
      <c r="D151" s="116" t="s">
        <v>106</v>
      </c>
      <c r="E151" s="117" t="s">
        <v>1</v>
      </c>
      <c r="F151" s="118" t="s">
        <v>192</v>
      </c>
      <c r="H151" s="119">
        <v>0.19600000000000001</v>
      </c>
      <c r="L151" s="115"/>
      <c r="M151" s="120"/>
      <c r="N151" s="121"/>
      <c r="O151" s="121"/>
      <c r="P151" s="121"/>
      <c r="Q151" s="121"/>
      <c r="R151" s="121"/>
      <c r="S151" s="121"/>
      <c r="T151" s="122"/>
      <c r="AT151" s="117" t="s">
        <v>106</v>
      </c>
      <c r="AU151" s="117" t="s">
        <v>41</v>
      </c>
      <c r="AV151" s="7" t="s">
        <v>41</v>
      </c>
      <c r="AW151" s="7" t="s">
        <v>19</v>
      </c>
      <c r="AX151" s="7" t="s">
        <v>37</v>
      </c>
      <c r="AY151" s="117" t="s">
        <v>98</v>
      </c>
    </row>
    <row r="152" spans="2:65" s="7" customFormat="1">
      <c r="B152" s="115"/>
      <c r="D152" s="123" t="s">
        <v>106</v>
      </c>
      <c r="E152" s="124" t="s">
        <v>1</v>
      </c>
      <c r="F152" s="125" t="s">
        <v>193</v>
      </c>
      <c r="H152" s="126">
        <v>0.55500000000000005</v>
      </c>
      <c r="L152" s="115"/>
      <c r="M152" s="120"/>
      <c r="N152" s="121"/>
      <c r="O152" s="121"/>
      <c r="P152" s="121"/>
      <c r="Q152" s="121"/>
      <c r="R152" s="121"/>
      <c r="S152" s="121"/>
      <c r="T152" s="122"/>
      <c r="AT152" s="117" t="s">
        <v>106</v>
      </c>
      <c r="AU152" s="117" t="s">
        <v>41</v>
      </c>
      <c r="AV152" s="7" t="s">
        <v>41</v>
      </c>
      <c r="AW152" s="7" t="s">
        <v>19</v>
      </c>
      <c r="AX152" s="7" t="s">
        <v>37</v>
      </c>
      <c r="AY152" s="117" t="s">
        <v>98</v>
      </c>
    </row>
    <row r="153" spans="2:65" s="1" customFormat="1" ht="22.5" customHeight="1">
      <c r="B153" s="103"/>
      <c r="C153" s="104" t="s">
        <v>194</v>
      </c>
      <c r="D153" s="104" t="s">
        <v>100</v>
      </c>
      <c r="E153" s="105" t="s">
        <v>195</v>
      </c>
      <c r="F153" s="106" t="s">
        <v>196</v>
      </c>
      <c r="G153" s="107" t="s">
        <v>103</v>
      </c>
      <c r="H153" s="108">
        <v>1.9139999999999999</v>
      </c>
      <c r="I153" s="109"/>
      <c r="J153" s="109">
        <f>ROUND(I153*H153,2)</f>
        <v>0</v>
      </c>
      <c r="K153" s="106" t="s">
        <v>104</v>
      </c>
      <c r="L153" s="24"/>
      <c r="M153" s="110" t="s">
        <v>1</v>
      </c>
      <c r="N153" s="111" t="s">
        <v>26</v>
      </c>
      <c r="O153" s="112">
        <v>0.58399999999999996</v>
      </c>
      <c r="P153" s="112">
        <f>O153*H153</f>
        <v>1.1177759999999999</v>
      </c>
      <c r="Q153" s="112">
        <v>2.2563399999999998</v>
      </c>
      <c r="R153" s="112">
        <f>Q153*H153</f>
        <v>4.3186347599999992</v>
      </c>
      <c r="S153" s="112">
        <v>0</v>
      </c>
      <c r="T153" s="113">
        <f>S153*H153</f>
        <v>0</v>
      </c>
      <c r="AR153" s="13" t="s">
        <v>42</v>
      </c>
      <c r="AT153" s="13" t="s">
        <v>100</v>
      </c>
      <c r="AU153" s="13" t="s">
        <v>41</v>
      </c>
      <c r="AY153" s="13" t="s">
        <v>98</v>
      </c>
      <c r="BE153" s="114">
        <f>IF(N153="základní",J153,0)</f>
        <v>0</v>
      </c>
      <c r="BF153" s="114">
        <f>IF(N153="snížená",J153,0)</f>
        <v>0</v>
      </c>
      <c r="BG153" s="114">
        <f>IF(N153="zákl. přenesená",J153,0)</f>
        <v>0</v>
      </c>
      <c r="BH153" s="114">
        <f>IF(N153="sníž. přenesená",J153,0)</f>
        <v>0</v>
      </c>
      <c r="BI153" s="114">
        <f>IF(N153="nulová",J153,0)</f>
        <v>0</v>
      </c>
      <c r="BJ153" s="13" t="s">
        <v>38</v>
      </c>
      <c r="BK153" s="114">
        <f>ROUND(I153*H153,2)</f>
        <v>0</v>
      </c>
      <c r="BL153" s="13" t="s">
        <v>42</v>
      </c>
      <c r="BM153" s="13" t="s">
        <v>197</v>
      </c>
    </row>
    <row r="154" spans="2:65" s="7" customFormat="1">
      <c r="B154" s="115"/>
      <c r="D154" s="116" t="s">
        <v>106</v>
      </c>
      <c r="E154" s="117" t="s">
        <v>1</v>
      </c>
      <c r="F154" s="118" t="s">
        <v>198</v>
      </c>
      <c r="H154" s="119">
        <v>1.65</v>
      </c>
      <c r="L154" s="115"/>
      <c r="M154" s="120"/>
      <c r="N154" s="121"/>
      <c r="O154" s="121"/>
      <c r="P154" s="121"/>
      <c r="Q154" s="121"/>
      <c r="R154" s="121"/>
      <c r="S154" s="121"/>
      <c r="T154" s="122"/>
      <c r="AT154" s="117" t="s">
        <v>106</v>
      </c>
      <c r="AU154" s="117" t="s">
        <v>41</v>
      </c>
      <c r="AV154" s="7" t="s">
        <v>41</v>
      </c>
      <c r="AW154" s="7" t="s">
        <v>19</v>
      </c>
      <c r="AX154" s="7" t="s">
        <v>37</v>
      </c>
      <c r="AY154" s="117" t="s">
        <v>98</v>
      </c>
    </row>
    <row r="155" spans="2:65" s="7" customFormat="1">
      <c r="B155" s="115"/>
      <c r="D155" s="123" t="s">
        <v>106</v>
      </c>
      <c r="E155" s="124" t="s">
        <v>1</v>
      </c>
      <c r="F155" s="125" t="s">
        <v>199</v>
      </c>
      <c r="H155" s="126">
        <v>0.26400000000000001</v>
      </c>
      <c r="L155" s="115"/>
      <c r="M155" s="120"/>
      <c r="N155" s="121"/>
      <c r="O155" s="121"/>
      <c r="P155" s="121"/>
      <c r="Q155" s="121"/>
      <c r="R155" s="121"/>
      <c r="S155" s="121"/>
      <c r="T155" s="122"/>
      <c r="AT155" s="117" t="s">
        <v>106</v>
      </c>
      <c r="AU155" s="117" t="s">
        <v>41</v>
      </c>
      <c r="AV155" s="7" t="s">
        <v>41</v>
      </c>
      <c r="AW155" s="7" t="s">
        <v>19</v>
      </c>
      <c r="AX155" s="7" t="s">
        <v>37</v>
      </c>
      <c r="AY155" s="117" t="s">
        <v>98</v>
      </c>
    </row>
    <row r="156" spans="2:65" s="1" customFormat="1" ht="22.5" customHeight="1">
      <c r="B156" s="103"/>
      <c r="C156" s="104" t="s">
        <v>200</v>
      </c>
      <c r="D156" s="104" t="s">
        <v>100</v>
      </c>
      <c r="E156" s="105" t="s">
        <v>201</v>
      </c>
      <c r="F156" s="106" t="s">
        <v>202</v>
      </c>
      <c r="G156" s="107" t="s">
        <v>103</v>
      </c>
      <c r="H156" s="108">
        <v>2.3519999999999999</v>
      </c>
      <c r="I156" s="109"/>
      <c r="J156" s="109">
        <f>ROUND(I156*H156,2)</f>
        <v>0</v>
      </c>
      <c r="K156" s="106" t="s">
        <v>104</v>
      </c>
      <c r="L156" s="24"/>
      <c r="M156" s="110" t="s">
        <v>1</v>
      </c>
      <c r="N156" s="111" t="s">
        <v>26</v>
      </c>
      <c r="O156" s="112">
        <v>0.58399999999999996</v>
      </c>
      <c r="P156" s="112">
        <f>O156*H156</f>
        <v>1.3735679999999999</v>
      </c>
      <c r="Q156" s="112">
        <v>2.2563399999999998</v>
      </c>
      <c r="R156" s="112">
        <f>Q156*H156</f>
        <v>5.3069116799999989</v>
      </c>
      <c r="S156" s="112">
        <v>0</v>
      </c>
      <c r="T156" s="113">
        <f>S156*H156</f>
        <v>0</v>
      </c>
      <c r="AR156" s="13" t="s">
        <v>42</v>
      </c>
      <c r="AT156" s="13" t="s">
        <v>100</v>
      </c>
      <c r="AU156" s="13" t="s">
        <v>41</v>
      </c>
      <c r="AY156" s="13" t="s">
        <v>98</v>
      </c>
      <c r="BE156" s="114">
        <f>IF(N156="základní",J156,0)</f>
        <v>0</v>
      </c>
      <c r="BF156" s="114">
        <f>IF(N156="snížená",J156,0)</f>
        <v>0</v>
      </c>
      <c r="BG156" s="114">
        <f>IF(N156="zákl. přenesená",J156,0)</f>
        <v>0</v>
      </c>
      <c r="BH156" s="114">
        <f>IF(N156="sníž. přenesená",J156,0)</f>
        <v>0</v>
      </c>
      <c r="BI156" s="114">
        <f>IF(N156="nulová",J156,0)</f>
        <v>0</v>
      </c>
      <c r="BJ156" s="13" t="s">
        <v>38</v>
      </c>
      <c r="BK156" s="114">
        <f>ROUND(I156*H156,2)</f>
        <v>0</v>
      </c>
      <c r="BL156" s="13" t="s">
        <v>42</v>
      </c>
      <c r="BM156" s="13" t="s">
        <v>203</v>
      </c>
    </row>
    <row r="157" spans="2:65" s="7" customFormat="1">
      <c r="B157" s="115"/>
      <c r="D157" s="123" t="s">
        <v>106</v>
      </c>
      <c r="E157" s="124" t="s">
        <v>1</v>
      </c>
      <c r="F157" s="125" t="s">
        <v>204</v>
      </c>
      <c r="H157" s="126">
        <v>2.3519999999999999</v>
      </c>
      <c r="L157" s="115"/>
      <c r="M157" s="120"/>
      <c r="N157" s="121"/>
      <c r="O157" s="121"/>
      <c r="P157" s="121"/>
      <c r="Q157" s="121"/>
      <c r="R157" s="121"/>
      <c r="S157" s="121"/>
      <c r="T157" s="122"/>
      <c r="AT157" s="117" t="s">
        <v>106</v>
      </c>
      <c r="AU157" s="117" t="s">
        <v>41</v>
      </c>
      <c r="AV157" s="7" t="s">
        <v>41</v>
      </c>
      <c r="AW157" s="7" t="s">
        <v>19</v>
      </c>
      <c r="AX157" s="7" t="s">
        <v>37</v>
      </c>
      <c r="AY157" s="117" t="s">
        <v>98</v>
      </c>
    </row>
    <row r="158" spans="2:65" s="1" customFormat="1" ht="22.5" customHeight="1">
      <c r="B158" s="103"/>
      <c r="C158" s="104" t="s">
        <v>4</v>
      </c>
      <c r="D158" s="104" t="s">
        <v>100</v>
      </c>
      <c r="E158" s="105" t="s">
        <v>205</v>
      </c>
      <c r="F158" s="106" t="s">
        <v>206</v>
      </c>
      <c r="G158" s="107" t="s">
        <v>103</v>
      </c>
      <c r="H158" s="108">
        <v>3.9950000000000001</v>
      </c>
      <c r="I158" s="109"/>
      <c r="J158" s="109">
        <f>ROUND(I158*H158,2)</f>
        <v>0</v>
      </c>
      <c r="K158" s="106" t="s">
        <v>104</v>
      </c>
      <c r="L158" s="24"/>
      <c r="M158" s="110" t="s">
        <v>1</v>
      </c>
      <c r="N158" s="111" t="s">
        <v>26</v>
      </c>
      <c r="O158" s="112">
        <v>0.629</v>
      </c>
      <c r="P158" s="112">
        <f>O158*H158</f>
        <v>2.5128550000000001</v>
      </c>
      <c r="Q158" s="112">
        <v>2.45329</v>
      </c>
      <c r="R158" s="112">
        <f>Q158*H158</f>
        <v>9.8008935499999996</v>
      </c>
      <c r="S158" s="112">
        <v>0</v>
      </c>
      <c r="T158" s="113">
        <f>S158*H158</f>
        <v>0</v>
      </c>
      <c r="AR158" s="13" t="s">
        <v>42</v>
      </c>
      <c r="AT158" s="13" t="s">
        <v>100</v>
      </c>
      <c r="AU158" s="13" t="s">
        <v>41</v>
      </c>
      <c r="AY158" s="13" t="s">
        <v>98</v>
      </c>
      <c r="BE158" s="114">
        <f>IF(N158="základní",J158,0)</f>
        <v>0</v>
      </c>
      <c r="BF158" s="114">
        <f>IF(N158="snížená",J158,0)</f>
        <v>0</v>
      </c>
      <c r="BG158" s="114">
        <f>IF(N158="zákl. přenesená",J158,0)</f>
        <v>0</v>
      </c>
      <c r="BH158" s="114">
        <f>IF(N158="sníž. přenesená",J158,0)</f>
        <v>0</v>
      </c>
      <c r="BI158" s="114">
        <f>IF(N158="nulová",J158,0)</f>
        <v>0</v>
      </c>
      <c r="BJ158" s="13" t="s">
        <v>38</v>
      </c>
      <c r="BK158" s="114">
        <f>ROUND(I158*H158,2)</f>
        <v>0</v>
      </c>
      <c r="BL158" s="13" t="s">
        <v>42</v>
      </c>
      <c r="BM158" s="13" t="s">
        <v>207</v>
      </c>
    </row>
    <row r="159" spans="2:65" s="8" customFormat="1">
      <c r="B159" s="136"/>
      <c r="D159" s="116" t="s">
        <v>106</v>
      </c>
      <c r="E159" s="137" t="s">
        <v>1</v>
      </c>
      <c r="F159" s="138" t="s">
        <v>208</v>
      </c>
      <c r="H159" s="139" t="s">
        <v>1</v>
      </c>
      <c r="L159" s="136"/>
      <c r="M159" s="140"/>
      <c r="N159" s="141"/>
      <c r="O159" s="141"/>
      <c r="P159" s="141"/>
      <c r="Q159" s="141"/>
      <c r="R159" s="141"/>
      <c r="S159" s="141"/>
      <c r="T159" s="142"/>
      <c r="AT159" s="139" t="s">
        <v>106</v>
      </c>
      <c r="AU159" s="139" t="s">
        <v>41</v>
      </c>
      <c r="AV159" s="8" t="s">
        <v>38</v>
      </c>
      <c r="AW159" s="8" t="s">
        <v>19</v>
      </c>
      <c r="AX159" s="8" t="s">
        <v>37</v>
      </c>
      <c r="AY159" s="139" t="s">
        <v>98</v>
      </c>
    </row>
    <row r="160" spans="2:65" s="7" customFormat="1">
      <c r="B160" s="115"/>
      <c r="D160" s="123" t="s">
        <v>106</v>
      </c>
      <c r="E160" s="124" t="s">
        <v>1</v>
      </c>
      <c r="F160" s="125" t="s">
        <v>209</v>
      </c>
      <c r="H160" s="126">
        <v>3.9950000000000001</v>
      </c>
      <c r="L160" s="115"/>
      <c r="M160" s="120"/>
      <c r="N160" s="121"/>
      <c r="O160" s="121"/>
      <c r="P160" s="121"/>
      <c r="Q160" s="121"/>
      <c r="R160" s="121"/>
      <c r="S160" s="121"/>
      <c r="T160" s="122"/>
      <c r="AT160" s="117" t="s">
        <v>106</v>
      </c>
      <c r="AU160" s="117" t="s">
        <v>41</v>
      </c>
      <c r="AV160" s="7" t="s">
        <v>41</v>
      </c>
      <c r="AW160" s="7" t="s">
        <v>19</v>
      </c>
      <c r="AX160" s="7" t="s">
        <v>37</v>
      </c>
      <c r="AY160" s="117" t="s">
        <v>98</v>
      </c>
    </row>
    <row r="161" spans="2:65" s="1" customFormat="1" ht="22.5" customHeight="1">
      <c r="B161" s="103"/>
      <c r="C161" s="104" t="s">
        <v>210</v>
      </c>
      <c r="D161" s="104" t="s">
        <v>100</v>
      </c>
      <c r="E161" s="105" t="s">
        <v>211</v>
      </c>
      <c r="F161" s="106" t="s">
        <v>212</v>
      </c>
      <c r="G161" s="107" t="s">
        <v>156</v>
      </c>
      <c r="H161" s="108">
        <v>6.88</v>
      </c>
      <c r="I161" s="109"/>
      <c r="J161" s="109">
        <f>ROUND(I161*H161,2)</f>
        <v>0</v>
      </c>
      <c r="K161" s="106" t="s">
        <v>104</v>
      </c>
      <c r="L161" s="24"/>
      <c r="M161" s="110" t="s">
        <v>1</v>
      </c>
      <c r="N161" s="111" t="s">
        <v>26</v>
      </c>
      <c r="O161" s="112">
        <v>0.36399999999999999</v>
      </c>
      <c r="P161" s="112">
        <f>O161*H161</f>
        <v>2.5043199999999999</v>
      </c>
      <c r="Q161" s="112">
        <v>1.0300000000000001E-3</v>
      </c>
      <c r="R161" s="112">
        <f>Q161*H161</f>
        <v>7.0864000000000005E-3</v>
      </c>
      <c r="S161" s="112">
        <v>0</v>
      </c>
      <c r="T161" s="113">
        <f>S161*H161</f>
        <v>0</v>
      </c>
      <c r="AR161" s="13" t="s">
        <v>42</v>
      </c>
      <c r="AT161" s="13" t="s">
        <v>100</v>
      </c>
      <c r="AU161" s="13" t="s">
        <v>41</v>
      </c>
      <c r="AY161" s="13" t="s">
        <v>98</v>
      </c>
      <c r="BE161" s="114">
        <f>IF(N161="základní",J161,0)</f>
        <v>0</v>
      </c>
      <c r="BF161" s="114">
        <f>IF(N161="snížená",J161,0)</f>
        <v>0</v>
      </c>
      <c r="BG161" s="114">
        <f>IF(N161="zákl. přenesená",J161,0)</f>
        <v>0</v>
      </c>
      <c r="BH161" s="114">
        <f>IF(N161="sníž. přenesená",J161,0)</f>
        <v>0</v>
      </c>
      <c r="BI161" s="114">
        <f>IF(N161="nulová",J161,0)</f>
        <v>0</v>
      </c>
      <c r="BJ161" s="13" t="s">
        <v>38</v>
      </c>
      <c r="BK161" s="114">
        <f>ROUND(I161*H161,2)</f>
        <v>0</v>
      </c>
      <c r="BL161" s="13" t="s">
        <v>42</v>
      </c>
      <c r="BM161" s="13" t="s">
        <v>213</v>
      </c>
    </row>
    <row r="162" spans="2:65" s="7" customFormat="1">
      <c r="B162" s="115"/>
      <c r="D162" s="116" t="s">
        <v>106</v>
      </c>
      <c r="E162" s="117" t="s">
        <v>1</v>
      </c>
      <c r="F162" s="118" t="s">
        <v>214</v>
      </c>
      <c r="H162" s="119">
        <v>3.48</v>
      </c>
      <c r="L162" s="115"/>
      <c r="M162" s="120"/>
      <c r="N162" s="121"/>
      <c r="O162" s="121"/>
      <c r="P162" s="121"/>
      <c r="Q162" s="121"/>
      <c r="R162" s="121"/>
      <c r="S162" s="121"/>
      <c r="T162" s="122"/>
      <c r="AT162" s="117" t="s">
        <v>106</v>
      </c>
      <c r="AU162" s="117" t="s">
        <v>41</v>
      </c>
      <c r="AV162" s="7" t="s">
        <v>41</v>
      </c>
      <c r="AW162" s="7" t="s">
        <v>19</v>
      </c>
      <c r="AX162" s="7" t="s">
        <v>37</v>
      </c>
      <c r="AY162" s="117" t="s">
        <v>98</v>
      </c>
    </row>
    <row r="163" spans="2:65" s="7" customFormat="1">
      <c r="B163" s="115"/>
      <c r="D163" s="123" t="s">
        <v>106</v>
      </c>
      <c r="E163" s="124" t="s">
        <v>1</v>
      </c>
      <c r="F163" s="125" t="s">
        <v>215</v>
      </c>
      <c r="H163" s="126">
        <v>3.4</v>
      </c>
      <c r="L163" s="115"/>
      <c r="M163" s="120"/>
      <c r="N163" s="121"/>
      <c r="O163" s="121"/>
      <c r="P163" s="121"/>
      <c r="Q163" s="121"/>
      <c r="R163" s="121"/>
      <c r="S163" s="121"/>
      <c r="T163" s="122"/>
      <c r="AT163" s="117" t="s">
        <v>106</v>
      </c>
      <c r="AU163" s="117" t="s">
        <v>41</v>
      </c>
      <c r="AV163" s="7" t="s">
        <v>41</v>
      </c>
      <c r="AW163" s="7" t="s">
        <v>19</v>
      </c>
      <c r="AX163" s="7" t="s">
        <v>37</v>
      </c>
      <c r="AY163" s="117" t="s">
        <v>98</v>
      </c>
    </row>
    <row r="164" spans="2:65" s="1" customFormat="1" ht="22.5" customHeight="1">
      <c r="B164" s="103"/>
      <c r="C164" s="104" t="s">
        <v>216</v>
      </c>
      <c r="D164" s="104" t="s">
        <v>100</v>
      </c>
      <c r="E164" s="105" t="s">
        <v>217</v>
      </c>
      <c r="F164" s="106" t="s">
        <v>218</v>
      </c>
      <c r="G164" s="107" t="s">
        <v>156</v>
      </c>
      <c r="H164" s="108">
        <v>6.88</v>
      </c>
      <c r="I164" s="109"/>
      <c r="J164" s="109">
        <f>ROUND(I164*H164,2)</f>
        <v>0</v>
      </c>
      <c r="K164" s="106" t="s">
        <v>104</v>
      </c>
      <c r="L164" s="24"/>
      <c r="M164" s="110" t="s">
        <v>1</v>
      </c>
      <c r="N164" s="111" t="s">
        <v>26</v>
      </c>
      <c r="O164" s="112">
        <v>0.20100000000000001</v>
      </c>
      <c r="P164" s="112">
        <f>O164*H164</f>
        <v>1.3828800000000001</v>
      </c>
      <c r="Q164" s="112">
        <v>0</v>
      </c>
      <c r="R164" s="112">
        <f>Q164*H164</f>
        <v>0</v>
      </c>
      <c r="S164" s="112">
        <v>0</v>
      </c>
      <c r="T164" s="113">
        <f>S164*H164</f>
        <v>0</v>
      </c>
      <c r="AR164" s="13" t="s">
        <v>42</v>
      </c>
      <c r="AT164" s="13" t="s">
        <v>100</v>
      </c>
      <c r="AU164" s="13" t="s">
        <v>41</v>
      </c>
      <c r="AY164" s="13" t="s">
        <v>98</v>
      </c>
      <c r="BE164" s="114">
        <f>IF(N164="základní",J164,0)</f>
        <v>0</v>
      </c>
      <c r="BF164" s="114">
        <f>IF(N164="snížená",J164,0)</f>
        <v>0</v>
      </c>
      <c r="BG164" s="114">
        <f>IF(N164="zákl. přenesená",J164,0)</f>
        <v>0</v>
      </c>
      <c r="BH164" s="114">
        <f>IF(N164="sníž. přenesená",J164,0)</f>
        <v>0</v>
      </c>
      <c r="BI164" s="114">
        <f>IF(N164="nulová",J164,0)</f>
        <v>0</v>
      </c>
      <c r="BJ164" s="13" t="s">
        <v>38</v>
      </c>
      <c r="BK164" s="114">
        <f>ROUND(I164*H164,2)</f>
        <v>0</v>
      </c>
      <c r="BL164" s="13" t="s">
        <v>42</v>
      </c>
      <c r="BM164" s="13" t="s">
        <v>219</v>
      </c>
    </row>
    <row r="165" spans="2:65" s="7" customFormat="1">
      <c r="B165" s="115"/>
      <c r="D165" s="116" t="s">
        <v>106</v>
      </c>
      <c r="E165" s="117" t="s">
        <v>1</v>
      </c>
      <c r="F165" s="118" t="s">
        <v>214</v>
      </c>
      <c r="H165" s="119">
        <v>3.48</v>
      </c>
      <c r="L165" s="115"/>
      <c r="M165" s="120"/>
      <c r="N165" s="121"/>
      <c r="O165" s="121"/>
      <c r="P165" s="121"/>
      <c r="Q165" s="121"/>
      <c r="R165" s="121"/>
      <c r="S165" s="121"/>
      <c r="T165" s="122"/>
      <c r="AT165" s="117" t="s">
        <v>106</v>
      </c>
      <c r="AU165" s="117" t="s">
        <v>41</v>
      </c>
      <c r="AV165" s="7" t="s">
        <v>41</v>
      </c>
      <c r="AW165" s="7" t="s">
        <v>19</v>
      </c>
      <c r="AX165" s="7" t="s">
        <v>37</v>
      </c>
      <c r="AY165" s="117" t="s">
        <v>98</v>
      </c>
    </row>
    <row r="166" spans="2:65" s="7" customFormat="1">
      <c r="B166" s="115"/>
      <c r="D166" s="123" t="s">
        <v>106</v>
      </c>
      <c r="E166" s="124" t="s">
        <v>1</v>
      </c>
      <c r="F166" s="125" t="s">
        <v>215</v>
      </c>
      <c r="H166" s="126">
        <v>3.4</v>
      </c>
      <c r="L166" s="115"/>
      <c r="M166" s="120"/>
      <c r="N166" s="121"/>
      <c r="O166" s="121"/>
      <c r="P166" s="121"/>
      <c r="Q166" s="121"/>
      <c r="R166" s="121"/>
      <c r="S166" s="121"/>
      <c r="T166" s="122"/>
      <c r="AT166" s="117" t="s">
        <v>106</v>
      </c>
      <c r="AU166" s="117" t="s">
        <v>41</v>
      </c>
      <c r="AV166" s="7" t="s">
        <v>41</v>
      </c>
      <c r="AW166" s="7" t="s">
        <v>19</v>
      </c>
      <c r="AX166" s="7" t="s">
        <v>37</v>
      </c>
      <c r="AY166" s="117" t="s">
        <v>98</v>
      </c>
    </row>
    <row r="167" spans="2:65" s="1" customFormat="1" ht="22.5" customHeight="1">
      <c r="B167" s="103"/>
      <c r="C167" s="104" t="s">
        <v>220</v>
      </c>
      <c r="D167" s="104" t="s">
        <v>100</v>
      </c>
      <c r="E167" s="105" t="s">
        <v>221</v>
      </c>
      <c r="F167" s="106" t="s">
        <v>222</v>
      </c>
      <c r="G167" s="107" t="s">
        <v>139</v>
      </c>
      <c r="H167" s="108">
        <v>1.4E-2</v>
      </c>
      <c r="I167" s="109"/>
      <c r="J167" s="109">
        <f>ROUND(I167*H167,2)</f>
        <v>0</v>
      </c>
      <c r="K167" s="106" t="s">
        <v>104</v>
      </c>
      <c r="L167" s="24"/>
      <c r="M167" s="110" t="s">
        <v>1</v>
      </c>
      <c r="N167" s="111" t="s">
        <v>26</v>
      </c>
      <c r="O167" s="112">
        <v>15.231</v>
      </c>
      <c r="P167" s="112">
        <f>O167*H167</f>
        <v>0.21323400000000001</v>
      </c>
      <c r="Q167" s="112">
        <v>1.0530600000000001</v>
      </c>
      <c r="R167" s="112">
        <f>Q167*H167</f>
        <v>1.4742840000000002E-2</v>
      </c>
      <c r="S167" s="112">
        <v>0</v>
      </c>
      <c r="T167" s="113">
        <f>S167*H167</f>
        <v>0</v>
      </c>
      <c r="AR167" s="13" t="s">
        <v>42</v>
      </c>
      <c r="AT167" s="13" t="s">
        <v>100</v>
      </c>
      <c r="AU167" s="13" t="s">
        <v>41</v>
      </c>
      <c r="AY167" s="13" t="s">
        <v>98</v>
      </c>
      <c r="BE167" s="114">
        <f>IF(N167="základní",J167,0)</f>
        <v>0</v>
      </c>
      <c r="BF167" s="114">
        <f>IF(N167="snížená",J167,0)</f>
        <v>0</v>
      </c>
      <c r="BG167" s="114">
        <f>IF(N167="zákl. přenesená",J167,0)</f>
        <v>0</v>
      </c>
      <c r="BH167" s="114">
        <f>IF(N167="sníž. přenesená",J167,0)</f>
        <v>0</v>
      </c>
      <c r="BI167" s="114">
        <f>IF(N167="nulová",J167,0)</f>
        <v>0</v>
      </c>
      <c r="BJ167" s="13" t="s">
        <v>38</v>
      </c>
      <c r="BK167" s="114">
        <f>ROUND(I167*H167,2)</f>
        <v>0</v>
      </c>
      <c r="BL167" s="13" t="s">
        <v>42</v>
      </c>
      <c r="BM167" s="13" t="s">
        <v>223</v>
      </c>
    </row>
    <row r="168" spans="2:65" s="8" customFormat="1">
      <c r="B168" s="136"/>
      <c r="D168" s="116" t="s">
        <v>106</v>
      </c>
      <c r="E168" s="137" t="s">
        <v>1</v>
      </c>
      <c r="F168" s="138" t="s">
        <v>208</v>
      </c>
      <c r="H168" s="139" t="s">
        <v>1</v>
      </c>
      <c r="L168" s="136"/>
      <c r="M168" s="140"/>
      <c r="N168" s="141"/>
      <c r="O168" s="141"/>
      <c r="P168" s="141"/>
      <c r="Q168" s="141"/>
      <c r="R168" s="141"/>
      <c r="S168" s="141"/>
      <c r="T168" s="142"/>
      <c r="AT168" s="139" t="s">
        <v>106</v>
      </c>
      <c r="AU168" s="139" t="s">
        <v>41</v>
      </c>
      <c r="AV168" s="8" t="s">
        <v>38</v>
      </c>
      <c r="AW168" s="8" t="s">
        <v>19</v>
      </c>
      <c r="AX168" s="8" t="s">
        <v>37</v>
      </c>
      <c r="AY168" s="139" t="s">
        <v>98</v>
      </c>
    </row>
    <row r="169" spans="2:65" s="7" customFormat="1">
      <c r="B169" s="115"/>
      <c r="D169" s="116" t="s">
        <v>106</v>
      </c>
      <c r="E169" s="117" t="s">
        <v>1</v>
      </c>
      <c r="F169" s="118" t="s">
        <v>224</v>
      </c>
      <c r="H169" s="119">
        <v>1.4E-2</v>
      </c>
      <c r="L169" s="115"/>
      <c r="M169" s="120"/>
      <c r="N169" s="121"/>
      <c r="O169" s="121"/>
      <c r="P169" s="121"/>
      <c r="Q169" s="121"/>
      <c r="R169" s="121"/>
      <c r="S169" s="121"/>
      <c r="T169" s="122"/>
      <c r="AT169" s="117" t="s">
        <v>106</v>
      </c>
      <c r="AU169" s="117" t="s">
        <v>41</v>
      </c>
      <c r="AV169" s="7" t="s">
        <v>41</v>
      </c>
      <c r="AW169" s="7" t="s">
        <v>19</v>
      </c>
      <c r="AX169" s="7" t="s">
        <v>37</v>
      </c>
      <c r="AY169" s="117" t="s">
        <v>98</v>
      </c>
    </row>
    <row r="170" spans="2:65" s="6" customFormat="1" ht="29.85" customHeight="1">
      <c r="B170" s="90"/>
      <c r="D170" s="100" t="s">
        <v>36</v>
      </c>
      <c r="E170" s="101" t="s">
        <v>112</v>
      </c>
      <c r="F170" s="101" t="s">
        <v>225</v>
      </c>
      <c r="J170" s="102">
        <f>BK170</f>
        <v>0</v>
      </c>
      <c r="L170" s="90"/>
      <c r="M170" s="94"/>
      <c r="N170" s="95"/>
      <c r="O170" s="95"/>
      <c r="P170" s="96">
        <f>SUM(P171:P207)</f>
        <v>44.972661999999993</v>
      </c>
      <c r="Q170" s="95"/>
      <c r="R170" s="96">
        <f>SUM(R171:R207)</f>
        <v>15.600049869999999</v>
      </c>
      <c r="S170" s="95"/>
      <c r="T170" s="97">
        <f>SUM(T171:T207)</f>
        <v>0</v>
      </c>
      <c r="AR170" s="91" t="s">
        <v>38</v>
      </c>
      <c r="AT170" s="98" t="s">
        <v>36</v>
      </c>
      <c r="AU170" s="98" t="s">
        <v>38</v>
      </c>
      <c r="AY170" s="91" t="s">
        <v>98</v>
      </c>
      <c r="BK170" s="99">
        <f>SUM(BK171:BK207)</f>
        <v>0</v>
      </c>
    </row>
    <row r="171" spans="2:65" s="1" customFormat="1" ht="22.5" customHeight="1">
      <c r="B171" s="103"/>
      <c r="C171" s="104" t="s">
        <v>226</v>
      </c>
      <c r="D171" s="104" t="s">
        <v>100</v>
      </c>
      <c r="E171" s="105" t="s">
        <v>227</v>
      </c>
      <c r="F171" s="106" t="s">
        <v>228</v>
      </c>
      <c r="G171" s="107" t="s">
        <v>229</v>
      </c>
      <c r="H171" s="108">
        <v>1</v>
      </c>
      <c r="I171" s="109"/>
      <c r="J171" s="109">
        <f>ROUND(I171*H171,2)</f>
        <v>0</v>
      </c>
      <c r="K171" s="106" t="s">
        <v>104</v>
      </c>
      <c r="L171" s="24"/>
      <c r="M171" s="110" t="s">
        <v>1</v>
      </c>
      <c r="N171" s="111" t="s">
        <v>26</v>
      </c>
      <c r="O171" s="112">
        <v>0.23100000000000001</v>
      </c>
      <c r="P171" s="112">
        <f>O171*H171</f>
        <v>0.23100000000000001</v>
      </c>
      <c r="Q171" s="112">
        <v>4.8430000000000001E-2</v>
      </c>
      <c r="R171" s="112">
        <f>Q171*H171</f>
        <v>4.8430000000000001E-2</v>
      </c>
      <c r="S171" s="112">
        <v>0</v>
      </c>
      <c r="T171" s="113">
        <f>S171*H171</f>
        <v>0</v>
      </c>
      <c r="AR171" s="13" t="s">
        <v>42</v>
      </c>
      <c r="AT171" s="13" t="s">
        <v>100</v>
      </c>
      <c r="AU171" s="13" t="s">
        <v>41</v>
      </c>
      <c r="AY171" s="13" t="s">
        <v>98</v>
      </c>
      <c r="BE171" s="114">
        <f>IF(N171="základní",J171,0)</f>
        <v>0</v>
      </c>
      <c r="BF171" s="114">
        <f>IF(N171="snížená",J171,0)</f>
        <v>0</v>
      </c>
      <c r="BG171" s="114">
        <f>IF(N171="zákl. přenesená",J171,0)</f>
        <v>0</v>
      </c>
      <c r="BH171" s="114">
        <f>IF(N171="sníž. přenesená",J171,0)</f>
        <v>0</v>
      </c>
      <c r="BI171" s="114">
        <f>IF(N171="nulová",J171,0)</f>
        <v>0</v>
      </c>
      <c r="BJ171" s="13" t="s">
        <v>38</v>
      </c>
      <c r="BK171" s="114">
        <f>ROUND(I171*H171,2)</f>
        <v>0</v>
      </c>
      <c r="BL171" s="13" t="s">
        <v>42</v>
      </c>
      <c r="BM171" s="13" t="s">
        <v>230</v>
      </c>
    </row>
    <row r="172" spans="2:65" s="8" customFormat="1">
      <c r="B172" s="136"/>
      <c r="D172" s="116" t="s">
        <v>106</v>
      </c>
      <c r="E172" s="137" t="s">
        <v>1</v>
      </c>
      <c r="F172" s="138" t="s">
        <v>208</v>
      </c>
      <c r="H172" s="139" t="s">
        <v>1</v>
      </c>
      <c r="L172" s="136"/>
      <c r="M172" s="140"/>
      <c r="N172" s="141"/>
      <c r="O172" s="141"/>
      <c r="P172" s="141"/>
      <c r="Q172" s="141"/>
      <c r="R172" s="141"/>
      <c r="S172" s="141"/>
      <c r="T172" s="142"/>
      <c r="AT172" s="139" t="s">
        <v>106</v>
      </c>
      <c r="AU172" s="139" t="s">
        <v>41</v>
      </c>
      <c r="AV172" s="8" t="s">
        <v>38</v>
      </c>
      <c r="AW172" s="8" t="s">
        <v>19</v>
      </c>
      <c r="AX172" s="8" t="s">
        <v>37</v>
      </c>
      <c r="AY172" s="139" t="s">
        <v>98</v>
      </c>
    </row>
    <row r="173" spans="2:65" s="7" customFormat="1">
      <c r="B173" s="115"/>
      <c r="D173" s="123" t="s">
        <v>106</v>
      </c>
      <c r="E173" s="124" t="s">
        <v>1</v>
      </c>
      <c r="F173" s="125" t="s">
        <v>231</v>
      </c>
      <c r="H173" s="126">
        <v>1</v>
      </c>
      <c r="L173" s="115"/>
      <c r="M173" s="120"/>
      <c r="N173" s="121"/>
      <c r="O173" s="121"/>
      <c r="P173" s="121"/>
      <c r="Q173" s="121"/>
      <c r="R173" s="121"/>
      <c r="S173" s="121"/>
      <c r="T173" s="122"/>
      <c r="AT173" s="117" t="s">
        <v>106</v>
      </c>
      <c r="AU173" s="117" t="s">
        <v>41</v>
      </c>
      <c r="AV173" s="7" t="s">
        <v>41</v>
      </c>
      <c r="AW173" s="7" t="s">
        <v>19</v>
      </c>
      <c r="AX173" s="7" t="s">
        <v>37</v>
      </c>
      <c r="AY173" s="117" t="s">
        <v>98</v>
      </c>
    </row>
    <row r="174" spans="2:65" s="1" customFormat="1" ht="22.5" customHeight="1">
      <c r="B174" s="103"/>
      <c r="C174" s="104" t="s">
        <v>232</v>
      </c>
      <c r="D174" s="104" t="s">
        <v>100</v>
      </c>
      <c r="E174" s="105" t="s">
        <v>233</v>
      </c>
      <c r="F174" s="106" t="s">
        <v>234</v>
      </c>
      <c r="G174" s="107" t="s">
        <v>229</v>
      </c>
      <c r="H174" s="108">
        <v>2</v>
      </c>
      <c r="I174" s="109"/>
      <c r="J174" s="109">
        <f>ROUND(I174*H174,2)</f>
        <v>0</v>
      </c>
      <c r="K174" s="106" t="s">
        <v>104</v>
      </c>
      <c r="L174" s="24"/>
      <c r="M174" s="110" t="s">
        <v>1</v>
      </c>
      <c r="N174" s="111" t="s">
        <v>26</v>
      </c>
      <c r="O174" s="112">
        <v>0.55100000000000005</v>
      </c>
      <c r="P174" s="112">
        <f>O174*H174</f>
        <v>1.1020000000000001</v>
      </c>
      <c r="Q174" s="112">
        <v>0.12021</v>
      </c>
      <c r="R174" s="112">
        <f>Q174*H174</f>
        <v>0.24041999999999999</v>
      </c>
      <c r="S174" s="112">
        <v>0</v>
      </c>
      <c r="T174" s="113">
        <f>S174*H174</f>
        <v>0</v>
      </c>
      <c r="AR174" s="13" t="s">
        <v>42</v>
      </c>
      <c r="AT174" s="13" t="s">
        <v>100</v>
      </c>
      <c r="AU174" s="13" t="s">
        <v>41</v>
      </c>
      <c r="AY174" s="13" t="s">
        <v>98</v>
      </c>
      <c r="BE174" s="114">
        <f>IF(N174="základní",J174,0)</f>
        <v>0</v>
      </c>
      <c r="BF174" s="114">
        <f>IF(N174="snížená",J174,0)</f>
        <v>0</v>
      </c>
      <c r="BG174" s="114">
        <f>IF(N174="zákl. přenesená",J174,0)</f>
        <v>0</v>
      </c>
      <c r="BH174" s="114">
        <f>IF(N174="sníž. přenesená",J174,0)</f>
        <v>0</v>
      </c>
      <c r="BI174" s="114">
        <f>IF(N174="nulová",J174,0)</f>
        <v>0</v>
      </c>
      <c r="BJ174" s="13" t="s">
        <v>38</v>
      </c>
      <c r="BK174" s="114">
        <f>ROUND(I174*H174,2)</f>
        <v>0</v>
      </c>
      <c r="BL174" s="13" t="s">
        <v>42</v>
      </c>
      <c r="BM174" s="13" t="s">
        <v>235</v>
      </c>
    </row>
    <row r="175" spans="2:65" s="8" customFormat="1">
      <c r="B175" s="136"/>
      <c r="D175" s="116" t="s">
        <v>106</v>
      </c>
      <c r="E175" s="137" t="s">
        <v>1</v>
      </c>
      <c r="F175" s="138" t="s">
        <v>208</v>
      </c>
      <c r="H175" s="139" t="s">
        <v>1</v>
      </c>
      <c r="L175" s="136"/>
      <c r="M175" s="140"/>
      <c r="N175" s="141"/>
      <c r="O175" s="141"/>
      <c r="P175" s="141"/>
      <c r="Q175" s="141"/>
      <c r="R175" s="141"/>
      <c r="S175" s="141"/>
      <c r="T175" s="142"/>
      <c r="AT175" s="139" t="s">
        <v>106</v>
      </c>
      <c r="AU175" s="139" t="s">
        <v>41</v>
      </c>
      <c r="AV175" s="8" t="s">
        <v>38</v>
      </c>
      <c r="AW175" s="8" t="s">
        <v>19</v>
      </c>
      <c r="AX175" s="8" t="s">
        <v>37</v>
      </c>
      <c r="AY175" s="139" t="s">
        <v>98</v>
      </c>
    </row>
    <row r="176" spans="2:65" s="7" customFormat="1">
      <c r="B176" s="115"/>
      <c r="D176" s="123" t="s">
        <v>106</v>
      </c>
      <c r="E176" s="124" t="s">
        <v>1</v>
      </c>
      <c r="F176" s="125" t="s">
        <v>236</v>
      </c>
      <c r="H176" s="126">
        <v>2</v>
      </c>
      <c r="L176" s="115"/>
      <c r="M176" s="120"/>
      <c r="N176" s="121"/>
      <c r="O176" s="121"/>
      <c r="P176" s="121"/>
      <c r="Q176" s="121"/>
      <c r="R176" s="121"/>
      <c r="S176" s="121"/>
      <c r="T176" s="122"/>
      <c r="AT176" s="117" t="s">
        <v>106</v>
      </c>
      <c r="AU176" s="117" t="s">
        <v>41</v>
      </c>
      <c r="AV176" s="7" t="s">
        <v>41</v>
      </c>
      <c r="AW176" s="7" t="s">
        <v>19</v>
      </c>
      <c r="AX176" s="7" t="s">
        <v>37</v>
      </c>
      <c r="AY176" s="117" t="s">
        <v>98</v>
      </c>
    </row>
    <row r="177" spans="2:65" s="1" customFormat="1" ht="22.5" customHeight="1">
      <c r="B177" s="103"/>
      <c r="C177" s="104" t="s">
        <v>237</v>
      </c>
      <c r="D177" s="104" t="s">
        <v>100</v>
      </c>
      <c r="E177" s="105" t="s">
        <v>238</v>
      </c>
      <c r="F177" s="106" t="s">
        <v>239</v>
      </c>
      <c r="G177" s="107" t="s">
        <v>103</v>
      </c>
      <c r="H177" s="108">
        <v>0.34799999999999998</v>
      </c>
      <c r="I177" s="109"/>
      <c r="J177" s="109">
        <f>ROUND(I177*H177,2)</f>
        <v>0</v>
      </c>
      <c r="K177" s="106" t="s">
        <v>104</v>
      </c>
      <c r="L177" s="24"/>
      <c r="M177" s="110" t="s">
        <v>1</v>
      </c>
      <c r="N177" s="111" t="s">
        <v>26</v>
      </c>
      <c r="O177" s="112">
        <v>4.7939999999999996</v>
      </c>
      <c r="P177" s="112">
        <f>O177*H177</f>
        <v>1.6683119999999998</v>
      </c>
      <c r="Q177" s="112">
        <v>1.8774999999999999</v>
      </c>
      <c r="R177" s="112">
        <f>Q177*H177</f>
        <v>0.6533699999999999</v>
      </c>
      <c r="S177" s="112">
        <v>0</v>
      </c>
      <c r="T177" s="113">
        <f>S177*H177</f>
        <v>0</v>
      </c>
      <c r="AR177" s="13" t="s">
        <v>42</v>
      </c>
      <c r="AT177" s="13" t="s">
        <v>100</v>
      </c>
      <c r="AU177" s="13" t="s">
        <v>41</v>
      </c>
      <c r="AY177" s="13" t="s">
        <v>98</v>
      </c>
      <c r="BE177" s="114">
        <f>IF(N177="základní",J177,0)</f>
        <v>0</v>
      </c>
      <c r="BF177" s="114">
        <f>IF(N177="snížená",J177,0)</f>
        <v>0</v>
      </c>
      <c r="BG177" s="114">
        <f>IF(N177="zákl. přenesená",J177,0)</f>
        <v>0</v>
      </c>
      <c r="BH177" s="114">
        <f>IF(N177="sníž. přenesená",J177,0)</f>
        <v>0</v>
      </c>
      <c r="BI177" s="114">
        <f>IF(N177="nulová",J177,0)</f>
        <v>0</v>
      </c>
      <c r="BJ177" s="13" t="s">
        <v>38</v>
      </c>
      <c r="BK177" s="114">
        <f>ROUND(I177*H177,2)</f>
        <v>0</v>
      </c>
      <c r="BL177" s="13" t="s">
        <v>42</v>
      </c>
      <c r="BM177" s="13" t="s">
        <v>240</v>
      </c>
    </row>
    <row r="178" spans="2:65" s="8" customFormat="1">
      <c r="B178" s="136"/>
      <c r="D178" s="116" t="s">
        <v>106</v>
      </c>
      <c r="E178" s="137" t="s">
        <v>1</v>
      </c>
      <c r="F178" s="138" t="s">
        <v>208</v>
      </c>
      <c r="H178" s="139" t="s">
        <v>1</v>
      </c>
      <c r="L178" s="136"/>
      <c r="M178" s="140"/>
      <c r="N178" s="141"/>
      <c r="O178" s="141"/>
      <c r="P178" s="141"/>
      <c r="Q178" s="141"/>
      <c r="R178" s="141"/>
      <c r="S178" s="141"/>
      <c r="T178" s="142"/>
      <c r="AT178" s="139" t="s">
        <v>106</v>
      </c>
      <c r="AU178" s="139" t="s">
        <v>41</v>
      </c>
      <c r="AV178" s="8" t="s">
        <v>38</v>
      </c>
      <c r="AW178" s="8" t="s">
        <v>19</v>
      </c>
      <c r="AX178" s="8" t="s">
        <v>37</v>
      </c>
      <c r="AY178" s="139" t="s">
        <v>98</v>
      </c>
    </row>
    <row r="179" spans="2:65" s="7" customFormat="1">
      <c r="B179" s="115"/>
      <c r="D179" s="116" t="s">
        <v>106</v>
      </c>
      <c r="E179" s="117" t="s">
        <v>1</v>
      </c>
      <c r="F179" s="118" t="s">
        <v>241</v>
      </c>
      <c r="H179" s="119">
        <v>0.24</v>
      </c>
      <c r="L179" s="115"/>
      <c r="M179" s="120"/>
      <c r="N179" s="121"/>
      <c r="O179" s="121"/>
      <c r="P179" s="121"/>
      <c r="Q179" s="121"/>
      <c r="R179" s="121"/>
      <c r="S179" s="121"/>
      <c r="T179" s="122"/>
      <c r="AT179" s="117" t="s">
        <v>106</v>
      </c>
      <c r="AU179" s="117" t="s">
        <v>41</v>
      </c>
      <c r="AV179" s="7" t="s">
        <v>41</v>
      </c>
      <c r="AW179" s="7" t="s">
        <v>19</v>
      </c>
      <c r="AX179" s="7" t="s">
        <v>37</v>
      </c>
      <c r="AY179" s="117" t="s">
        <v>98</v>
      </c>
    </row>
    <row r="180" spans="2:65" s="7" customFormat="1">
      <c r="B180" s="115"/>
      <c r="D180" s="123" t="s">
        <v>106</v>
      </c>
      <c r="E180" s="124" t="s">
        <v>1</v>
      </c>
      <c r="F180" s="125" t="s">
        <v>242</v>
      </c>
      <c r="H180" s="126">
        <v>0.108</v>
      </c>
      <c r="L180" s="115"/>
      <c r="M180" s="120"/>
      <c r="N180" s="121"/>
      <c r="O180" s="121"/>
      <c r="P180" s="121"/>
      <c r="Q180" s="121"/>
      <c r="R180" s="121"/>
      <c r="S180" s="121"/>
      <c r="T180" s="122"/>
      <c r="AT180" s="117" t="s">
        <v>106</v>
      </c>
      <c r="AU180" s="117" t="s">
        <v>41</v>
      </c>
      <c r="AV180" s="7" t="s">
        <v>41</v>
      </c>
      <c r="AW180" s="7" t="s">
        <v>19</v>
      </c>
      <c r="AX180" s="7" t="s">
        <v>37</v>
      </c>
      <c r="AY180" s="117" t="s">
        <v>98</v>
      </c>
    </row>
    <row r="181" spans="2:65" s="1" customFormat="1" ht="22.5" customHeight="1">
      <c r="B181" s="103"/>
      <c r="C181" s="104" t="s">
        <v>243</v>
      </c>
      <c r="D181" s="104" t="s">
        <v>100</v>
      </c>
      <c r="E181" s="105" t="s">
        <v>244</v>
      </c>
      <c r="F181" s="106" t="s">
        <v>245</v>
      </c>
      <c r="G181" s="107" t="s">
        <v>103</v>
      </c>
      <c r="H181" s="108">
        <v>4.1719999999999997</v>
      </c>
      <c r="I181" s="109"/>
      <c r="J181" s="109">
        <f>ROUND(I181*H181,2)</f>
        <v>0</v>
      </c>
      <c r="K181" s="106" t="s">
        <v>104</v>
      </c>
      <c r="L181" s="24"/>
      <c r="M181" s="110" t="s">
        <v>1</v>
      </c>
      <c r="N181" s="111" t="s">
        <v>26</v>
      </c>
      <c r="O181" s="112">
        <v>3.8420000000000001</v>
      </c>
      <c r="P181" s="112">
        <f>O181*H181</f>
        <v>16.028824</v>
      </c>
      <c r="Q181" s="112">
        <v>1.8774999999999999</v>
      </c>
      <c r="R181" s="112">
        <f>Q181*H181</f>
        <v>7.8329299999999993</v>
      </c>
      <c r="S181" s="112">
        <v>0</v>
      </c>
      <c r="T181" s="113">
        <f>S181*H181</f>
        <v>0</v>
      </c>
      <c r="AR181" s="13" t="s">
        <v>42</v>
      </c>
      <c r="AT181" s="13" t="s">
        <v>100</v>
      </c>
      <c r="AU181" s="13" t="s">
        <v>41</v>
      </c>
      <c r="AY181" s="13" t="s">
        <v>98</v>
      </c>
      <c r="BE181" s="114">
        <f>IF(N181="základní",J181,0)</f>
        <v>0</v>
      </c>
      <c r="BF181" s="114">
        <f>IF(N181="snížená",J181,0)</f>
        <v>0</v>
      </c>
      <c r="BG181" s="114">
        <f>IF(N181="zákl. přenesená",J181,0)</f>
        <v>0</v>
      </c>
      <c r="BH181" s="114">
        <f>IF(N181="sníž. přenesená",J181,0)</f>
        <v>0</v>
      </c>
      <c r="BI181" s="114">
        <f>IF(N181="nulová",J181,0)</f>
        <v>0</v>
      </c>
      <c r="BJ181" s="13" t="s">
        <v>38</v>
      </c>
      <c r="BK181" s="114">
        <f>ROUND(I181*H181,2)</f>
        <v>0</v>
      </c>
      <c r="BL181" s="13" t="s">
        <v>42</v>
      </c>
      <c r="BM181" s="13" t="s">
        <v>246</v>
      </c>
    </row>
    <row r="182" spans="2:65" s="8" customFormat="1">
      <c r="B182" s="136"/>
      <c r="D182" s="116" t="s">
        <v>106</v>
      </c>
      <c r="E182" s="137" t="s">
        <v>1</v>
      </c>
      <c r="F182" s="138" t="s">
        <v>208</v>
      </c>
      <c r="H182" s="139" t="s">
        <v>1</v>
      </c>
      <c r="L182" s="136"/>
      <c r="M182" s="140"/>
      <c r="N182" s="141"/>
      <c r="O182" s="141"/>
      <c r="P182" s="141"/>
      <c r="Q182" s="141"/>
      <c r="R182" s="141"/>
      <c r="S182" s="141"/>
      <c r="T182" s="142"/>
      <c r="AT182" s="139" t="s">
        <v>106</v>
      </c>
      <c r="AU182" s="139" t="s">
        <v>41</v>
      </c>
      <c r="AV182" s="8" t="s">
        <v>38</v>
      </c>
      <c r="AW182" s="8" t="s">
        <v>19</v>
      </c>
      <c r="AX182" s="8" t="s">
        <v>37</v>
      </c>
      <c r="AY182" s="139" t="s">
        <v>98</v>
      </c>
    </row>
    <row r="183" spans="2:65" s="7" customFormat="1">
      <c r="B183" s="115"/>
      <c r="D183" s="116" t="s">
        <v>106</v>
      </c>
      <c r="E183" s="117" t="s">
        <v>1</v>
      </c>
      <c r="F183" s="118" t="s">
        <v>247</v>
      </c>
      <c r="H183" s="119">
        <v>0.94499999999999995</v>
      </c>
      <c r="L183" s="115"/>
      <c r="M183" s="120"/>
      <c r="N183" s="121"/>
      <c r="O183" s="121"/>
      <c r="P183" s="121"/>
      <c r="Q183" s="121"/>
      <c r="R183" s="121"/>
      <c r="S183" s="121"/>
      <c r="T183" s="122"/>
      <c r="AT183" s="117" t="s">
        <v>106</v>
      </c>
      <c r="AU183" s="117" t="s">
        <v>41</v>
      </c>
      <c r="AV183" s="7" t="s">
        <v>41</v>
      </c>
      <c r="AW183" s="7" t="s">
        <v>19</v>
      </c>
      <c r="AX183" s="7" t="s">
        <v>37</v>
      </c>
      <c r="AY183" s="117" t="s">
        <v>98</v>
      </c>
    </row>
    <row r="184" spans="2:65" s="7" customFormat="1">
      <c r="B184" s="115"/>
      <c r="D184" s="116" t="s">
        <v>106</v>
      </c>
      <c r="E184" s="117" t="s">
        <v>1</v>
      </c>
      <c r="F184" s="118" t="s">
        <v>248</v>
      </c>
      <c r="H184" s="119">
        <v>1.778</v>
      </c>
      <c r="L184" s="115"/>
      <c r="M184" s="120"/>
      <c r="N184" s="121"/>
      <c r="O184" s="121"/>
      <c r="P184" s="121"/>
      <c r="Q184" s="121"/>
      <c r="R184" s="121"/>
      <c r="S184" s="121"/>
      <c r="T184" s="122"/>
      <c r="AT184" s="117" t="s">
        <v>106</v>
      </c>
      <c r="AU184" s="117" t="s">
        <v>41</v>
      </c>
      <c r="AV184" s="7" t="s">
        <v>41</v>
      </c>
      <c r="AW184" s="7" t="s">
        <v>19</v>
      </c>
      <c r="AX184" s="7" t="s">
        <v>37</v>
      </c>
      <c r="AY184" s="117" t="s">
        <v>98</v>
      </c>
    </row>
    <row r="185" spans="2:65" s="7" customFormat="1">
      <c r="B185" s="115"/>
      <c r="D185" s="123" t="s">
        <v>106</v>
      </c>
      <c r="E185" s="124" t="s">
        <v>1</v>
      </c>
      <c r="F185" s="125" t="s">
        <v>249</v>
      </c>
      <c r="H185" s="126">
        <v>1.4490000000000001</v>
      </c>
      <c r="L185" s="115"/>
      <c r="M185" s="120"/>
      <c r="N185" s="121"/>
      <c r="O185" s="121"/>
      <c r="P185" s="121"/>
      <c r="Q185" s="121"/>
      <c r="R185" s="121"/>
      <c r="S185" s="121"/>
      <c r="T185" s="122"/>
      <c r="AT185" s="117" t="s">
        <v>106</v>
      </c>
      <c r="AU185" s="117" t="s">
        <v>41</v>
      </c>
      <c r="AV185" s="7" t="s">
        <v>41</v>
      </c>
      <c r="AW185" s="7" t="s">
        <v>19</v>
      </c>
      <c r="AX185" s="7" t="s">
        <v>37</v>
      </c>
      <c r="AY185" s="117" t="s">
        <v>98</v>
      </c>
    </row>
    <row r="186" spans="2:65" s="1" customFormat="1" ht="31.5" customHeight="1">
      <c r="B186" s="103"/>
      <c r="C186" s="104" t="s">
        <v>250</v>
      </c>
      <c r="D186" s="104" t="s">
        <v>100</v>
      </c>
      <c r="E186" s="105" t="s">
        <v>251</v>
      </c>
      <c r="F186" s="106" t="s">
        <v>252</v>
      </c>
      <c r="G186" s="107" t="s">
        <v>156</v>
      </c>
      <c r="H186" s="108">
        <v>1.1000000000000001</v>
      </c>
      <c r="I186" s="109"/>
      <c r="J186" s="109">
        <f>ROUND(I186*H186,2)</f>
        <v>0</v>
      </c>
      <c r="K186" s="106" t="s">
        <v>104</v>
      </c>
      <c r="L186" s="24"/>
      <c r="M186" s="110" t="s">
        <v>1</v>
      </c>
      <c r="N186" s="111" t="s">
        <v>26</v>
      </c>
      <c r="O186" s="112">
        <v>0.76200000000000001</v>
      </c>
      <c r="P186" s="112">
        <f>O186*H186</f>
        <v>0.83820000000000006</v>
      </c>
      <c r="Q186" s="112">
        <v>0.42831999999999998</v>
      </c>
      <c r="R186" s="112">
        <f>Q186*H186</f>
        <v>0.47115200000000002</v>
      </c>
      <c r="S186" s="112">
        <v>0</v>
      </c>
      <c r="T186" s="113">
        <f>S186*H186</f>
        <v>0</v>
      </c>
      <c r="AR186" s="13" t="s">
        <v>42</v>
      </c>
      <c r="AT186" s="13" t="s">
        <v>100</v>
      </c>
      <c r="AU186" s="13" t="s">
        <v>41</v>
      </c>
      <c r="AY186" s="13" t="s">
        <v>98</v>
      </c>
      <c r="BE186" s="114">
        <f>IF(N186="základní",J186,0)</f>
        <v>0</v>
      </c>
      <c r="BF186" s="114">
        <f>IF(N186="snížená",J186,0)</f>
        <v>0</v>
      </c>
      <c r="BG186" s="114">
        <f>IF(N186="zákl. přenesená",J186,0)</f>
        <v>0</v>
      </c>
      <c r="BH186" s="114">
        <f>IF(N186="sníž. přenesená",J186,0)</f>
        <v>0</v>
      </c>
      <c r="BI186" s="114">
        <f>IF(N186="nulová",J186,0)</f>
        <v>0</v>
      </c>
      <c r="BJ186" s="13" t="s">
        <v>38</v>
      </c>
      <c r="BK186" s="114">
        <f>ROUND(I186*H186,2)</f>
        <v>0</v>
      </c>
      <c r="BL186" s="13" t="s">
        <v>42</v>
      </c>
      <c r="BM186" s="13" t="s">
        <v>253</v>
      </c>
    </row>
    <row r="187" spans="2:65" s="7" customFormat="1">
      <c r="B187" s="115"/>
      <c r="D187" s="123" t="s">
        <v>106</v>
      </c>
      <c r="E187" s="124" t="s">
        <v>1</v>
      </c>
      <c r="F187" s="125" t="s">
        <v>254</v>
      </c>
      <c r="H187" s="126">
        <v>1.1000000000000001</v>
      </c>
      <c r="L187" s="115"/>
      <c r="M187" s="120"/>
      <c r="N187" s="121"/>
      <c r="O187" s="121"/>
      <c r="P187" s="121"/>
      <c r="Q187" s="121"/>
      <c r="R187" s="121"/>
      <c r="S187" s="121"/>
      <c r="T187" s="122"/>
      <c r="AT187" s="117" t="s">
        <v>106</v>
      </c>
      <c r="AU187" s="117" t="s">
        <v>41</v>
      </c>
      <c r="AV187" s="7" t="s">
        <v>41</v>
      </c>
      <c r="AW187" s="7" t="s">
        <v>19</v>
      </c>
      <c r="AX187" s="7" t="s">
        <v>37</v>
      </c>
      <c r="AY187" s="117" t="s">
        <v>98</v>
      </c>
    </row>
    <row r="188" spans="2:65" s="1" customFormat="1" ht="31.5" customHeight="1">
      <c r="B188" s="103"/>
      <c r="C188" s="104" t="s">
        <v>255</v>
      </c>
      <c r="D188" s="104" t="s">
        <v>100</v>
      </c>
      <c r="E188" s="105" t="s">
        <v>256</v>
      </c>
      <c r="F188" s="106" t="s">
        <v>257</v>
      </c>
      <c r="G188" s="107" t="s">
        <v>156</v>
      </c>
      <c r="H188" s="108">
        <v>8</v>
      </c>
      <c r="I188" s="109"/>
      <c r="J188" s="109">
        <f>ROUND(I188*H188,2)</f>
        <v>0</v>
      </c>
      <c r="K188" s="106" t="s">
        <v>104</v>
      </c>
      <c r="L188" s="24"/>
      <c r="M188" s="110" t="s">
        <v>1</v>
      </c>
      <c r="N188" s="111" t="s">
        <v>26</v>
      </c>
      <c r="O188" s="112">
        <v>1.0860000000000001</v>
      </c>
      <c r="P188" s="112">
        <f>O188*H188</f>
        <v>8.6880000000000006</v>
      </c>
      <c r="Q188" s="112">
        <v>0.67488999999999999</v>
      </c>
      <c r="R188" s="112">
        <f>Q188*H188</f>
        <v>5.3991199999999999</v>
      </c>
      <c r="S188" s="112">
        <v>0</v>
      </c>
      <c r="T188" s="113">
        <f>S188*H188</f>
        <v>0</v>
      </c>
      <c r="AR188" s="13" t="s">
        <v>42</v>
      </c>
      <c r="AT188" s="13" t="s">
        <v>100</v>
      </c>
      <c r="AU188" s="13" t="s">
        <v>41</v>
      </c>
      <c r="AY188" s="13" t="s">
        <v>98</v>
      </c>
      <c r="BE188" s="114">
        <f>IF(N188="základní",J188,0)</f>
        <v>0</v>
      </c>
      <c r="BF188" s="114">
        <f>IF(N188="snížená",J188,0)</f>
        <v>0</v>
      </c>
      <c r="BG188" s="114">
        <f>IF(N188="zákl. přenesená",J188,0)</f>
        <v>0</v>
      </c>
      <c r="BH188" s="114">
        <f>IF(N188="sníž. přenesená",J188,0)</f>
        <v>0</v>
      </c>
      <c r="BI188" s="114">
        <f>IF(N188="nulová",J188,0)</f>
        <v>0</v>
      </c>
      <c r="BJ188" s="13" t="s">
        <v>38</v>
      </c>
      <c r="BK188" s="114">
        <f>ROUND(I188*H188,2)</f>
        <v>0</v>
      </c>
      <c r="BL188" s="13" t="s">
        <v>42</v>
      </c>
      <c r="BM188" s="13" t="s">
        <v>258</v>
      </c>
    </row>
    <row r="189" spans="2:65" s="7" customFormat="1">
      <c r="B189" s="115"/>
      <c r="D189" s="123" t="s">
        <v>106</v>
      </c>
      <c r="E189" s="124" t="s">
        <v>1</v>
      </c>
      <c r="F189" s="125" t="s">
        <v>259</v>
      </c>
      <c r="H189" s="126">
        <v>8</v>
      </c>
      <c r="L189" s="115"/>
      <c r="M189" s="120"/>
      <c r="N189" s="121"/>
      <c r="O189" s="121"/>
      <c r="P189" s="121"/>
      <c r="Q189" s="121"/>
      <c r="R189" s="121"/>
      <c r="S189" s="121"/>
      <c r="T189" s="122"/>
      <c r="AT189" s="117" t="s">
        <v>106</v>
      </c>
      <c r="AU189" s="117" t="s">
        <v>41</v>
      </c>
      <c r="AV189" s="7" t="s">
        <v>41</v>
      </c>
      <c r="AW189" s="7" t="s">
        <v>19</v>
      </c>
      <c r="AX189" s="7" t="s">
        <v>37</v>
      </c>
      <c r="AY189" s="117" t="s">
        <v>98</v>
      </c>
    </row>
    <row r="190" spans="2:65" s="1" customFormat="1" ht="22.5" customHeight="1">
      <c r="B190" s="103"/>
      <c r="C190" s="104" t="s">
        <v>260</v>
      </c>
      <c r="D190" s="104" t="s">
        <v>100</v>
      </c>
      <c r="E190" s="105" t="s">
        <v>261</v>
      </c>
      <c r="F190" s="106" t="s">
        <v>262</v>
      </c>
      <c r="G190" s="107" t="s">
        <v>139</v>
      </c>
      <c r="H190" s="108">
        <v>0.127</v>
      </c>
      <c r="I190" s="109"/>
      <c r="J190" s="109">
        <f>ROUND(I190*H190,2)</f>
        <v>0</v>
      </c>
      <c r="K190" s="106" t="s">
        <v>104</v>
      </c>
      <c r="L190" s="24"/>
      <c r="M190" s="110" t="s">
        <v>1</v>
      </c>
      <c r="N190" s="111" t="s">
        <v>26</v>
      </c>
      <c r="O190" s="112">
        <v>36.738</v>
      </c>
      <c r="P190" s="112">
        <f>O190*H190</f>
        <v>4.6657260000000003</v>
      </c>
      <c r="Q190" s="112">
        <v>1.04881</v>
      </c>
      <c r="R190" s="112">
        <f>Q190*H190</f>
        <v>0.13319887</v>
      </c>
      <c r="S190" s="112">
        <v>0</v>
      </c>
      <c r="T190" s="113">
        <f>S190*H190</f>
        <v>0</v>
      </c>
      <c r="AR190" s="13" t="s">
        <v>42</v>
      </c>
      <c r="AT190" s="13" t="s">
        <v>100</v>
      </c>
      <c r="AU190" s="13" t="s">
        <v>41</v>
      </c>
      <c r="AY190" s="13" t="s">
        <v>98</v>
      </c>
      <c r="BE190" s="114">
        <f>IF(N190="základní",J190,0)</f>
        <v>0</v>
      </c>
      <c r="BF190" s="114">
        <f>IF(N190="snížená",J190,0)</f>
        <v>0</v>
      </c>
      <c r="BG190" s="114">
        <f>IF(N190="zákl. přenesená",J190,0)</f>
        <v>0</v>
      </c>
      <c r="BH190" s="114">
        <f>IF(N190="sníž. přenesená",J190,0)</f>
        <v>0</v>
      </c>
      <c r="BI190" s="114">
        <f>IF(N190="nulová",J190,0)</f>
        <v>0</v>
      </c>
      <c r="BJ190" s="13" t="s">
        <v>38</v>
      </c>
      <c r="BK190" s="114">
        <f>ROUND(I190*H190,2)</f>
        <v>0</v>
      </c>
      <c r="BL190" s="13" t="s">
        <v>42</v>
      </c>
      <c r="BM190" s="13" t="s">
        <v>263</v>
      </c>
    </row>
    <row r="191" spans="2:65" s="7" customFormat="1">
      <c r="B191" s="115"/>
      <c r="D191" s="116" t="s">
        <v>106</v>
      </c>
      <c r="E191" s="117" t="s">
        <v>1</v>
      </c>
      <c r="F191" s="118" t="s">
        <v>264</v>
      </c>
      <c r="H191" s="119">
        <v>0.112</v>
      </c>
      <c r="L191" s="115"/>
      <c r="M191" s="120"/>
      <c r="N191" s="121"/>
      <c r="O191" s="121"/>
      <c r="P191" s="121"/>
      <c r="Q191" s="121"/>
      <c r="R191" s="121"/>
      <c r="S191" s="121"/>
      <c r="T191" s="122"/>
      <c r="AT191" s="117" t="s">
        <v>106</v>
      </c>
      <c r="AU191" s="117" t="s">
        <v>41</v>
      </c>
      <c r="AV191" s="7" t="s">
        <v>41</v>
      </c>
      <c r="AW191" s="7" t="s">
        <v>19</v>
      </c>
      <c r="AX191" s="7" t="s">
        <v>37</v>
      </c>
      <c r="AY191" s="117" t="s">
        <v>98</v>
      </c>
    </row>
    <row r="192" spans="2:65" s="7" customFormat="1">
      <c r="B192" s="115"/>
      <c r="D192" s="123" t="s">
        <v>106</v>
      </c>
      <c r="E192" s="124" t="s">
        <v>1</v>
      </c>
      <c r="F192" s="125" t="s">
        <v>265</v>
      </c>
      <c r="H192" s="126">
        <v>1.4999999999999999E-2</v>
      </c>
      <c r="L192" s="115"/>
      <c r="M192" s="120"/>
      <c r="N192" s="121"/>
      <c r="O192" s="121"/>
      <c r="P192" s="121"/>
      <c r="Q192" s="121"/>
      <c r="R192" s="121"/>
      <c r="S192" s="121"/>
      <c r="T192" s="122"/>
      <c r="AT192" s="117" t="s">
        <v>106</v>
      </c>
      <c r="AU192" s="117" t="s">
        <v>41</v>
      </c>
      <c r="AV192" s="7" t="s">
        <v>41</v>
      </c>
      <c r="AW192" s="7" t="s">
        <v>19</v>
      </c>
      <c r="AX192" s="7" t="s">
        <v>37</v>
      </c>
      <c r="AY192" s="117" t="s">
        <v>98</v>
      </c>
    </row>
    <row r="193" spans="2:65" s="1" customFormat="1" ht="22.5" customHeight="1">
      <c r="B193" s="103"/>
      <c r="C193" s="104" t="s">
        <v>266</v>
      </c>
      <c r="D193" s="104" t="s">
        <v>100</v>
      </c>
      <c r="E193" s="105" t="s">
        <v>267</v>
      </c>
      <c r="F193" s="106" t="s">
        <v>268</v>
      </c>
      <c r="G193" s="107" t="s">
        <v>229</v>
      </c>
      <c r="H193" s="108">
        <v>2</v>
      </c>
      <c r="I193" s="109"/>
      <c r="J193" s="109">
        <f>ROUND(I193*H193,2)</f>
        <v>0</v>
      </c>
      <c r="K193" s="106" t="s">
        <v>104</v>
      </c>
      <c r="L193" s="24"/>
      <c r="M193" s="110" t="s">
        <v>1</v>
      </c>
      <c r="N193" s="111" t="s">
        <v>26</v>
      </c>
      <c r="O193" s="112">
        <v>0.61799999999999999</v>
      </c>
      <c r="P193" s="112">
        <f>O193*H193</f>
        <v>1.236</v>
      </c>
      <c r="Q193" s="112">
        <v>2.588E-2</v>
      </c>
      <c r="R193" s="112">
        <f>Q193*H193</f>
        <v>5.176E-2</v>
      </c>
      <c r="S193" s="112">
        <v>0</v>
      </c>
      <c r="T193" s="113">
        <f>S193*H193</f>
        <v>0</v>
      </c>
      <c r="AR193" s="13" t="s">
        <v>42</v>
      </c>
      <c r="AT193" s="13" t="s">
        <v>100</v>
      </c>
      <c r="AU193" s="13" t="s">
        <v>41</v>
      </c>
      <c r="AY193" s="13" t="s">
        <v>98</v>
      </c>
      <c r="BE193" s="114">
        <f>IF(N193="základní",J193,0)</f>
        <v>0</v>
      </c>
      <c r="BF193" s="114">
        <f>IF(N193="snížená",J193,0)</f>
        <v>0</v>
      </c>
      <c r="BG193" s="114">
        <f>IF(N193="zákl. přenesená",J193,0)</f>
        <v>0</v>
      </c>
      <c r="BH193" s="114">
        <f>IF(N193="sníž. přenesená",J193,0)</f>
        <v>0</v>
      </c>
      <c r="BI193" s="114">
        <f>IF(N193="nulová",J193,0)</f>
        <v>0</v>
      </c>
      <c r="BJ193" s="13" t="s">
        <v>38</v>
      </c>
      <c r="BK193" s="114">
        <f>ROUND(I193*H193,2)</f>
        <v>0</v>
      </c>
      <c r="BL193" s="13" t="s">
        <v>42</v>
      </c>
      <c r="BM193" s="13" t="s">
        <v>269</v>
      </c>
    </row>
    <row r="194" spans="2:65" s="7" customFormat="1">
      <c r="B194" s="115"/>
      <c r="D194" s="123" t="s">
        <v>106</v>
      </c>
      <c r="E194" s="124" t="s">
        <v>1</v>
      </c>
      <c r="F194" s="125" t="s">
        <v>270</v>
      </c>
      <c r="H194" s="126">
        <v>2</v>
      </c>
      <c r="L194" s="115"/>
      <c r="M194" s="120"/>
      <c r="N194" s="121"/>
      <c r="O194" s="121"/>
      <c r="P194" s="121"/>
      <c r="Q194" s="121"/>
      <c r="R194" s="121"/>
      <c r="S194" s="121"/>
      <c r="T194" s="122"/>
      <c r="AT194" s="117" t="s">
        <v>106</v>
      </c>
      <c r="AU194" s="117" t="s">
        <v>41</v>
      </c>
      <c r="AV194" s="7" t="s">
        <v>41</v>
      </c>
      <c r="AW194" s="7" t="s">
        <v>19</v>
      </c>
      <c r="AX194" s="7" t="s">
        <v>37</v>
      </c>
      <c r="AY194" s="117" t="s">
        <v>98</v>
      </c>
    </row>
    <row r="195" spans="2:65" s="1" customFormat="1" ht="22.5" customHeight="1">
      <c r="B195" s="103"/>
      <c r="C195" s="127" t="s">
        <v>271</v>
      </c>
      <c r="D195" s="127" t="s">
        <v>148</v>
      </c>
      <c r="E195" s="128" t="s">
        <v>272</v>
      </c>
      <c r="F195" s="129" t="s">
        <v>273</v>
      </c>
      <c r="G195" s="130" t="s">
        <v>229</v>
      </c>
      <c r="H195" s="131">
        <v>2</v>
      </c>
      <c r="I195" s="132"/>
      <c r="J195" s="132">
        <f>ROUND(I195*H195,2)</f>
        <v>0</v>
      </c>
      <c r="K195" s="129" t="s">
        <v>104</v>
      </c>
      <c r="L195" s="133"/>
      <c r="M195" s="134" t="s">
        <v>1</v>
      </c>
      <c r="N195" s="135" t="s">
        <v>26</v>
      </c>
      <c r="O195" s="112">
        <v>0</v>
      </c>
      <c r="P195" s="112">
        <f>O195*H195</f>
        <v>0</v>
      </c>
      <c r="Q195" s="112">
        <v>5.8000000000000003E-2</v>
      </c>
      <c r="R195" s="112">
        <f>Q195*H195</f>
        <v>0.11600000000000001</v>
      </c>
      <c r="S195" s="112">
        <v>0</v>
      </c>
      <c r="T195" s="113">
        <f>S195*H195</f>
        <v>0</v>
      </c>
      <c r="AR195" s="13" t="s">
        <v>136</v>
      </c>
      <c r="AT195" s="13" t="s">
        <v>148</v>
      </c>
      <c r="AU195" s="13" t="s">
        <v>41</v>
      </c>
      <c r="AY195" s="13" t="s">
        <v>98</v>
      </c>
      <c r="BE195" s="114">
        <f>IF(N195="základní",J195,0)</f>
        <v>0</v>
      </c>
      <c r="BF195" s="114">
        <f>IF(N195="snížená",J195,0)</f>
        <v>0</v>
      </c>
      <c r="BG195" s="114">
        <f>IF(N195="zákl. přenesená",J195,0)</f>
        <v>0</v>
      </c>
      <c r="BH195" s="114">
        <f>IF(N195="sníž. přenesená",J195,0)</f>
        <v>0</v>
      </c>
      <c r="BI195" s="114">
        <f>IF(N195="nulová",J195,0)</f>
        <v>0</v>
      </c>
      <c r="BJ195" s="13" t="s">
        <v>38</v>
      </c>
      <c r="BK195" s="114">
        <f>ROUND(I195*H195,2)</f>
        <v>0</v>
      </c>
      <c r="BL195" s="13" t="s">
        <v>42</v>
      </c>
      <c r="BM195" s="13" t="s">
        <v>274</v>
      </c>
    </row>
    <row r="196" spans="2:65" s="1" customFormat="1" ht="22.5" customHeight="1">
      <c r="B196" s="103"/>
      <c r="C196" s="104" t="s">
        <v>275</v>
      </c>
      <c r="D196" s="104" t="s">
        <v>100</v>
      </c>
      <c r="E196" s="105" t="s">
        <v>276</v>
      </c>
      <c r="F196" s="106" t="s">
        <v>277</v>
      </c>
      <c r="G196" s="107" t="s">
        <v>229</v>
      </c>
      <c r="H196" s="108">
        <v>2</v>
      </c>
      <c r="I196" s="109"/>
      <c r="J196" s="109">
        <f>ROUND(I196*H196,2)</f>
        <v>0</v>
      </c>
      <c r="K196" s="106" t="s">
        <v>104</v>
      </c>
      <c r="L196" s="24"/>
      <c r="M196" s="110" t="s">
        <v>1</v>
      </c>
      <c r="N196" s="111" t="s">
        <v>26</v>
      </c>
      <c r="O196" s="112">
        <v>0.78200000000000003</v>
      </c>
      <c r="P196" s="112">
        <f>O196*H196</f>
        <v>1.5640000000000001</v>
      </c>
      <c r="Q196" s="112">
        <v>3.0300000000000001E-2</v>
      </c>
      <c r="R196" s="112">
        <f>Q196*H196</f>
        <v>6.0600000000000001E-2</v>
      </c>
      <c r="S196" s="112">
        <v>0</v>
      </c>
      <c r="T196" s="113">
        <f>S196*H196</f>
        <v>0</v>
      </c>
      <c r="AR196" s="13" t="s">
        <v>42</v>
      </c>
      <c r="AT196" s="13" t="s">
        <v>100</v>
      </c>
      <c r="AU196" s="13" t="s">
        <v>41</v>
      </c>
      <c r="AY196" s="13" t="s">
        <v>98</v>
      </c>
      <c r="BE196" s="114">
        <f>IF(N196="základní",J196,0)</f>
        <v>0</v>
      </c>
      <c r="BF196" s="114">
        <f>IF(N196="snížená",J196,0)</f>
        <v>0</v>
      </c>
      <c r="BG196" s="114">
        <f>IF(N196="zákl. přenesená",J196,0)</f>
        <v>0</v>
      </c>
      <c r="BH196" s="114">
        <f>IF(N196="sníž. přenesená",J196,0)</f>
        <v>0</v>
      </c>
      <c r="BI196" s="114">
        <f>IF(N196="nulová",J196,0)</f>
        <v>0</v>
      </c>
      <c r="BJ196" s="13" t="s">
        <v>38</v>
      </c>
      <c r="BK196" s="114">
        <f>ROUND(I196*H196,2)</f>
        <v>0</v>
      </c>
      <c r="BL196" s="13" t="s">
        <v>42</v>
      </c>
      <c r="BM196" s="13" t="s">
        <v>278</v>
      </c>
    </row>
    <row r="197" spans="2:65" s="7" customFormat="1">
      <c r="B197" s="115"/>
      <c r="D197" s="123" t="s">
        <v>106</v>
      </c>
      <c r="E197" s="124" t="s">
        <v>1</v>
      </c>
      <c r="F197" s="125" t="s">
        <v>270</v>
      </c>
      <c r="H197" s="126">
        <v>2</v>
      </c>
      <c r="L197" s="115"/>
      <c r="M197" s="120"/>
      <c r="N197" s="121"/>
      <c r="O197" s="121"/>
      <c r="P197" s="121"/>
      <c r="Q197" s="121"/>
      <c r="R197" s="121"/>
      <c r="S197" s="121"/>
      <c r="T197" s="122"/>
      <c r="AT197" s="117" t="s">
        <v>106</v>
      </c>
      <c r="AU197" s="117" t="s">
        <v>41</v>
      </c>
      <c r="AV197" s="7" t="s">
        <v>41</v>
      </c>
      <c r="AW197" s="7" t="s">
        <v>19</v>
      </c>
      <c r="AX197" s="7" t="s">
        <v>37</v>
      </c>
      <c r="AY197" s="117" t="s">
        <v>98</v>
      </c>
    </row>
    <row r="198" spans="2:65" s="1" customFormat="1" ht="22.5" customHeight="1">
      <c r="B198" s="103"/>
      <c r="C198" s="127" t="s">
        <v>279</v>
      </c>
      <c r="D198" s="127" t="s">
        <v>148</v>
      </c>
      <c r="E198" s="128" t="s">
        <v>280</v>
      </c>
      <c r="F198" s="129" t="s">
        <v>281</v>
      </c>
      <c r="G198" s="130" t="s">
        <v>229</v>
      </c>
      <c r="H198" s="131">
        <v>2</v>
      </c>
      <c r="I198" s="132"/>
      <c r="J198" s="132">
        <f>ROUND(I198*H198,2)</f>
        <v>0</v>
      </c>
      <c r="K198" s="129" t="s">
        <v>104</v>
      </c>
      <c r="L198" s="133"/>
      <c r="M198" s="134" t="s">
        <v>1</v>
      </c>
      <c r="N198" s="135" t="s">
        <v>26</v>
      </c>
      <c r="O198" s="112">
        <v>0</v>
      </c>
      <c r="P198" s="112">
        <f>O198*H198</f>
        <v>0</v>
      </c>
      <c r="Q198" s="112">
        <v>8.7999999999999995E-2</v>
      </c>
      <c r="R198" s="112">
        <f>Q198*H198</f>
        <v>0.17599999999999999</v>
      </c>
      <c r="S198" s="112">
        <v>0</v>
      </c>
      <c r="T198" s="113">
        <f>S198*H198</f>
        <v>0</v>
      </c>
      <c r="AR198" s="13" t="s">
        <v>136</v>
      </c>
      <c r="AT198" s="13" t="s">
        <v>148</v>
      </c>
      <c r="AU198" s="13" t="s">
        <v>41</v>
      </c>
      <c r="AY198" s="13" t="s">
        <v>98</v>
      </c>
      <c r="BE198" s="114">
        <f>IF(N198="základní",J198,0)</f>
        <v>0</v>
      </c>
      <c r="BF198" s="114">
        <f>IF(N198="snížená",J198,0)</f>
        <v>0</v>
      </c>
      <c r="BG198" s="114">
        <f>IF(N198="zákl. přenesená",J198,0)</f>
        <v>0</v>
      </c>
      <c r="BH198" s="114">
        <f>IF(N198="sníž. přenesená",J198,0)</f>
        <v>0</v>
      </c>
      <c r="BI198" s="114">
        <f>IF(N198="nulová",J198,0)</f>
        <v>0</v>
      </c>
      <c r="BJ198" s="13" t="s">
        <v>38</v>
      </c>
      <c r="BK198" s="114">
        <f>ROUND(I198*H198,2)</f>
        <v>0</v>
      </c>
      <c r="BL198" s="13" t="s">
        <v>42</v>
      </c>
      <c r="BM198" s="13" t="s">
        <v>282</v>
      </c>
    </row>
    <row r="199" spans="2:65" s="1" customFormat="1" ht="22.5" customHeight="1">
      <c r="B199" s="103"/>
      <c r="C199" s="104" t="s">
        <v>283</v>
      </c>
      <c r="D199" s="104" t="s">
        <v>100</v>
      </c>
      <c r="E199" s="105" t="s">
        <v>284</v>
      </c>
      <c r="F199" s="106" t="s">
        <v>285</v>
      </c>
      <c r="G199" s="107" t="s">
        <v>139</v>
      </c>
      <c r="H199" s="108">
        <v>1.2999999999999999E-2</v>
      </c>
      <c r="I199" s="109"/>
      <c r="J199" s="109">
        <f>ROUND(I199*H199,2)</f>
        <v>0</v>
      </c>
      <c r="K199" s="106" t="s">
        <v>104</v>
      </c>
      <c r="L199" s="24"/>
      <c r="M199" s="110" t="s">
        <v>1</v>
      </c>
      <c r="N199" s="111" t="s">
        <v>26</v>
      </c>
      <c r="O199" s="112">
        <v>40.5</v>
      </c>
      <c r="P199" s="112">
        <f>O199*H199</f>
        <v>0.52649999999999997</v>
      </c>
      <c r="Q199" s="112">
        <v>1.0900000000000001</v>
      </c>
      <c r="R199" s="112">
        <f>Q199*H199</f>
        <v>1.417E-2</v>
      </c>
      <c r="S199" s="112">
        <v>0</v>
      </c>
      <c r="T199" s="113">
        <f>S199*H199</f>
        <v>0</v>
      </c>
      <c r="AR199" s="13" t="s">
        <v>42</v>
      </c>
      <c r="AT199" s="13" t="s">
        <v>100</v>
      </c>
      <c r="AU199" s="13" t="s">
        <v>41</v>
      </c>
      <c r="AY199" s="13" t="s">
        <v>98</v>
      </c>
      <c r="BE199" s="114">
        <f>IF(N199="základní",J199,0)</f>
        <v>0</v>
      </c>
      <c r="BF199" s="114">
        <f>IF(N199="snížená",J199,0)</f>
        <v>0</v>
      </c>
      <c r="BG199" s="114">
        <f>IF(N199="zákl. přenesená",J199,0)</f>
        <v>0</v>
      </c>
      <c r="BH199" s="114">
        <f>IF(N199="sníž. přenesená",J199,0)</f>
        <v>0</v>
      </c>
      <c r="BI199" s="114">
        <f>IF(N199="nulová",J199,0)</f>
        <v>0</v>
      </c>
      <c r="BJ199" s="13" t="s">
        <v>38</v>
      </c>
      <c r="BK199" s="114">
        <f>ROUND(I199*H199,2)</f>
        <v>0</v>
      </c>
      <c r="BL199" s="13" t="s">
        <v>42</v>
      </c>
      <c r="BM199" s="13" t="s">
        <v>286</v>
      </c>
    </row>
    <row r="200" spans="2:65" s="7" customFormat="1">
      <c r="B200" s="115"/>
      <c r="D200" s="123" t="s">
        <v>106</v>
      </c>
      <c r="E200" s="124" t="s">
        <v>1</v>
      </c>
      <c r="F200" s="125" t="s">
        <v>287</v>
      </c>
      <c r="H200" s="126">
        <v>1.2999999999999999E-2</v>
      </c>
      <c r="L200" s="115"/>
      <c r="M200" s="120"/>
      <c r="N200" s="121"/>
      <c r="O200" s="121"/>
      <c r="P200" s="121"/>
      <c r="Q200" s="121"/>
      <c r="R200" s="121"/>
      <c r="S200" s="121"/>
      <c r="T200" s="122"/>
      <c r="AT200" s="117" t="s">
        <v>106</v>
      </c>
      <c r="AU200" s="117" t="s">
        <v>41</v>
      </c>
      <c r="AV200" s="7" t="s">
        <v>41</v>
      </c>
      <c r="AW200" s="7" t="s">
        <v>19</v>
      </c>
      <c r="AX200" s="7" t="s">
        <v>37</v>
      </c>
      <c r="AY200" s="117" t="s">
        <v>98</v>
      </c>
    </row>
    <row r="201" spans="2:65" s="1" customFormat="1" ht="22.5" customHeight="1">
      <c r="B201" s="103"/>
      <c r="C201" s="104" t="s">
        <v>288</v>
      </c>
      <c r="D201" s="104" t="s">
        <v>100</v>
      </c>
      <c r="E201" s="105" t="s">
        <v>289</v>
      </c>
      <c r="F201" s="106" t="s">
        <v>290</v>
      </c>
      <c r="G201" s="107" t="s">
        <v>291</v>
      </c>
      <c r="H201" s="108">
        <v>14.7</v>
      </c>
      <c r="I201" s="109"/>
      <c r="J201" s="109">
        <f>ROUND(I201*H201,2)</f>
        <v>0</v>
      </c>
      <c r="K201" s="106" t="s">
        <v>104</v>
      </c>
      <c r="L201" s="24"/>
      <c r="M201" s="110" t="s">
        <v>1</v>
      </c>
      <c r="N201" s="111" t="s">
        <v>26</v>
      </c>
      <c r="O201" s="112">
        <v>0.2</v>
      </c>
      <c r="P201" s="112">
        <f>O201*H201</f>
        <v>2.94</v>
      </c>
      <c r="Q201" s="112">
        <v>1.3999999999999999E-4</v>
      </c>
      <c r="R201" s="112">
        <f>Q201*H201</f>
        <v>2.0579999999999999E-3</v>
      </c>
      <c r="S201" s="112">
        <v>0</v>
      </c>
      <c r="T201" s="113">
        <f>S201*H201</f>
        <v>0</v>
      </c>
      <c r="AR201" s="13" t="s">
        <v>42</v>
      </c>
      <c r="AT201" s="13" t="s">
        <v>100</v>
      </c>
      <c r="AU201" s="13" t="s">
        <v>41</v>
      </c>
      <c r="AY201" s="13" t="s">
        <v>98</v>
      </c>
      <c r="BE201" s="114">
        <f>IF(N201="základní",J201,0)</f>
        <v>0</v>
      </c>
      <c r="BF201" s="114">
        <f>IF(N201="snížená",J201,0)</f>
        <v>0</v>
      </c>
      <c r="BG201" s="114">
        <f>IF(N201="zákl. přenesená",J201,0)</f>
        <v>0</v>
      </c>
      <c r="BH201" s="114">
        <f>IF(N201="sníž. přenesená",J201,0)</f>
        <v>0</v>
      </c>
      <c r="BI201" s="114">
        <f>IF(N201="nulová",J201,0)</f>
        <v>0</v>
      </c>
      <c r="BJ201" s="13" t="s">
        <v>38</v>
      </c>
      <c r="BK201" s="114">
        <f>ROUND(I201*H201,2)</f>
        <v>0</v>
      </c>
      <c r="BL201" s="13" t="s">
        <v>42</v>
      </c>
      <c r="BM201" s="13" t="s">
        <v>292</v>
      </c>
    </row>
    <row r="202" spans="2:65" s="8" customFormat="1">
      <c r="B202" s="136"/>
      <c r="D202" s="116" t="s">
        <v>106</v>
      </c>
      <c r="E202" s="137" t="s">
        <v>1</v>
      </c>
      <c r="F202" s="138" t="s">
        <v>208</v>
      </c>
      <c r="H202" s="139" t="s">
        <v>1</v>
      </c>
      <c r="L202" s="136"/>
      <c r="M202" s="140"/>
      <c r="N202" s="141"/>
      <c r="O202" s="141"/>
      <c r="P202" s="141"/>
      <c r="Q202" s="141"/>
      <c r="R202" s="141"/>
      <c r="S202" s="141"/>
      <c r="T202" s="142"/>
      <c r="AT202" s="139" t="s">
        <v>106</v>
      </c>
      <c r="AU202" s="139" t="s">
        <v>41</v>
      </c>
      <c r="AV202" s="8" t="s">
        <v>38</v>
      </c>
      <c r="AW202" s="8" t="s">
        <v>19</v>
      </c>
      <c r="AX202" s="8" t="s">
        <v>37</v>
      </c>
      <c r="AY202" s="139" t="s">
        <v>98</v>
      </c>
    </row>
    <row r="203" spans="2:65" s="7" customFormat="1">
      <c r="B203" s="115"/>
      <c r="D203" s="116" t="s">
        <v>106</v>
      </c>
      <c r="E203" s="117" t="s">
        <v>1</v>
      </c>
      <c r="F203" s="118" t="s">
        <v>293</v>
      </c>
      <c r="H203" s="119">
        <v>6.2</v>
      </c>
      <c r="L203" s="115"/>
      <c r="M203" s="120"/>
      <c r="N203" s="121"/>
      <c r="O203" s="121"/>
      <c r="P203" s="121"/>
      <c r="Q203" s="121"/>
      <c r="R203" s="121"/>
      <c r="S203" s="121"/>
      <c r="T203" s="122"/>
      <c r="AT203" s="117" t="s">
        <v>106</v>
      </c>
      <c r="AU203" s="117" t="s">
        <v>41</v>
      </c>
      <c r="AV203" s="7" t="s">
        <v>41</v>
      </c>
      <c r="AW203" s="7" t="s">
        <v>19</v>
      </c>
      <c r="AX203" s="7" t="s">
        <v>37</v>
      </c>
      <c r="AY203" s="117" t="s">
        <v>98</v>
      </c>
    </row>
    <row r="204" spans="2:65" s="7" customFormat="1">
      <c r="B204" s="115"/>
      <c r="D204" s="116" t="s">
        <v>106</v>
      </c>
      <c r="E204" s="117" t="s">
        <v>1</v>
      </c>
      <c r="F204" s="118" t="s">
        <v>294</v>
      </c>
      <c r="H204" s="119">
        <v>5.4</v>
      </c>
      <c r="L204" s="115"/>
      <c r="M204" s="120"/>
      <c r="N204" s="121"/>
      <c r="O204" s="121"/>
      <c r="P204" s="121"/>
      <c r="Q204" s="121"/>
      <c r="R204" s="121"/>
      <c r="S204" s="121"/>
      <c r="T204" s="122"/>
      <c r="AT204" s="117" t="s">
        <v>106</v>
      </c>
      <c r="AU204" s="117" t="s">
        <v>41</v>
      </c>
      <c r="AV204" s="7" t="s">
        <v>41</v>
      </c>
      <c r="AW204" s="7" t="s">
        <v>19</v>
      </c>
      <c r="AX204" s="7" t="s">
        <v>37</v>
      </c>
      <c r="AY204" s="117" t="s">
        <v>98</v>
      </c>
    </row>
    <row r="205" spans="2:65" s="7" customFormat="1">
      <c r="B205" s="115"/>
      <c r="D205" s="123" t="s">
        <v>106</v>
      </c>
      <c r="E205" s="124" t="s">
        <v>1</v>
      </c>
      <c r="F205" s="125" t="s">
        <v>295</v>
      </c>
      <c r="H205" s="126">
        <v>3.1</v>
      </c>
      <c r="L205" s="115"/>
      <c r="M205" s="120"/>
      <c r="N205" s="121"/>
      <c r="O205" s="121"/>
      <c r="P205" s="121"/>
      <c r="Q205" s="121"/>
      <c r="R205" s="121"/>
      <c r="S205" s="121"/>
      <c r="T205" s="122"/>
      <c r="AT205" s="117" t="s">
        <v>106</v>
      </c>
      <c r="AU205" s="117" t="s">
        <v>41</v>
      </c>
      <c r="AV205" s="7" t="s">
        <v>41</v>
      </c>
      <c r="AW205" s="7" t="s">
        <v>19</v>
      </c>
      <c r="AX205" s="7" t="s">
        <v>37</v>
      </c>
      <c r="AY205" s="117" t="s">
        <v>98</v>
      </c>
    </row>
    <row r="206" spans="2:65" s="1" customFormat="1" ht="22.5" customHeight="1">
      <c r="B206" s="103"/>
      <c r="C206" s="104" t="s">
        <v>296</v>
      </c>
      <c r="D206" s="104" t="s">
        <v>100</v>
      </c>
      <c r="E206" s="105" t="s">
        <v>297</v>
      </c>
      <c r="F206" s="106" t="s">
        <v>298</v>
      </c>
      <c r="G206" s="107" t="s">
        <v>291</v>
      </c>
      <c r="H206" s="108">
        <v>8.65</v>
      </c>
      <c r="I206" s="109"/>
      <c r="J206" s="109">
        <f>ROUND(I206*H206,2)</f>
        <v>0</v>
      </c>
      <c r="K206" s="106" t="s">
        <v>104</v>
      </c>
      <c r="L206" s="24"/>
      <c r="M206" s="110" t="s">
        <v>1</v>
      </c>
      <c r="N206" s="111" t="s">
        <v>26</v>
      </c>
      <c r="O206" s="112">
        <v>0.63400000000000001</v>
      </c>
      <c r="P206" s="112">
        <f>O206*H206</f>
        <v>5.4841000000000006</v>
      </c>
      <c r="Q206" s="112">
        <v>4.6339999999999999E-2</v>
      </c>
      <c r="R206" s="112">
        <f>Q206*H206</f>
        <v>0.400841</v>
      </c>
      <c r="S206" s="112">
        <v>0</v>
      </c>
      <c r="T206" s="113">
        <f>S206*H206</f>
        <v>0</v>
      </c>
      <c r="AR206" s="13" t="s">
        <v>42</v>
      </c>
      <c r="AT206" s="13" t="s">
        <v>100</v>
      </c>
      <c r="AU206" s="13" t="s">
        <v>41</v>
      </c>
      <c r="AY206" s="13" t="s">
        <v>98</v>
      </c>
      <c r="BE206" s="114">
        <f>IF(N206="základní",J206,0)</f>
        <v>0</v>
      </c>
      <c r="BF206" s="114">
        <f>IF(N206="snížená",J206,0)</f>
        <v>0</v>
      </c>
      <c r="BG206" s="114">
        <f>IF(N206="zákl. přenesená",J206,0)</f>
        <v>0</v>
      </c>
      <c r="BH206" s="114">
        <f>IF(N206="sníž. přenesená",J206,0)</f>
        <v>0</v>
      </c>
      <c r="BI206" s="114">
        <f>IF(N206="nulová",J206,0)</f>
        <v>0</v>
      </c>
      <c r="BJ206" s="13" t="s">
        <v>38</v>
      </c>
      <c r="BK206" s="114">
        <f>ROUND(I206*H206,2)</f>
        <v>0</v>
      </c>
      <c r="BL206" s="13" t="s">
        <v>42</v>
      </c>
      <c r="BM206" s="13" t="s">
        <v>299</v>
      </c>
    </row>
    <row r="207" spans="2:65" s="7" customFormat="1">
      <c r="B207" s="115"/>
      <c r="D207" s="116" t="s">
        <v>106</v>
      </c>
      <c r="E207" s="117" t="s">
        <v>1</v>
      </c>
      <c r="F207" s="118" t="s">
        <v>300</v>
      </c>
      <c r="H207" s="119">
        <v>8.65</v>
      </c>
      <c r="L207" s="115"/>
      <c r="M207" s="120"/>
      <c r="N207" s="121"/>
      <c r="O207" s="121"/>
      <c r="P207" s="121"/>
      <c r="Q207" s="121"/>
      <c r="R207" s="121"/>
      <c r="S207" s="121"/>
      <c r="T207" s="122"/>
      <c r="AT207" s="117" t="s">
        <v>106</v>
      </c>
      <c r="AU207" s="117" t="s">
        <v>41</v>
      </c>
      <c r="AV207" s="7" t="s">
        <v>41</v>
      </c>
      <c r="AW207" s="7" t="s">
        <v>19</v>
      </c>
      <c r="AX207" s="7" t="s">
        <v>37</v>
      </c>
      <c r="AY207" s="117" t="s">
        <v>98</v>
      </c>
    </row>
    <row r="208" spans="2:65" s="6" customFormat="1" ht="29.85" customHeight="1">
      <c r="B208" s="90"/>
      <c r="D208" s="100" t="s">
        <v>36</v>
      </c>
      <c r="E208" s="101" t="s">
        <v>42</v>
      </c>
      <c r="F208" s="101" t="s">
        <v>301</v>
      </c>
      <c r="J208" s="102">
        <f>BK208</f>
        <v>0</v>
      </c>
      <c r="L208" s="90"/>
      <c r="M208" s="94"/>
      <c r="N208" s="95"/>
      <c r="O208" s="95"/>
      <c r="P208" s="96">
        <f>SUM(P209:P216)</f>
        <v>4.571200000000001</v>
      </c>
      <c r="Q208" s="95"/>
      <c r="R208" s="96">
        <f>SUM(R209:R216)</f>
        <v>0.51788800000000001</v>
      </c>
      <c r="S208" s="95"/>
      <c r="T208" s="97">
        <f>SUM(T209:T216)</f>
        <v>0</v>
      </c>
      <c r="AR208" s="91" t="s">
        <v>38</v>
      </c>
      <c r="AT208" s="98" t="s">
        <v>36</v>
      </c>
      <c r="AU208" s="98" t="s">
        <v>38</v>
      </c>
      <c r="AY208" s="91" t="s">
        <v>98</v>
      </c>
      <c r="BK208" s="99">
        <f>SUM(BK209:BK216)</f>
        <v>0</v>
      </c>
    </row>
    <row r="209" spans="2:65" s="1" customFormat="1" ht="22.5" customHeight="1">
      <c r="B209" s="103"/>
      <c r="C209" s="104" t="s">
        <v>302</v>
      </c>
      <c r="D209" s="104" t="s">
        <v>100</v>
      </c>
      <c r="E209" s="105" t="s">
        <v>303</v>
      </c>
      <c r="F209" s="106" t="s">
        <v>304</v>
      </c>
      <c r="G209" s="107" t="s">
        <v>229</v>
      </c>
      <c r="H209" s="108">
        <v>8</v>
      </c>
      <c r="I209" s="109"/>
      <c r="J209" s="109">
        <f>ROUND(I209*H209,2)</f>
        <v>0</v>
      </c>
      <c r="K209" s="106" t="s">
        <v>104</v>
      </c>
      <c r="L209" s="24"/>
      <c r="M209" s="110" t="s">
        <v>1</v>
      </c>
      <c r="N209" s="111" t="s">
        <v>26</v>
      </c>
      <c r="O209" s="112">
        <v>0.2</v>
      </c>
      <c r="P209" s="112">
        <f>O209*H209</f>
        <v>1.6</v>
      </c>
      <c r="Q209" s="112">
        <v>2.2780000000000002E-2</v>
      </c>
      <c r="R209" s="112">
        <f>Q209*H209</f>
        <v>0.18224000000000001</v>
      </c>
      <c r="S209" s="112">
        <v>0</v>
      </c>
      <c r="T209" s="113">
        <f>S209*H209</f>
        <v>0</v>
      </c>
      <c r="AR209" s="13" t="s">
        <v>42</v>
      </c>
      <c r="AT209" s="13" t="s">
        <v>100</v>
      </c>
      <c r="AU209" s="13" t="s">
        <v>41</v>
      </c>
      <c r="AY209" s="13" t="s">
        <v>98</v>
      </c>
      <c r="BE209" s="114">
        <f>IF(N209="základní",J209,0)</f>
        <v>0</v>
      </c>
      <c r="BF209" s="114">
        <f>IF(N209="snížená",J209,0)</f>
        <v>0</v>
      </c>
      <c r="BG209" s="114">
        <f>IF(N209="zákl. přenesená",J209,0)</f>
        <v>0</v>
      </c>
      <c r="BH209" s="114">
        <f>IF(N209="sníž. přenesená",J209,0)</f>
        <v>0</v>
      </c>
      <c r="BI209" s="114">
        <f>IF(N209="nulová",J209,0)</f>
        <v>0</v>
      </c>
      <c r="BJ209" s="13" t="s">
        <v>38</v>
      </c>
      <c r="BK209" s="114">
        <f>ROUND(I209*H209,2)</f>
        <v>0</v>
      </c>
      <c r="BL209" s="13" t="s">
        <v>42</v>
      </c>
      <c r="BM209" s="13" t="s">
        <v>305</v>
      </c>
    </row>
    <row r="210" spans="2:65" s="7" customFormat="1">
      <c r="B210" s="115"/>
      <c r="D210" s="123" t="s">
        <v>106</v>
      </c>
      <c r="E210" s="124" t="s">
        <v>1</v>
      </c>
      <c r="F210" s="125" t="s">
        <v>306</v>
      </c>
      <c r="H210" s="126">
        <v>8</v>
      </c>
      <c r="L210" s="115"/>
      <c r="M210" s="120"/>
      <c r="N210" s="121"/>
      <c r="O210" s="121"/>
      <c r="P210" s="121"/>
      <c r="Q210" s="121"/>
      <c r="R210" s="121"/>
      <c r="S210" s="121"/>
      <c r="T210" s="122"/>
      <c r="AT210" s="117" t="s">
        <v>106</v>
      </c>
      <c r="AU210" s="117" t="s">
        <v>41</v>
      </c>
      <c r="AV210" s="7" t="s">
        <v>41</v>
      </c>
      <c r="AW210" s="7" t="s">
        <v>19</v>
      </c>
      <c r="AX210" s="7" t="s">
        <v>37</v>
      </c>
      <c r="AY210" s="117" t="s">
        <v>98</v>
      </c>
    </row>
    <row r="211" spans="2:65" s="1" customFormat="1" ht="22.5" customHeight="1">
      <c r="B211" s="103"/>
      <c r="C211" s="104" t="s">
        <v>307</v>
      </c>
      <c r="D211" s="104" t="s">
        <v>100</v>
      </c>
      <c r="E211" s="105" t="s">
        <v>308</v>
      </c>
      <c r="F211" s="106" t="s">
        <v>309</v>
      </c>
      <c r="G211" s="107" t="s">
        <v>291</v>
      </c>
      <c r="H211" s="108">
        <v>3.2</v>
      </c>
      <c r="I211" s="109"/>
      <c r="J211" s="109">
        <f>ROUND(I211*H211,2)</f>
        <v>0</v>
      </c>
      <c r="K211" s="106" t="s">
        <v>104</v>
      </c>
      <c r="L211" s="24"/>
      <c r="M211" s="110" t="s">
        <v>1</v>
      </c>
      <c r="N211" s="111" t="s">
        <v>26</v>
      </c>
      <c r="O211" s="112">
        <v>0.379</v>
      </c>
      <c r="P211" s="112">
        <f>O211*H211</f>
        <v>1.2128000000000001</v>
      </c>
      <c r="Q211" s="112">
        <v>0.1016</v>
      </c>
      <c r="R211" s="112">
        <f>Q211*H211</f>
        <v>0.32512000000000002</v>
      </c>
      <c r="S211" s="112">
        <v>0</v>
      </c>
      <c r="T211" s="113">
        <f>S211*H211</f>
        <v>0</v>
      </c>
      <c r="AR211" s="13" t="s">
        <v>42</v>
      </c>
      <c r="AT211" s="13" t="s">
        <v>100</v>
      </c>
      <c r="AU211" s="13" t="s">
        <v>41</v>
      </c>
      <c r="AY211" s="13" t="s">
        <v>98</v>
      </c>
      <c r="BE211" s="114">
        <f>IF(N211="základní",J211,0)</f>
        <v>0</v>
      </c>
      <c r="BF211" s="114">
        <f>IF(N211="snížená",J211,0)</f>
        <v>0</v>
      </c>
      <c r="BG211" s="114">
        <f>IF(N211="zákl. přenesená",J211,0)</f>
        <v>0</v>
      </c>
      <c r="BH211" s="114">
        <f>IF(N211="sníž. přenesená",J211,0)</f>
        <v>0</v>
      </c>
      <c r="BI211" s="114">
        <f>IF(N211="nulová",J211,0)</f>
        <v>0</v>
      </c>
      <c r="BJ211" s="13" t="s">
        <v>38</v>
      </c>
      <c r="BK211" s="114">
        <f>ROUND(I211*H211,2)</f>
        <v>0</v>
      </c>
      <c r="BL211" s="13" t="s">
        <v>42</v>
      </c>
      <c r="BM211" s="13" t="s">
        <v>310</v>
      </c>
    </row>
    <row r="212" spans="2:65" s="7" customFormat="1">
      <c r="B212" s="115"/>
      <c r="D212" s="123" t="s">
        <v>106</v>
      </c>
      <c r="E212" s="124" t="s">
        <v>1</v>
      </c>
      <c r="F212" s="125" t="s">
        <v>311</v>
      </c>
      <c r="H212" s="126">
        <v>3.2</v>
      </c>
      <c r="L212" s="115"/>
      <c r="M212" s="120"/>
      <c r="N212" s="121"/>
      <c r="O212" s="121"/>
      <c r="P212" s="121"/>
      <c r="Q212" s="121"/>
      <c r="R212" s="121"/>
      <c r="S212" s="121"/>
      <c r="T212" s="122"/>
      <c r="AT212" s="117" t="s">
        <v>106</v>
      </c>
      <c r="AU212" s="117" t="s">
        <v>41</v>
      </c>
      <c r="AV212" s="7" t="s">
        <v>41</v>
      </c>
      <c r="AW212" s="7" t="s">
        <v>19</v>
      </c>
      <c r="AX212" s="7" t="s">
        <v>37</v>
      </c>
      <c r="AY212" s="117" t="s">
        <v>98</v>
      </c>
    </row>
    <row r="213" spans="2:65" s="1" customFormat="1" ht="22.5" customHeight="1">
      <c r="B213" s="103"/>
      <c r="C213" s="104" t="s">
        <v>312</v>
      </c>
      <c r="D213" s="104" t="s">
        <v>100</v>
      </c>
      <c r="E213" s="105" t="s">
        <v>313</v>
      </c>
      <c r="F213" s="106" t="s">
        <v>314</v>
      </c>
      <c r="G213" s="107" t="s">
        <v>156</v>
      </c>
      <c r="H213" s="108">
        <v>1.6</v>
      </c>
      <c r="I213" s="109"/>
      <c r="J213" s="109">
        <f>ROUND(I213*H213,2)</f>
        <v>0</v>
      </c>
      <c r="K213" s="106" t="s">
        <v>104</v>
      </c>
      <c r="L213" s="24"/>
      <c r="M213" s="110" t="s">
        <v>1</v>
      </c>
      <c r="N213" s="111" t="s">
        <v>26</v>
      </c>
      <c r="O213" s="112">
        <v>0.83899999999999997</v>
      </c>
      <c r="P213" s="112">
        <f>O213*H213</f>
        <v>1.3424</v>
      </c>
      <c r="Q213" s="112">
        <v>6.5799999999999999E-3</v>
      </c>
      <c r="R213" s="112">
        <f>Q213*H213</f>
        <v>1.0528000000000001E-2</v>
      </c>
      <c r="S213" s="112">
        <v>0</v>
      </c>
      <c r="T213" s="113">
        <f>S213*H213</f>
        <v>0</v>
      </c>
      <c r="AR213" s="13" t="s">
        <v>42</v>
      </c>
      <c r="AT213" s="13" t="s">
        <v>100</v>
      </c>
      <c r="AU213" s="13" t="s">
        <v>41</v>
      </c>
      <c r="AY213" s="13" t="s">
        <v>98</v>
      </c>
      <c r="BE213" s="114">
        <f>IF(N213="základní",J213,0)</f>
        <v>0</v>
      </c>
      <c r="BF213" s="114">
        <f>IF(N213="snížená",J213,0)</f>
        <v>0</v>
      </c>
      <c r="BG213" s="114">
        <f>IF(N213="zákl. přenesená",J213,0)</f>
        <v>0</v>
      </c>
      <c r="BH213" s="114">
        <f>IF(N213="sníž. přenesená",J213,0)</f>
        <v>0</v>
      </c>
      <c r="BI213" s="114">
        <f>IF(N213="nulová",J213,0)</f>
        <v>0</v>
      </c>
      <c r="BJ213" s="13" t="s">
        <v>38</v>
      </c>
      <c r="BK213" s="114">
        <f>ROUND(I213*H213,2)</f>
        <v>0</v>
      </c>
      <c r="BL213" s="13" t="s">
        <v>42</v>
      </c>
      <c r="BM213" s="13" t="s">
        <v>315</v>
      </c>
    </row>
    <row r="214" spans="2:65" s="7" customFormat="1">
      <c r="B214" s="115"/>
      <c r="D214" s="123" t="s">
        <v>106</v>
      </c>
      <c r="E214" s="124" t="s">
        <v>1</v>
      </c>
      <c r="F214" s="125" t="s">
        <v>316</v>
      </c>
      <c r="H214" s="126">
        <v>1.6</v>
      </c>
      <c r="L214" s="115"/>
      <c r="M214" s="120"/>
      <c r="N214" s="121"/>
      <c r="O214" s="121"/>
      <c r="P214" s="121"/>
      <c r="Q214" s="121"/>
      <c r="R214" s="121"/>
      <c r="S214" s="121"/>
      <c r="T214" s="122"/>
      <c r="AT214" s="117" t="s">
        <v>106</v>
      </c>
      <c r="AU214" s="117" t="s">
        <v>41</v>
      </c>
      <c r="AV214" s="7" t="s">
        <v>41</v>
      </c>
      <c r="AW214" s="7" t="s">
        <v>19</v>
      </c>
      <c r="AX214" s="7" t="s">
        <v>37</v>
      </c>
      <c r="AY214" s="117" t="s">
        <v>98</v>
      </c>
    </row>
    <row r="215" spans="2:65" s="1" customFormat="1" ht="22.5" customHeight="1">
      <c r="B215" s="103"/>
      <c r="C215" s="104" t="s">
        <v>317</v>
      </c>
      <c r="D215" s="104" t="s">
        <v>100</v>
      </c>
      <c r="E215" s="105" t="s">
        <v>318</v>
      </c>
      <c r="F215" s="106" t="s">
        <v>319</v>
      </c>
      <c r="G215" s="107" t="s">
        <v>156</v>
      </c>
      <c r="H215" s="108">
        <v>1.6</v>
      </c>
      <c r="I215" s="109"/>
      <c r="J215" s="109">
        <f>ROUND(I215*H215,2)</f>
        <v>0</v>
      </c>
      <c r="K215" s="106" t="s">
        <v>104</v>
      </c>
      <c r="L215" s="24"/>
      <c r="M215" s="110" t="s">
        <v>1</v>
      </c>
      <c r="N215" s="111" t="s">
        <v>26</v>
      </c>
      <c r="O215" s="112">
        <v>0.26</v>
      </c>
      <c r="P215" s="112">
        <f>O215*H215</f>
        <v>0.41600000000000004</v>
      </c>
      <c r="Q215" s="112">
        <v>0</v>
      </c>
      <c r="R215" s="112">
        <f>Q215*H215</f>
        <v>0</v>
      </c>
      <c r="S215" s="112">
        <v>0</v>
      </c>
      <c r="T215" s="113">
        <f>S215*H215</f>
        <v>0</v>
      </c>
      <c r="AR215" s="13" t="s">
        <v>42</v>
      </c>
      <c r="AT215" s="13" t="s">
        <v>100</v>
      </c>
      <c r="AU215" s="13" t="s">
        <v>41</v>
      </c>
      <c r="AY215" s="13" t="s">
        <v>98</v>
      </c>
      <c r="BE215" s="114">
        <f>IF(N215="základní",J215,0)</f>
        <v>0</v>
      </c>
      <c r="BF215" s="114">
        <f>IF(N215="snížená",J215,0)</f>
        <v>0</v>
      </c>
      <c r="BG215" s="114">
        <f>IF(N215="zákl. přenesená",J215,0)</f>
        <v>0</v>
      </c>
      <c r="BH215" s="114">
        <f>IF(N215="sníž. přenesená",J215,0)</f>
        <v>0</v>
      </c>
      <c r="BI215" s="114">
        <f>IF(N215="nulová",J215,0)</f>
        <v>0</v>
      </c>
      <c r="BJ215" s="13" t="s">
        <v>38</v>
      </c>
      <c r="BK215" s="114">
        <f>ROUND(I215*H215,2)</f>
        <v>0</v>
      </c>
      <c r="BL215" s="13" t="s">
        <v>42</v>
      </c>
      <c r="BM215" s="13" t="s">
        <v>320</v>
      </c>
    </row>
    <row r="216" spans="2:65" s="7" customFormat="1">
      <c r="B216" s="115"/>
      <c r="D216" s="116" t="s">
        <v>106</v>
      </c>
      <c r="E216" s="117" t="s">
        <v>1</v>
      </c>
      <c r="F216" s="118" t="s">
        <v>316</v>
      </c>
      <c r="H216" s="119">
        <v>1.6</v>
      </c>
      <c r="L216" s="115"/>
      <c r="M216" s="120"/>
      <c r="N216" s="121"/>
      <c r="O216" s="121"/>
      <c r="P216" s="121"/>
      <c r="Q216" s="121"/>
      <c r="R216" s="121"/>
      <c r="S216" s="121"/>
      <c r="T216" s="122"/>
      <c r="AT216" s="117" t="s">
        <v>106</v>
      </c>
      <c r="AU216" s="117" t="s">
        <v>41</v>
      </c>
      <c r="AV216" s="7" t="s">
        <v>41</v>
      </c>
      <c r="AW216" s="7" t="s">
        <v>19</v>
      </c>
      <c r="AX216" s="7" t="s">
        <v>37</v>
      </c>
      <c r="AY216" s="117" t="s">
        <v>98</v>
      </c>
    </row>
    <row r="217" spans="2:65" s="6" customFormat="1" ht="29.85" customHeight="1">
      <c r="B217" s="90"/>
      <c r="D217" s="100" t="s">
        <v>36</v>
      </c>
      <c r="E217" s="101" t="s">
        <v>122</v>
      </c>
      <c r="F217" s="101" t="s">
        <v>321</v>
      </c>
      <c r="J217" s="102">
        <f>BK217</f>
        <v>0</v>
      </c>
      <c r="L217" s="90"/>
      <c r="M217" s="94"/>
      <c r="N217" s="95"/>
      <c r="O217" s="95"/>
      <c r="P217" s="96">
        <f>SUM(P218:P227)</f>
        <v>6.6817799999999998</v>
      </c>
      <c r="Q217" s="95"/>
      <c r="R217" s="96">
        <f>SUM(R218:R227)</f>
        <v>1.7089600000000003</v>
      </c>
      <c r="S217" s="95"/>
      <c r="T217" s="97">
        <f>SUM(T218:T227)</f>
        <v>0</v>
      </c>
      <c r="AR217" s="91" t="s">
        <v>38</v>
      </c>
      <c r="AT217" s="98" t="s">
        <v>36</v>
      </c>
      <c r="AU217" s="98" t="s">
        <v>38</v>
      </c>
      <c r="AY217" s="91" t="s">
        <v>98</v>
      </c>
      <c r="BK217" s="99">
        <f>SUM(BK218:BK227)</f>
        <v>0</v>
      </c>
    </row>
    <row r="218" spans="2:65" s="1" customFormat="1" ht="22.5" customHeight="1">
      <c r="B218" s="103"/>
      <c r="C218" s="104" t="s">
        <v>322</v>
      </c>
      <c r="D218" s="104" t="s">
        <v>100</v>
      </c>
      <c r="E218" s="105" t="s">
        <v>323</v>
      </c>
      <c r="F218" s="106" t="s">
        <v>324</v>
      </c>
      <c r="G218" s="107" t="s">
        <v>156</v>
      </c>
      <c r="H218" s="108">
        <v>42.35</v>
      </c>
      <c r="I218" s="109"/>
      <c r="J218" s="109">
        <f>ROUND(I218*H218,2)</f>
        <v>0</v>
      </c>
      <c r="K218" s="106" t="s">
        <v>104</v>
      </c>
      <c r="L218" s="24"/>
      <c r="M218" s="110" t="s">
        <v>1</v>
      </c>
      <c r="N218" s="111" t="s">
        <v>26</v>
      </c>
      <c r="O218" s="112">
        <v>2.4E-2</v>
      </c>
      <c r="P218" s="112">
        <f>O218*H218</f>
        <v>1.0164</v>
      </c>
      <c r="Q218" s="112">
        <v>0</v>
      </c>
      <c r="R218" s="112">
        <f>Q218*H218</f>
        <v>0</v>
      </c>
      <c r="S218" s="112">
        <v>0</v>
      </c>
      <c r="T218" s="113">
        <f>S218*H218</f>
        <v>0</v>
      </c>
      <c r="AR218" s="13" t="s">
        <v>42</v>
      </c>
      <c r="AT218" s="13" t="s">
        <v>100</v>
      </c>
      <c r="AU218" s="13" t="s">
        <v>41</v>
      </c>
      <c r="AY218" s="13" t="s">
        <v>98</v>
      </c>
      <c r="BE218" s="114">
        <f>IF(N218="základní",J218,0)</f>
        <v>0</v>
      </c>
      <c r="BF218" s="114">
        <f>IF(N218="snížená",J218,0)</f>
        <v>0</v>
      </c>
      <c r="BG218" s="114">
        <f>IF(N218="zákl. přenesená",J218,0)</f>
        <v>0</v>
      </c>
      <c r="BH218" s="114">
        <f>IF(N218="sníž. přenesená",J218,0)</f>
        <v>0</v>
      </c>
      <c r="BI218" s="114">
        <f>IF(N218="nulová",J218,0)</f>
        <v>0</v>
      </c>
      <c r="BJ218" s="13" t="s">
        <v>38</v>
      </c>
      <c r="BK218" s="114">
        <f>ROUND(I218*H218,2)</f>
        <v>0</v>
      </c>
      <c r="BL218" s="13" t="s">
        <v>42</v>
      </c>
      <c r="BM218" s="13" t="s">
        <v>325</v>
      </c>
    </row>
    <row r="219" spans="2:65" s="7" customFormat="1">
      <c r="B219" s="115"/>
      <c r="D219" s="123" t="s">
        <v>106</v>
      </c>
      <c r="E219" s="124" t="s">
        <v>1</v>
      </c>
      <c r="F219" s="125" t="s">
        <v>326</v>
      </c>
      <c r="H219" s="126">
        <v>42.35</v>
      </c>
      <c r="L219" s="115"/>
      <c r="M219" s="120"/>
      <c r="N219" s="121"/>
      <c r="O219" s="121"/>
      <c r="P219" s="121"/>
      <c r="Q219" s="121"/>
      <c r="R219" s="121"/>
      <c r="S219" s="121"/>
      <c r="T219" s="122"/>
      <c r="AT219" s="117" t="s">
        <v>106</v>
      </c>
      <c r="AU219" s="117" t="s">
        <v>41</v>
      </c>
      <c r="AV219" s="7" t="s">
        <v>41</v>
      </c>
      <c r="AW219" s="7" t="s">
        <v>19</v>
      </c>
      <c r="AX219" s="7" t="s">
        <v>37</v>
      </c>
      <c r="AY219" s="117" t="s">
        <v>98</v>
      </c>
    </row>
    <row r="220" spans="2:65" s="1" customFormat="1" ht="22.5" customHeight="1">
      <c r="B220" s="103"/>
      <c r="C220" s="104" t="s">
        <v>327</v>
      </c>
      <c r="D220" s="104" t="s">
        <v>100</v>
      </c>
      <c r="E220" s="105" t="s">
        <v>328</v>
      </c>
      <c r="F220" s="106" t="s">
        <v>329</v>
      </c>
      <c r="G220" s="107" t="s">
        <v>156</v>
      </c>
      <c r="H220" s="108">
        <v>8.52</v>
      </c>
      <c r="I220" s="109"/>
      <c r="J220" s="109">
        <f>ROUND(I220*H220,2)</f>
        <v>0</v>
      </c>
      <c r="K220" s="106" t="s">
        <v>104</v>
      </c>
      <c r="L220" s="24"/>
      <c r="M220" s="110" t="s">
        <v>1</v>
      </c>
      <c r="N220" s="111" t="s">
        <v>26</v>
      </c>
      <c r="O220" s="112">
        <v>2.3E-2</v>
      </c>
      <c r="P220" s="112">
        <f>O220*H220</f>
        <v>0.19596</v>
      </c>
      <c r="Q220" s="112">
        <v>0</v>
      </c>
      <c r="R220" s="112">
        <f>Q220*H220</f>
        <v>0</v>
      </c>
      <c r="S220" s="112">
        <v>0</v>
      </c>
      <c r="T220" s="113">
        <f>S220*H220</f>
        <v>0</v>
      </c>
      <c r="AR220" s="13" t="s">
        <v>42</v>
      </c>
      <c r="AT220" s="13" t="s">
        <v>100</v>
      </c>
      <c r="AU220" s="13" t="s">
        <v>41</v>
      </c>
      <c r="AY220" s="13" t="s">
        <v>98</v>
      </c>
      <c r="BE220" s="114">
        <f>IF(N220="základní",J220,0)</f>
        <v>0</v>
      </c>
      <c r="BF220" s="114">
        <f>IF(N220="snížená",J220,0)</f>
        <v>0</v>
      </c>
      <c r="BG220" s="114">
        <f>IF(N220="zákl. přenesená",J220,0)</f>
        <v>0</v>
      </c>
      <c r="BH220" s="114">
        <f>IF(N220="sníž. přenesená",J220,0)</f>
        <v>0</v>
      </c>
      <c r="BI220" s="114">
        <f>IF(N220="nulová",J220,0)</f>
        <v>0</v>
      </c>
      <c r="BJ220" s="13" t="s">
        <v>38</v>
      </c>
      <c r="BK220" s="114">
        <f>ROUND(I220*H220,2)</f>
        <v>0</v>
      </c>
      <c r="BL220" s="13" t="s">
        <v>42</v>
      </c>
      <c r="BM220" s="13" t="s">
        <v>330</v>
      </c>
    </row>
    <row r="221" spans="2:65" s="7" customFormat="1">
      <c r="B221" s="115"/>
      <c r="D221" s="123" t="s">
        <v>106</v>
      </c>
      <c r="E221" s="124" t="s">
        <v>1</v>
      </c>
      <c r="F221" s="125" t="s">
        <v>331</v>
      </c>
      <c r="H221" s="126">
        <v>8.52</v>
      </c>
      <c r="L221" s="115"/>
      <c r="M221" s="120"/>
      <c r="N221" s="121"/>
      <c r="O221" s="121"/>
      <c r="P221" s="121"/>
      <c r="Q221" s="121"/>
      <c r="R221" s="121"/>
      <c r="S221" s="121"/>
      <c r="T221" s="122"/>
      <c r="AT221" s="117" t="s">
        <v>106</v>
      </c>
      <c r="AU221" s="117" t="s">
        <v>41</v>
      </c>
      <c r="AV221" s="7" t="s">
        <v>41</v>
      </c>
      <c r="AW221" s="7" t="s">
        <v>19</v>
      </c>
      <c r="AX221" s="7" t="s">
        <v>37</v>
      </c>
      <c r="AY221" s="117" t="s">
        <v>98</v>
      </c>
    </row>
    <row r="222" spans="2:65" s="1" customFormat="1" ht="22.5" customHeight="1">
      <c r="B222" s="103"/>
      <c r="C222" s="104" t="s">
        <v>332</v>
      </c>
      <c r="D222" s="104" t="s">
        <v>100</v>
      </c>
      <c r="E222" s="105" t="s">
        <v>333</v>
      </c>
      <c r="F222" s="106" t="s">
        <v>334</v>
      </c>
      <c r="G222" s="107" t="s">
        <v>156</v>
      </c>
      <c r="H222" s="108">
        <v>30.25</v>
      </c>
      <c r="I222" s="109"/>
      <c r="J222" s="109">
        <f>ROUND(I222*H222,2)</f>
        <v>0</v>
      </c>
      <c r="K222" s="106" t="s">
        <v>104</v>
      </c>
      <c r="L222" s="24"/>
      <c r="M222" s="110" t="s">
        <v>1</v>
      </c>
      <c r="N222" s="111" t="s">
        <v>26</v>
      </c>
      <c r="O222" s="112">
        <v>0.03</v>
      </c>
      <c r="P222" s="112">
        <f>O222*H222</f>
        <v>0.90749999999999997</v>
      </c>
      <c r="Q222" s="112">
        <v>0</v>
      </c>
      <c r="R222" s="112">
        <f>Q222*H222</f>
        <v>0</v>
      </c>
      <c r="S222" s="112">
        <v>0</v>
      </c>
      <c r="T222" s="113">
        <f>S222*H222</f>
        <v>0</v>
      </c>
      <c r="AR222" s="13" t="s">
        <v>42</v>
      </c>
      <c r="AT222" s="13" t="s">
        <v>100</v>
      </c>
      <c r="AU222" s="13" t="s">
        <v>41</v>
      </c>
      <c r="AY222" s="13" t="s">
        <v>98</v>
      </c>
      <c r="BE222" s="114">
        <f>IF(N222="základní",J222,0)</f>
        <v>0</v>
      </c>
      <c r="BF222" s="114">
        <f>IF(N222="snížená",J222,0)</f>
        <v>0</v>
      </c>
      <c r="BG222" s="114">
        <f>IF(N222="zákl. přenesená",J222,0)</f>
        <v>0</v>
      </c>
      <c r="BH222" s="114">
        <f>IF(N222="sníž. přenesená",J222,0)</f>
        <v>0</v>
      </c>
      <c r="BI222" s="114">
        <f>IF(N222="nulová",J222,0)</f>
        <v>0</v>
      </c>
      <c r="BJ222" s="13" t="s">
        <v>38</v>
      </c>
      <c r="BK222" s="114">
        <f>ROUND(I222*H222,2)</f>
        <v>0</v>
      </c>
      <c r="BL222" s="13" t="s">
        <v>42</v>
      </c>
      <c r="BM222" s="13" t="s">
        <v>335</v>
      </c>
    </row>
    <row r="223" spans="2:65" s="7" customFormat="1">
      <c r="B223" s="115"/>
      <c r="D223" s="123" t="s">
        <v>106</v>
      </c>
      <c r="E223" s="124" t="s">
        <v>1</v>
      </c>
      <c r="F223" s="125" t="s">
        <v>336</v>
      </c>
      <c r="H223" s="126">
        <v>30.25</v>
      </c>
      <c r="L223" s="115"/>
      <c r="M223" s="120"/>
      <c r="N223" s="121"/>
      <c r="O223" s="121"/>
      <c r="P223" s="121"/>
      <c r="Q223" s="121"/>
      <c r="R223" s="121"/>
      <c r="S223" s="121"/>
      <c r="T223" s="122"/>
      <c r="AT223" s="117" t="s">
        <v>106</v>
      </c>
      <c r="AU223" s="117" t="s">
        <v>41</v>
      </c>
      <c r="AV223" s="7" t="s">
        <v>41</v>
      </c>
      <c r="AW223" s="7" t="s">
        <v>19</v>
      </c>
      <c r="AX223" s="7" t="s">
        <v>37</v>
      </c>
      <c r="AY223" s="117" t="s">
        <v>98</v>
      </c>
    </row>
    <row r="224" spans="2:65" s="1" customFormat="1" ht="31.5" customHeight="1">
      <c r="B224" s="103"/>
      <c r="C224" s="104" t="s">
        <v>337</v>
      </c>
      <c r="D224" s="104" t="s">
        <v>100</v>
      </c>
      <c r="E224" s="105" t="s">
        <v>338</v>
      </c>
      <c r="F224" s="106" t="s">
        <v>339</v>
      </c>
      <c r="G224" s="107" t="s">
        <v>156</v>
      </c>
      <c r="H224" s="108">
        <v>7.04</v>
      </c>
      <c r="I224" s="109"/>
      <c r="J224" s="109">
        <f>ROUND(I224*H224,2)</f>
        <v>0</v>
      </c>
      <c r="K224" s="106" t="s">
        <v>104</v>
      </c>
      <c r="L224" s="24"/>
      <c r="M224" s="110" t="s">
        <v>1</v>
      </c>
      <c r="N224" s="111" t="s">
        <v>26</v>
      </c>
      <c r="O224" s="112">
        <v>0.64800000000000002</v>
      </c>
      <c r="P224" s="112">
        <f>O224*H224</f>
        <v>4.5619199999999998</v>
      </c>
      <c r="Q224" s="112">
        <v>0.10100000000000001</v>
      </c>
      <c r="R224" s="112">
        <f>Q224*H224</f>
        <v>0.71104000000000001</v>
      </c>
      <c r="S224" s="112">
        <v>0</v>
      </c>
      <c r="T224" s="113">
        <f>S224*H224</f>
        <v>0</v>
      </c>
      <c r="AR224" s="13" t="s">
        <v>42</v>
      </c>
      <c r="AT224" s="13" t="s">
        <v>100</v>
      </c>
      <c r="AU224" s="13" t="s">
        <v>41</v>
      </c>
      <c r="AY224" s="13" t="s">
        <v>98</v>
      </c>
      <c r="BE224" s="114">
        <f>IF(N224="základní",J224,0)</f>
        <v>0</v>
      </c>
      <c r="BF224" s="114">
        <f>IF(N224="snížená",J224,0)</f>
        <v>0</v>
      </c>
      <c r="BG224" s="114">
        <f>IF(N224="zákl. přenesená",J224,0)</f>
        <v>0</v>
      </c>
      <c r="BH224" s="114">
        <f>IF(N224="sníž. přenesená",J224,0)</f>
        <v>0</v>
      </c>
      <c r="BI224" s="114">
        <f>IF(N224="nulová",J224,0)</f>
        <v>0</v>
      </c>
      <c r="BJ224" s="13" t="s">
        <v>38</v>
      </c>
      <c r="BK224" s="114">
        <f>ROUND(I224*H224,2)</f>
        <v>0</v>
      </c>
      <c r="BL224" s="13" t="s">
        <v>42</v>
      </c>
      <c r="BM224" s="13" t="s">
        <v>340</v>
      </c>
    </row>
    <row r="225" spans="2:65" s="7" customFormat="1">
      <c r="B225" s="115"/>
      <c r="D225" s="123" t="s">
        <v>106</v>
      </c>
      <c r="E225" s="124" t="s">
        <v>1</v>
      </c>
      <c r="F225" s="125" t="s">
        <v>341</v>
      </c>
      <c r="H225" s="126">
        <v>7.04</v>
      </c>
      <c r="L225" s="115"/>
      <c r="M225" s="120"/>
      <c r="N225" s="121"/>
      <c r="O225" s="121"/>
      <c r="P225" s="121"/>
      <c r="Q225" s="121"/>
      <c r="R225" s="121"/>
      <c r="S225" s="121"/>
      <c r="T225" s="122"/>
      <c r="AT225" s="117" t="s">
        <v>106</v>
      </c>
      <c r="AU225" s="117" t="s">
        <v>41</v>
      </c>
      <c r="AV225" s="7" t="s">
        <v>41</v>
      </c>
      <c r="AW225" s="7" t="s">
        <v>19</v>
      </c>
      <c r="AX225" s="7" t="s">
        <v>37</v>
      </c>
      <c r="AY225" s="117" t="s">
        <v>98</v>
      </c>
    </row>
    <row r="226" spans="2:65" s="1" customFormat="1" ht="22.5" customHeight="1">
      <c r="B226" s="103"/>
      <c r="C226" s="127" t="s">
        <v>342</v>
      </c>
      <c r="D226" s="127" t="s">
        <v>148</v>
      </c>
      <c r="E226" s="128" t="s">
        <v>343</v>
      </c>
      <c r="F226" s="129" t="s">
        <v>344</v>
      </c>
      <c r="G226" s="130" t="s">
        <v>156</v>
      </c>
      <c r="H226" s="131">
        <v>7.3920000000000003</v>
      </c>
      <c r="I226" s="132"/>
      <c r="J226" s="132">
        <f>ROUND(I226*H226,2)</f>
        <v>0</v>
      </c>
      <c r="K226" s="129" t="s">
        <v>104</v>
      </c>
      <c r="L226" s="133"/>
      <c r="M226" s="134" t="s">
        <v>1</v>
      </c>
      <c r="N226" s="135" t="s">
        <v>26</v>
      </c>
      <c r="O226" s="112">
        <v>0</v>
      </c>
      <c r="P226" s="112">
        <f>O226*H226</f>
        <v>0</v>
      </c>
      <c r="Q226" s="112">
        <v>0.13500000000000001</v>
      </c>
      <c r="R226" s="112">
        <f>Q226*H226</f>
        <v>0.99792000000000014</v>
      </c>
      <c r="S226" s="112">
        <v>0</v>
      </c>
      <c r="T226" s="113">
        <f>S226*H226</f>
        <v>0</v>
      </c>
      <c r="AR226" s="13" t="s">
        <v>136</v>
      </c>
      <c r="AT226" s="13" t="s">
        <v>148</v>
      </c>
      <c r="AU226" s="13" t="s">
        <v>41</v>
      </c>
      <c r="AY226" s="13" t="s">
        <v>98</v>
      </c>
      <c r="BE226" s="114">
        <f>IF(N226="základní",J226,0)</f>
        <v>0</v>
      </c>
      <c r="BF226" s="114">
        <f>IF(N226="snížená",J226,0)</f>
        <v>0</v>
      </c>
      <c r="BG226" s="114">
        <f>IF(N226="zákl. přenesená",J226,0)</f>
        <v>0</v>
      </c>
      <c r="BH226" s="114">
        <f>IF(N226="sníž. přenesená",J226,0)</f>
        <v>0</v>
      </c>
      <c r="BI226" s="114">
        <f>IF(N226="nulová",J226,0)</f>
        <v>0</v>
      </c>
      <c r="BJ226" s="13" t="s">
        <v>38</v>
      </c>
      <c r="BK226" s="114">
        <f>ROUND(I226*H226,2)</f>
        <v>0</v>
      </c>
      <c r="BL226" s="13" t="s">
        <v>42</v>
      </c>
      <c r="BM226" s="13" t="s">
        <v>345</v>
      </c>
    </row>
    <row r="227" spans="2:65" s="7" customFormat="1">
      <c r="B227" s="115"/>
      <c r="D227" s="116" t="s">
        <v>106</v>
      </c>
      <c r="F227" s="118" t="s">
        <v>346</v>
      </c>
      <c r="H227" s="119">
        <v>7.3920000000000003</v>
      </c>
      <c r="L227" s="115"/>
      <c r="M227" s="120"/>
      <c r="N227" s="121"/>
      <c r="O227" s="121"/>
      <c r="P227" s="121"/>
      <c r="Q227" s="121"/>
      <c r="R227" s="121"/>
      <c r="S227" s="121"/>
      <c r="T227" s="122"/>
      <c r="AT227" s="117" t="s">
        <v>106</v>
      </c>
      <c r="AU227" s="117" t="s">
        <v>41</v>
      </c>
      <c r="AV227" s="7" t="s">
        <v>41</v>
      </c>
      <c r="AW227" s="7" t="s">
        <v>2</v>
      </c>
      <c r="AX227" s="7" t="s">
        <v>38</v>
      </c>
      <c r="AY227" s="117" t="s">
        <v>98</v>
      </c>
    </row>
    <row r="228" spans="2:65" s="6" customFormat="1" ht="29.85" customHeight="1">
      <c r="B228" s="90"/>
      <c r="D228" s="100" t="s">
        <v>36</v>
      </c>
      <c r="E228" s="101" t="s">
        <v>128</v>
      </c>
      <c r="F228" s="101" t="s">
        <v>347</v>
      </c>
      <c r="J228" s="102">
        <f>BK228</f>
        <v>0</v>
      </c>
      <c r="L228" s="90"/>
      <c r="M228" s="94"/>
      <c r="N228" s="95"/>
      <c r="O228" s="95"/>
      <c r="P228" s="96">
        <f>SUM(P229:P279)</f>
        <v>78.054659999999984</v>
      </c>
      <c r="Q228" s="95"/>
      <c r="R228" s="96">
        <f>SUM(R229:R279)</f>
        <v>2.6686193400000002</v>
      </c>
      <c r="S228" s="95"/>
      <c r="T228" s="97">
        <f>SUM(T229:T279)</f>
        <v>0</v>
      </c>
      <c r="AR228" s="91" t="s">
        <v>38</v>
      </c>
      <c r="AT228" s="98" t="s">
        <v>36</v>
      </c>
      <c r="AU228" s="98" t="s">
        <v>38</v>
      </c>
      <c r="AY228" s="91" t="s">
        <v>98</v>
      </c>
      <c r="BK228" s="99">
        <f>SUM(BK229:BK279)</f>
        <v>0</v>
      </c>
    </row>
    <row r="229" spans="2:65" s="1" customFormat="1" ht="22.5" customHeight="1">
      <c r="B229" s="103"/>
      <c r="C229" s="104" t="s">
        <v>348</v>
      </c>
      <c r="D229" s="104" t="s">
        <v>100</v>
      </c>
      <c r="E229" s="105" t="s">
        <v>349</v>
      </c>
      <c r="F229" s="106" t="s">
        <v>350</v>
      </c>
      <c r="G229" s="107" t="s">
        <v>156</v>
      </c>
      <c r="H229" s="108">
        <v>0.14000000000000001</v>
      </c>
      <c r="I229" s="109"/>
      <c r="J229" s="109">
        <f>ROUND(I229*H229,2)</f>
        <v>0</v>
      </c>
      <c r="K229" s="106" t="s">
        <v>104</v>
      </c>
      <c r="L229" s="24"/>
      <c r="M229" s="110" t="s">
        <v>1</v>
      </c>
      <c r="N229" s="111" t="s">
        <v>26</v>
      </c>
      <c r="O229" s="112">
        <v>1.379</v>
      </c>
      <c r="P229" s="112">
        <f>O229*H229</f>
        <v>0.19306000000000001</v>
      </c>
      <c r="Q229" s="112">
        <v>3.8899999999999997E-2</v>
      </c>
      <c r="R229" s="112">
        <f>Q229*H229</f>
        <v>5.4460000000000003E-3</v>
      </c>
      <c r="S229" s="112">
        <v>0</v>
      </c>
      <c r="T229" s="113">
        <f>S229*H229</f>
        <v>0</v>
      </c>
      <c r="AR229" s="13" t="s">
        <v>42</v>
      </c>
      <c r="AT229" s="13" t="s">
        <v>100</v>
      </c>
      <c r="AU229" s="13" t="s">
        <v>41</v>
      </c>
      <c r="AY229" s="13" t="s">
        <v>98</v>
      </c>
      <c r="BE229" s="114">
        <f>IF(N229="základní",J229,0)</f>
        <v>0</v>
      </c>
      <c r="BF229" s="114">
        <f>IF(N229="snížená",J229,0)</f>
        <v>0</v>
      </c>
      <c r="BG229" s="114">
        <f>IF(N229="zákl. přenesená",J229,0)</f>
        <v>0</v>
      </c>
      <c r="BH229" s="114">
        <f>IF(N229="sníž. přenesená",J229,0)</f>
        <v>0</v>
      </c>
      <c r="BI229" s="114">
        <f>IF(N229="nulová",J229,0)</f>
        <v>0</v>
      </c>
      <c r="BJ229" s="13" t="s">
        <v>38</v>
      </c>
      <c r="BK229" s="114">
        <f>ROUND(I229*H229,2)</f>
        <v>0</v>
      </c>
      <c r="BL229" s="13" t="s">
        <v>42</v>
      </c>
      <c r="BM229" s="13" t="s">
        <v>351</v>
      </c>
    </row>
    <row r="230" spans="2:65" s="7" customFormat="1">
      <c r="B230" s="115"/>
      <c r="D230" s="123" t="s">
        <v>106</v>
      </c>
      <c r="E230" s="124" t="s">
        <v>1</v>
      </c>
      <c r="F230" s="125" t="s">
        <v>352</v>
      </c>
      <c r="H230" s="126">
        <v>0.14000000000000001</v>
      </c>
      <c r="L230" s="115"/>
      <c r="M230" s="120"/>
      <c r="N230" s="121"/>
      <c r="O230" s="121"/>
      <c r="P230" s="121"/>
      <c r="Q230" s="121"/>
      <c r="R230" s="121"/>
      <c r="S230" s="121"/>
      <c r="T230" s="122"/>
      <c r="AT230" s="117" t="s">
        <v>106</v>
      </c>
      <c r="AU230" s="117" t="s">
        <v>41</v>
      </c>
      <c r="AV230" s="7" t="s">
        <v>41</v>
      </c>
      <c r="AW230" s="7" t="s">
        <v>19</v>
      </c>
      <c r="AX230" s="7" t="s">
        <v>37</v>
      </c>
      <c r="AY230" s="117" t="s">
        <v>98</v>
      </c>
    </row>
    <row r="231" spans="2:65" s="1" customFormat="1" ht="22.5" customHeight="1">
      <c r="B231" s="103"/>
      <c r="C231" s="104" t="s">
        <v>353</v>
      </c>
      <c r="D231" s="104" t="s">
        <v>100</v>
      </c>
      <c r="E231" s="105" t="s">
        <v>354</v>
      </c>
      <c r="F231" s="106" t="s">
        <v>355</v>
      </c>
      <c r="G231" s="107" t="s">
        <v>229</v>
      </c>
      <c r="H231" s="108">
        <v>12</v>
      </c>
      <c r="I231" s="109"/>
      <c r="J231" s="109">
        <f>ROUND(I231*H231,2)</f>
        <v>0</v>
      </c>
      <c r="K231" s="106" t="s">
        <v>104</v>
      </c>
      <c r="L231" s="24"/>
      <c r="M231" s="110" t="s">
        <v>1</v>
      </c>
      <c r="N231" s="111" t="s">
        <v>26</v>
      </c>
      <c r="O231" s="112">
        <v>0.72499999999999998</v>
      </c>
      <c r="P231" s="112">
        <f>O231*H231</f>
        <v>8.6999999999999993</v>
      </c>
      <c r="Q231" s="112">
        <v>4.1500000000000002E-2</v>
      </c>
      <c r="R231" s="112">
        <f>Q231*H231</f>
        <v>0.498</v>
      </c>
      <c r="S231" s="112">
        <v>0</v>
      </c>
      <c r="T231" s="113">
        <f>S231*H231</f>
        <v>0</v>
      </c>
      <c r="AR231" s="13" t="s">
        <v>42</v>
      </c>
      <c r="AT231" s="13" t="s">
        <v>100</v>
      </c>
      <c r="AU231" s="13" t="s">
        <v>41</v>
      </c>
      <c r="AY231" s="13" t="s">
        <v>98</v>
      </c>
      <c r="BE231" s="114">
        <f>IF(N231="základní",J231,0)</f>
        <v>0</v>
      </c>
      <c r="BF231" s="114">
        <f>IF(N231="snížená",J231,0)</f>
        <v>0</v>
      </c>
      <c r="BG231" s="114">
        <f>IF(N231="zákl. přenesená",J231,0)</f>
        <v>0</v>
      </c>
      <c r="BH231" s="114">
        <f>IF(N231="sníž. přenesená",J231,0)</f>
        <v>0</v>
      </c>
      <c r="BI231" s="114">
        <f>IF(N231="nulová",J231,0)</f>
        <v>0</v>
      </c>
      <c r="BJ231" s="13" t="s">
        <v>38</v>
      </c>
      <c r="BK231" s="114">
        <f>ROUND(I231*H231,2)</f>
        <v>0</v>
      </c>
      <c r="BL231" s="13" t="s">
        <v>42</v>
      </c>
      <c r="BM231" s="13" t="s">
        <v>356</v>
      </c>
    </row>
    <row r="232" spans="2:65" s="8" customFormat="1">
      <c r="B232" s="136"/>
      <c r="D232" s="116" t="s">
        <v>106</v>
      </c>
      <c r="E232" s="137" t="s">
        <v>1</v>
      </c>
      <c r="F232" s="138" t="s">
        <v>208</v>
      </c>
      <c r="H232" s="139" t="s">
        <v>1</v>
      </c>
      <c r="L232" s="136"/>
      <c r="M232" s="140"/>
      <c r="N232" s="141"/>
      <c r="O232" s="141"/>
      <c r="P232" s="141"/>
      <c r="Q232" s="141"/>
      <c r="R232" s="141"/>
      <c r="S232" s="141"/>
      <c r="T232" s="142"/>
      <c r="AT232" s="139" t="s">
        <v>106</v>
      </c>
      <c r="AU232" s="139" t="s">
        <v>41</v>
      </c>
      <c r="AV232" s="8" t="s">
        <v>38</v>
      </c>
      <c r="AW232" s="8" t="s">
        <v>19</v>
      </c>
      <c r="AX232" s="8" t="s">
        <v>37</v>
      </c>
      <c r="AY232" s="139" t="s">
        <v>98</v>
      </c>
    </row>
    <row r="233" spans="2:65" s="7" customFormat="1">
      <c r="B233" s="115"/>
      <c r="D233" s="116" t="s">
        <v>106</v>
      </c>
      <c r="E233" s="117" t="s">
        <v>1</v>
      </c>
      <c r="F233" s="118" t="s">
        <v>357</v>
      </c>
      <c r="H233" s="119">
        <v>4</v>
      </c>
      <c r="L233" s="115"/>
      <c r="M233" s="120"/>
      <c r="N233" s="121"/>
      <c r="O233" s="121"/>
      <c r="P233" s="121"/>
      <c r="Q233" s="121"/>
      <c r="R233" s="121"/>
      <c r="S233" s="121"/>
      <c r="T233" s="122"/>
      <c r="AT233" s="117" t="s">
        <v>106</v>
      </c>
      <c r="AU233" s="117" t="s">
        <v>41</v>
      </c>
      <c r="AV233" s="7" t="s">
        <v>41</v>
      </c>
      <c r="AW233" s="7" t="s">
        <v>19</v>
      </c>
      <c r="AX233" s="7" t="s">
        <v>37</v>
      </c>
      <c r="AY233" s="117" t="s">
        <v>98</v>
      </c>
    </row>
    <row r="234" spans="2:65" s="7" customFormat="1">
      <c r="B234" s="115"/>
      <c r="D234" s="116" t="s">
        <v>106</v>
      </c>
      <c r="E234" s="117" t="s">
        <v>1</v>
      </c>
      <c r="F234" s="118" t="s">
        <v>358</v>
      </c>
      <c r="H234" s="119">
        <v>2</v>
      </c>
      <c r="L234" s="115"/>
      <c r="M234" s="120"/>
      <c r="N234" s="121"/>
      <c r="O234" s="121"/>
      <c r="P234" s="121"/>
      <c r="Q234" s="121"/>
      <c r="R234" s="121"/>
      <c r="S234" s="121"/>
      <c r="T234" s="122"/>
      <c r="AT234" s="117" t="s">
        <v>106</v>
      </c>
      <c r="AU234" s="117" t="s">
        <v>41</v>
      </c>
      <c r="AV234" s="7" t="s">
        <v>41</v>
      </c>
      <c r="AW234" s="7" t="s">
        <v>19</v>
      </c>
      <c r="AX234" s="7" t="s">
        <v>37</v>
      </c>
      <c r="AY234" s="117" t="s">
        <v>98</v>
      </c>
    </row>
    <row r="235" spans="2:65" s="7" customFormat="1">
      <c r="B235" s="115"/>
      <c r="D235" s="116" t="s">
        <v>106</v>
      </c>
      <c r="E235" s="117" t="s">
        <v>1</v>
      </c>
      <c r="F235" s="118" t="s">
        <v>359</v>
      </c>
      <c r="H235" s="119">
        <v>2</v>
      </c>
      <c r="L235" s="115"/>
      <c r="M235" s="120"/>
      <c r="N235" s="121"/>
      <c r="O235" s="121"/>
      <c r="P235" s="121"/>
      <c r="Q235" s="121"/>
      <c r="R235" s="121"/>
      <c r="S235" s="121"/>
      <c r="T235" s="122"/>
      <c r="AT235" s="117" t="s">
        <v>106</v>
      </c>
      <c r="AU235" s="117" t="s">
        <v>41</v>
      </c>
      <c r="AV235" s="7" t="s">
        <v>41</v>
      </c>
      <c r="AW235" s="7" t="s">
        <v>19</v>
      </c>
      <c r="AX235" s="7" t="s">
        <v>37</v>
      </c>
      <c r="AY235" s="117" t="s">
        <v>98</v>
      </c>
    </row>
    <row r="236" spans="2:65" s="7" customFormat="1">
      <c r="B236" s="115"/>
      <c r="D236" s="123" t="s">
        <v>106</v>
      </c>
      <c r="E236" s="124" t="s">
        <v>1</v>
      </c>
      <c r="F236" s="125" t="s">
        <v>360</v>
      </c>
      <c r="H236" s="126">
        <v>4</v>
      </c>
      <c r="L236" s="115"/>
      <c r="M236" s="120"/>
      <c r="N236" s="121"/>
      <c r="O236" s="121"/>
      <c r="P236" s="121"/>
      <c r="Q236" s="121"/>
      <c r="R236" s="121"/>
      <c r="S236" s="121"/>
      <c r="T236" s="122"/>
      <c r="AT236" s="117" t="s">
        <v>106</v>
      </c>
      <c r="AU236" s="117" t="s">
        <v>41</v>
      </c>
      <c r="AV236" s="7" t="s">
        <v>41</v>
      </c>
      <c r="AW236" s="7" t="s">
        <v>19</v>
      </c>
      <c r="AX236" s="7" t="s">
        <v>37</v>
      </c>
      <c r="AY236" s="117" t="s">
        <v>98</v>
      </c>
    </row>
    <row r="237" spans="2:65" s="1" customFormat="1" ht="22.5" customHeight="1">
      <c r="B237" s="103"/>
      <c r="C237" s="104" t="s">
        <v>361</v>
      </c>
      <c r="D237" s="104" t="s">
        <v>100</v>
      </c>
      <c r="E237" s="105" t="s">
        <v>362</v>
      </c>
      <c r="F237" s="106" t="s">
        <v>363</v>
      </c>
      <c r="G237" s="107" t="s">
        <v>229</v>
      </c>
      <c r="H237" s="108">
        <v>10</v>
      </c>
      <c r="I237" s="109"/>
      <c r="J237" s="109">
        <f>ROUND(I237*H237,2)</f>
        <v>0</v>
      </c>
      <c r="K237" s="106" t="s">
        <v>104</v>
      </c>
      <c r="L237" s="24"/>
      <c r="M237" s="110" t="s">
        <v>1</v>
      </c>
      <c r="N237" s="111" t="s">
        <v>26</v>
      </c>
      <c r="O237" s="112">
        <v>2.431</v>
      </c>
      <c r="P237" s="112">
        <f>O237*H237</f>
        <v>24.310000000000002</v>
      </c>
      <c r="Q237" s="112">
        <v>0.1575</v>
      </c>
      <c r="R237" s="112">
        <f>Q237*H237</f>
        <v>1.575</v>
      </c>
      <c r="S237" s="112">
        <v>0</v>
      </c>
      <c r="T237" s="113">
        <f>S237*H237</f>
        <v>0</v>
      </c>
      <c r="AR237" s="13" t="s">
        <v>42</v>
      </c>
      <c r="AT237" s="13" t="s">
        <v>100</v>
      </c>
      <c r="AU237" s="13" t="s">
        <v>41</v>
      </c>
      <c r="AY237" s="13" t="s">
        <v>98</v>
      </c>
      <c r="BE237" s="114">
        <f>IF(N237="základní",J237,0)</f>
        <v>0</v>
      </c>
      <c r="BF237" s="114">
        <f>IF(N237="snížená",J237,0)</f>
        <v>0</v>
      </c>
      <c r="BG237" s="114">
        <f>IF(N237="zákl. přenesená",J237,0)</f>
        <v>0</v>
      </c>
      <c r="BH237" s="114">
        <f>IF(N237="sníž. přenesená",J237,0)</f>
        <v>0</v>
      </c>
      <c r="BI237" s="114">
        <f>IF(N237="nulová",J237,0)</f>
        <v>0</v>
      </c>
      <c r="BJ237" s="13" t="s">
        <v>38</v>
      </c>
      <c r="BK237" s="114">
        <f>ROUND(I237*H237,2)</f>
        <v>0</v>
      </c>
      <c r="BL237" s="13" t="s">
        <v>42</v>
      </c>
      <c r="BM237" s="13" t="s">
        <v>364</v>
      </c>
    </row>
    <row r="238" spans="2:65" s="8" customFormat="1">
      <c r="B238" s="136"/>
      <c r="D238" s="116" t="s">
        <v>106</v>
      </c>
      <c r="E238" s="137" t="s">
        <v>1</v>
      </c>
      <c r="F238" s="138" t="s">
        <v>208</v>
      </c>
      <c r="H238" s="139" t="s">
        <v>1</v>
      </c>
      <c r="L238" s="136"/>
      <c r="M238" s="140"/>
      <c r="N238" s="141"/>
      <c r="O238" s="141"/>
      <c r="P238" s="141"/>
      <c r="Q238" s="141"/>
      <c r="R238" s="141"/>
      <c r="S238" s="141"/>
      <c r="T238" s="142"/>
      <c r="AT238" s="139" t="s">
        <v>106</v>
      </c>
      <c r="AU238" s="139" t="s">
        <v>41</v>
      </c>
      <c r="AV238" s="8" t="s">
        <v>38</v>
      </c>
      <c r="AW238" s="8" t="s">
        <v>19</v>
      </c>
      <c r="AX238" s="8" t="s">
        <v>37</v>
      </c>
      <c r="AY238" s="139" t="s">
        <v>98</v>
      </c>
    </row>
    <row r="239" spans="2:65" s="7" customFormat="1">
      <c r="B239" s="115"/>
      <c r="D239" s="116" t="s">
        <v>106</v>
      </c>
      <c r="E239" s="117" t="s">
        <v>1</v>
      </c>
      <c r="F239" s="118" t="s">
        <v>365</v>
      </c>
      <c r="H239" s="119">
        <v>4</v>
      </c>
      <c r="L239" s="115"/>
      <c r="M239" s="120"/>
      <c r="N239" s="121"/>
      <c r="O239" s="121"/>
      <c r="P239" s="121"/>
      <c r="Q239" s="121"/>
      <c r="R239" s="121"/>
      <c r="S239" s="121"/>
      <c r="T239" s="122"/>
      <c r="AT239" s="117" t="s">
        <v>106</v>
      </c>
      <c r="AU239" s="117" t="s">
        <v>41</v>
      </c>
      <c r="AV239" s="7" t="s">
        <v>41</v>
      </c>
      <c r="AW239" s="7" t="s">
        <v>19</v>
      </c>
      <c r="AX239" s="7" t="s">
        <v>37</v>
      </c>
      <c r="AY239" s="117" t="s">
        <v>98</v>
      </c>
    </row>
    <row r="240" spans="2:65" s="7" customFormat="1">
      <c r="B240" s="115"/>
      <c r="D240" s="116" t="s">
        <v>106</v>
      </c>
      <c r="E240" s="117" t="s">
        <v>1</v>
      </c>
      <c r="F240" s="118" t="s">
        <v>366</v>
      </c>
      <c r="H240" s="119">
        <v>2</v>
      </c>
      <c r="L240" s="115"/>
      <c r="M240" s="120"/>
      <c r="N240" s="121"/>
      <c r="O240" s="121"/>
      <c r="P240" s="121"/>
      <c r="Q240" s="121"/>
      <c r="R240" s="121"/>
      <c r="S240" s="121"/>
      <c r="T240" s="122"/>
      <c r="AT240" s="117" t="s">
        <v>106</v>
      </c>
      <c r="AU240" s="117" t="s">
        <v>41</v>
      </c>
      <c r="AV240" s="7" t="s">
        <v>41</v>
      </c>
      <c r="AW240" s="7" t="s">
        <v>19</v>
      </c>
      <c r="AX240" s="7" t="s">
        <v>37</v>
      </c>
      <c r="AY240" s="117" t="s">
        <v>98</v>
      </c>
    </row>
    <row r="241" spans="2:65" s="7" customFormat="1">
      <c r="B241" s="115"/>
      <c r="D241" s="116" t="s">
        <v>106</v>
      </c>
      <c r="E241" s="117" t="s">
        <v>1</v>
      </c>
      <c r="F241" s="118" t="s">
        <v>367</v>
      </c>
      <c r="H241" s="119">
        <v>3</v>
      </c>
      <c r="L241" s="115"/>
      <c r="M241" s="120"/>
      <c r="N241" s="121"/>
      <c r="O241" s="121"/>
      <c r="P241" s="121"/>
      <c r="Q241" s="121"/>
      <c r="R241" s="121"/>
      <c r="S241" s="121"/>
      <c r="T241" s="122"/>
      <c r="AT241" s="117" t="s">
        <v>106</v>
      </c>
      <c r="AU241" s="117" t="s">
        <v>41</v>
      </c>
      <c r="AV241" s="7" t="s">
        <v>41</v>
      </c>
      <c r="AW241" s="7" t="s">
        <v>19</v>
      </c>
      <c r="AX241" s="7" t="s">
        <v>37</v>
      </c>
      <c r="AY241" s="117" t="s">
        <v>98</v>
      </c>
    </row>
    <row r="242" spans="2:65" s="7" customFormat="1">
      <c r="B242" s="115"/>
      <c r="D242" s="123" t="s">
        <v>106</v>
      </c>
      <c r="E242" s="124" t="s">
        <v>1</v>
      </c>
      <c r="F242" s="125" t="s">
        <v>368</v>
      </c>
      <c r="H242" s="126">
        <v>1</v>
      </c>
      <c r="L242" s="115"/>
      <c r="M242" s="120"/>
      <c r="N242" s="121"/>
      <c r="O242" s="121"/>
      <c r="P242" s="121"/>
      <c r="Q242" s="121"/>
      <c r="R242" s="121"/>
      <c r="S242" s="121"/>
      <c r="T242" s="122"/>
      <c r="AT242" s="117" t="s">
        <v>106</v>
      </c>
      <c r="AU242" s="117" t="s">
        <v>41</v>
      </c>
      <c r="AV242" s="7" t="s">
        <v>41</v>
      </c>
      <c r="AW242" s="7" t="s">
        <v>19</v>
      </c>
      <c r="AX242" s="7" t="s">
        <v>37</v>
      </c>
      <c r="AY242" s="117" t="s">
        <v>98</v>
      </c>
    </row>
    <row r="243" spans="2:65" s="1" customFormat="1" ht="22.5" customHeight="1">
      <c r="B243" s="103"/>
      <c r="C243" s="104" t="s">
        <v>369</v>
      </c>
      <c r="D243" s="104" t="s">
        <v>100</v>
      </c>
      <c r="E243" s="105" t="s">
        <v>370</v>
      </c>
      <c r="F243" s="106" t="s">
        <v>371</v>
      </c>
      <c r="G243" s="107" t="s">
        <v>156</v>
      </c>
      <c r="H243" s="108">
        <v>4.9379999999999997</v>
      </c>
      <c r="I243" s="109"/>
      <c r="J243" s="109">
        <f>ROUND(I243*H243,2)</f>
        <v>0</v>
      </c>
      <c r="K243" s="106" t="s">
        <v>104</v>
      </c>
      <c r="L243" s="24"/>
      <c r="M243" s="110" t="s">
        <v>1</v>
      </c>
      <c r="N243" s="111" t="s">
        <v>26</v>
      </c>
      <c r="O243" s="112">
        <v>1.355</v>
      </c>
      <c r="P243" s="112">
        <f>O243*H243</f>
        <v>6.6909899999999993</v>
      </c>
      <c r="Q243" s="112">
        <v>3.3579999999999999E-2</v>
      </c>
      <c r="R243" s="112">
        <f>Q243*H243</f>
        <v>0.16581803999999997</v>
      </c>
      <c r="S243" s="112">
        <v>0</v>
      </c>
      <c r="T243" s="113">
        <f>S243*H243</f>
        <v>0</v>
      </c>
      <c r="AR243" s="13" t="s">
        <v>42</v>
      </c>
      <c r="AT243" s="13" t="s">
        <v>100</v>
      </c>
      <c r="AU243" s="13" t="s">
        <v>41</v>
      </c>
      <c r="AY243" s="13" t="s">
        <v>98</v>
      </c>
      <c r="BE243" s="114">
        <f>IF(N243="základní",J243,0)</f>
        <v>0</v>
      </c>
      <c r="BF243" s="114">
        <f>IF(N243="snížená",J243,0)</f>
        <v>0</v>
      </c>
      <c r="BG243" s="114">
        <f>IF(N243="zákl. přenesená",J243,0)</f>
        <v>0</v>
      </c>
      <c r="BH243" s="114">
        <f>IF(N243="sníž. přenesená",J243,0)</f>
        <v>0</v>
      </c>
      <c r="BI243" s="114">
        <f>IF(N243="nulová",J243,0)</f>
        <v>0</v>
      </c>
      <c r="BJ243" s="13" t="s">
        <v>38</v>
      </c>
      <c r="BK243" s="114">
        <f>ROUND(I243*H243,2)</f>
        <v>0</v>
      </c>
      <c r="BL243" s="13" t="s">
        <v>42</v>
      </c>
      <c r="BM243" s="13" t="s">
        <v>372</v>
      </c>
    </row>
    <row r="244" spans="2:65" s="8" customFormat="1">
      <c r="B244" s="136"/>
      <c r="D244" s="116" t="s">
        <v>106</v>
      </c>
      <c r="E244" s="137" t="s">
        <v>1</v>
      </c>
      <c r="F244" s="138" t="s">
        <v>208</v>
      </c>
      <c r="H244" s="139" t="s">
        <v>1</v>
      </c>
      <c r="L244" s="136"/>
      <c r="M244" s="140"/>
      <c r="N244" s="141"/>
      <c r="O244" s="141"/>
      <c r="P244" s="141"/>
      <c r="Q244" s="141"/>
      <c r="R244" s="141"/>
      <c r="S244" s="141"/>
      <c r="T244" s="142"/>
      <c r="AT244" s="139" t="s">
        <v>106</v>
      </c>
      <c r="AU244" s="139" t="s">
        <v>41</v>
      </c>
      <c r="AV244" s="8" t="s">
        <v>38</v>
      </c>
      <c r="AW244" s="8" t="s">
        <v>19</v>
      </c>
      <c r="AX244" s="8" t="s">
        <v>37</v>
      </c>
      <c r="AY244" s="139" t="s">
        <v>98</v>
      </c>
    </row>
    <row r="245" spans="2:65" s="8" customFormat="1">
      <c r="B245" s="136"/>
      <c r="D245" s="116" t="s">
        <v>106</v>
      </c>
      <c r="E245" s="137" t="s">
        <v>1</v>
      </c>
      <c r="F245" s="138" t="s">
        <v>373</v>
      </c>
      <c r="H245" s="139" t="s">
        <v>1</v>
      </c>
      <c r="L245" s="136"/>
      <c r="M245" s="140"/>
      <c r="N245" s="141"/>
      <c r="O245" s="141"/>
      <c r="P245" s="141"/>
      <c r="Q245" s="141"/>
      <c r="R245" s="141"/>
      <c r="S245" s="141"/>
      <c r="T245" s="142"/>
      <c r="AT245" s="139" t="s">
        <v>106</v>
      </c>
      <c r="AU245" s="139" t="s">
        <v>41</v>
      </c>
      <c r="AV245" s="8" t="s">
        <v>38</v>
      </c>
      <c r="AW245" s="8" t="s">
        <v>19</v>
      </c>
      <c r="AX245" s="8" t="s">
        <v>37</v>
      </c>
      <c r="AY245" s="139" t="s">
        <v>98</v>
      </c>
    </row>
    <row r="246" spans="2:65" s="7" customFormat="1">
      <c r="B246" s="115"/>
      <c r="D246" s="116" t="s">
        <v>106</v>
      </c>
      <c r="E246" s="117" t="s">
        <v>1</v>
      </c>
      <c r="F246" s="118" t="s">
        <v>374</v>
      </c>
      <c r="H246" s="119">
        <v>1.35</v>
      </c>
      <c r="L246" s="115"/>
      <c r="M246" s="120"/>
      <c r="N246" s="121"/>
      <c r="O246" s="121"/>
      <c r="P246" s="121"/>
      <c r="Q246" s="121"/>
      <c r="R246" s="121"/>
      <c r="S246" s="121"/>
      <c r="T246" s="122"/>
      <c r="AT246" s="117" t="s">
        <v>106</v>
      </c>
      <c r="AU246" s="117" t="s">
        <v>41</v>
      </c>
      <c r="AV246" s="7" t="s">
        <v>41</v>
      </c>
      <c r="AW246" s="7" t="s">
        <v>19</v>
      </c>
      <c r="AX246" s="7" t="s">
        <v>37</v>
      </c>
      <c r="AY246" s="117" t="s">
        <v>98</v>
      </c>
    </row>
    <row r="247" spans="2:65" s="7" customFormat="1">
      <c r="B247" s="115"/>
      <c r="D247" s="116" t="s">
        <v>106</v>
      </c>
      <c r="E247" s="117" t="s">
        <v>1</v>
      </c>
      <c r="F247" s="118" t="s">
        <v>375</v>
      </c>
      <c r="H247" s="119">
        <v>2.3460000000000001</v>
      </c>
      <c r="L247" s="115"/>
      <c r="M247" s="120"/>
      <c r="N247" s="121"/>
      <c r="O247" s="121"/>
      <c r="P247" s="121"/>
      <c r="Q247" s="121"/>
      <c r="R247" s="121"/>
      <c r="S247" s="121"/>
      <c r="T247" s="122"/>
      <c r="AT247" s="117" t="s">
        <v>106</v>
      </c>
      <c r="AU247" s="117" t="s">
        <v>41</v>
      </c>
      <c r="AV247" s="7" t="s">
        <v>41</v>
      </c>
      <c r="AW247" s="7" t="s">
        <v>19</v>
      </c>
      <c r="AX247" s="7" t="s">
        <v>37</v>
      </c>
      <c r="AY247" s="117" t="s">
        <v>98</v>
      </c>
    </row>
    <row r="248" spans="2:65" s="7" customFormat="1">
      <c r="B248" s="115"/>
      <c r="D248" s="123" t="s">
        <v>106</v>
      </c>
      <c r="E248" s="124" t="s">
        <v>1</v>
      </c>
      <c r="F248" s="125" t="s">
        <v>376</v>
      </c>
      <c r="H248" s="126">
        <v>1.242</v>
      </c>
      <c r="L248" s="115"/>
      <c r="M248" s="120"/>
      <c r="N248" s="121"/>
      <c r="O248" s="121"/>
      <c r="P248" s="121"/>
      <c r="Q248" s="121"/>
      <c r="R248" s="121"/>
      <c r="S248" s="121"/>
      <c r="T248" s="122"/>
      <c r="AT248" s="117" t="s">
        <v>106</v>
      </c>
      <c r="AU248" s="117" t="s">
        <v>41</v>
      </c>
      <c r="AV248" s="7" t="s">
        <v>41</v>
      </c>
      <c r="AW248" s="7" t="s">
        <v>19</v>
      </c>
      <c r="AX248" s="7" t="s">
        <v>37</v>
      </c>
      <c r="AY248" s="117" t="s">
        <v>98</v>
      </c>
    </row>
    <row r="249" spans="2:65" s="1" customFormat="1" ht="22.5" customHeight="1">
      <c r="B249" s="103"/>
      <c r="C249" s="104" t="s">
        <v>377</v>
      </c>
      <c r="D249" s="104" t="s">
        <v>100</v>
      </c>
      <c r="E249" s="105" t="s">
        <v>378</v>
      </c>
      <c r="F249" s="106" t="s">
        <v>379</v>
      </c>
      <c r="G249" s="107" t="s">
        <v>156</v>
      </c>
      <c r="H249" s="108">
        <v>9.32</v>
      </c>
      <c r="I249" s="109"/>
      <c r="J249" s="109">
        <f>ROUND(I249*H249,2)</f>
        <v>0</v>
      </c>
      <c r="K249" s="106" t="s">
        <v>104</v>
      </c>
      <c r="L249" s="24"/>
      <c r="M249" s="110" t="s">
        <v>1</v>
      </c>
      <c r="N249" s="111" t="s">
        <v>26</v>
      </c>
      <c r="O249" s="112">
        <v>7.3999999999999996E-2</v>
      </c>
      <c r="P249" s="112">
        <f>O249*H249</f>
        <v>0.68967999999999996</v>
      </c>
      <c r="Q249" s="112">
        <v>4.6999999999999999E-4</v>
      </c>
      <c r="R249" s="112">
        <f>Q249*H249</f>
        <v>4.3803999999999996E-3</v>
      </c>
      <c r="S249" s="112">
        <v>0</v>
      </c>
      <c r="T249" s="113">
        <f>S249*H249</f>
        <v>0</v>
      </c>
      <c r="AR249" s="13" t="s">
        <v>42</v>
      </c>
      <c r="AT249" s="13" t="s">
        <v>100</v>
      </c>
      <c r="AU249" s="13" t="s">
        <v>41</v>
      </c>
      <c r="AY249" s="13" t="s">
        <v>98</v>
      </c>
      <c r="BE249" s="114">
        <f>IF(N249="základní",J249,0)</f>
        <v>0</v>
      </c>
      <c r="BF249" s="114">
        <f>IF(N249="snížená",J249,0)</f>
        <v>0</v>
      </c>
      <c r="BG249" s="114">
        <f>IF(N249="zákl. přenesená",J249,0)</f>
        <v>0</v>
      </c>
      <c r="BH249" s="114">
        <f>IF(N249="sníž. přenesená",J249,0)</f>
        <v>0</v>
      </c>
      <c r="BI249" s="114">
        <f>IF(N249="nulová",J249,0)</f>
        <v>0</v>
      </c>
      <c r="BJ249" s="13" t="s">
        <v>38</v>
      </c>
      <c r="BK249" s="114">
        <f>ROUND(I249*H249,2)</f>
        <v>0</v>
      </c>
      <c r="BL249" s="13" t="s">
        <v>42</v>
      </c>
      <c r="BM249" s="13" t="s">
        <v>380</v>
      </c>
    </row>
    <row r="250" spans="2:65" s="8" customFormat="1">
      <c r="B250" s="136"/>
      <c r="D250" s="116" t="s">
        <v>106</v>
      </c>
      <c r="E250" s="137" t="s">
        <v>1</v>
      </c>
      <c r="F250" s="138" t="s">
        <v>381</v>
      </c>
      <c r="H250" s="139" t="s">
        <v>1</v>
      </c>
      <c r="L250" s="136"/>
      <c r="M250" s="140"/>
      <c r="N250" s="141"/>
      <c r="O250" s="141"/>
      <c r="P250" s="141"/>
      <c r="Q250" s="141"/>
      <c r="R250" s="141"/>
      <c r="S250" s="141"/>
      <c r="T250" s="142"/>
      <c r="AT250" s="139" t="s">
        <v>106</v>
      </c>
      <c r="AU250" s="139" t="s">
        <v>41</v>
      </c>
      <c r="AV250" s="8" t="s">
        <v>38</v>
      </c>
      <c r="AW250" s="8" t="s">
        <v>19</v>
      </c>
      <c r="AX250" s="8" t="s">
        <v>37</v>
      </c>
      <c r="AY250" s="139" t="s">
        <v>98</v>
      </c>
    </row>
    <row r="251" spans="2:65" s="7" customFormat="1">
      <c r="B251" s="115"/>
      <c r="D251" s="123" t="s">
        <v>106</v>
      </c>
      <c r="E251" s="124" t="s">
        <v>1</v>
      </c>
      <c r="F251" s="125" t="s">
        <v>382</v>
      </c>
      <c r="H251" s="126">
        <v>9.32</v>
      </c>
      <c r="L251" s="115"/>
      <c r="M251" s="120"/>
      <c r="N251" s="121"/>
      <c r="O251" s="121"/>
      <c r="P251" s="121"/>
      <c r="Q251" s="121"/>
      <c r="R251" s="121"/>
      <c r="S251" s="121"/>
      <c r="T251" s="122"/>
      <c r="AT251" s="117" t="s">
        <v>106</v>
      </c>
      <c r="AU251" s="117" t="s">
        <v>41</v>
      </c>
      <c r="AV251" s="7" t="s">
        <v>41</v>
      </c>
      <c r="AW251" s="7" t="s">
        <v>19</v>
      </c>
      <c r="AX251" s="7" t="s">
        <v>37</v>
      </c>
      <c r="AY251" s="117" t="s">
        <v>98</v>
      </c>
    </row>
    <row r="252" spans="2:65" s="1" customFormat="1" ht="22.5" customHeight="1">
      <c r="B252" s="103"/>
      <c r="C252" s="104" t="s">
        <v>383</v>
      </c>
      <c r="D252" s="104" t="s">
        <v>100</v>
      </c>
      <c r="E252" s="105" t="s">
        <v>384</v>
      </c>
      <c r="F252" s="106" t="s">
        <v>385</v>
      </c>
      <c r="G252" s="107" t="s">
        <v>291</v>
      </c>
      <c r="H252" s="108">
        <v>21</v>
      </c>
      <c r="I252" s="109"/>
      <c r="J252" s="109">
        <f>ROUND(I252*H252,2)</f>
        <v>0</v>
      </c>
      <c r="K252" s="106" t="s">
        <v>104</v>
      </c>
      <c r="L252" s="24"/>
      <c r="M252" s="110" t="s">
        <v>1</v>
      </c>
      <c r="N252" s="111" t="s">
        <v>26</v>
      </c>
      <c r="O252" s="112">
        <v>9.6000000000000002E-2</v>
      </c>
      <c r="P252" s="112">
        <f>O252*H252</f>
        <v>2.016</v>
      </c>
      <c r="Q252" s="112">
        <v>0</v>
      </c>
      <c r="R252" s="112">
        <f>Q252*H252</f>
        <v>0</v>
      </c>
      <c r="S252" s="112">
        <v>0</v>
      </c>
      <c r="T252" s="113">
        <f>S252*H252</f>
        <v>0</v>
      </c>
      <c r="AR252" s="13" t="s">
        <v>42</v>
      </c>
      <c r="AT252" s="13" t="s">
        <v>100</v>
      </c>
      <c r="AU252" s="13" t="s">
        <v>41</v>
      </c>
      <c r="AY252" s="13" t="s">
        <v>98</v>
      </c>
      <c r="BE252" s="114">
        <f>IF(N252="základní",J252,0)</f>
        <v>0</v>
      </c>
      <c r="BF252" s="114">
        <f>IF(N252="snížená",J252,0)</f>
        <v>0</v>
      </c>
      <c r="BG252" s="114">
        <f>IF(N252="zákl. přenesená",J252,0)</f>
        <v>0</v>
      </c>
      <c r="BH252" s="114">
        <f>IF(N252="sníž. přenesená",J252,0)</f>
        <v>0</v>
      </c>
      <c r="BI252" s="114">
        <f>IF(N252="nulová",J252,0)</f>
        <v>0</v>
      </c>
      <c r="BJ252" s="13" t="s">
        <v>38</v>
      </c>
      <c r="BK252" s="114">
        <f>ROUND(I252*H252,2)</f>
        <v>0</v>
      </c>
      <c r="BL252" s="13" t="s">
        <v>42</v>
      </c>
      <c r="BM252" s="13" t="s">
        <v>386</v>
      </c>
    </row>
    <row r="253" spans="2:65" s="8" customFormat="1">
      <c r="B253" s="136"/>
      <c r="D253" s="116" t="s">
        <v>106</v>
      </c>
      <c r="E253" s="137" t="s">
        <v>1</v>
      </c>
      <c r="F253" s="138" t="s">
        <v>208</v>
      </c>
      <c r="H253" s="139" t="s">
        <v>1</v>
      </c>
      <c r="L253" s="136"/>
      <c r="M253" s="140"/>
      <c r="N253" s="141"/>
      <c r="O253" s="141"/>
      <c r="P253" s="141"/>
      <c r="Q253" s="141"/>
      <c r="R253" s="141"/>
      <c r="S253" s="141"/>
      <c r="T253" s="142"/>
      <c r="AT253" s="139" t="s">
        <v>106</v>
      </c>
      <c r="AU253" s="139" t="s">
        <v>41</v>
      </c>
      <c r="AV253" s="8" t="s">
        <v>38</v>
      </c>
      <c r="AW253" s="8" t="s">
        <v>19</v>
      </c>
      <c r="AX253" s="8" t="s">
        <v>37</v>
      </c>
      <c r="AY253" s="139" t="s">
        <v>98</v>
      </c>
    </row>
    <row r="254" spans="2:65" s="7" customFormat="1">
      <c r="B254" s="115"/>
      <c r="D254" s="116" t="s">
        <v>106</v>
      </c>
      <c r="E254" s="117" t="s">
        <v>1</v>
      </c>
      <c r="F254" s="118" t="s">
        <v>387</v>
      </c>
      <c r="H254" s="119">
        <v>10.199999999999999</v>
      </c>
      <c r="L254" s="115"/>
      <c r="M254" s="120"/>
      <c r="N254" s="121"/>
      <c r="O254" s="121"/>
      <c r="P254" s="121"/>
      <c r="Q254" s="121"/>
      <c r="R254" s="121"/>
      <c r="S254" s="121"/>
      <c r="T254" s="122"/>
      <c r="AT254" s="117" t="s">
        <v>106</v>
      </c>
      <c r="AU254" s="117" t="s">
        <v>41</v>
      </c>
      <c r="AV254" s="7" t="s">
        <v>41</v>
      </c>
      <c r="AW254" s="7" t="s">
        <v>19</v>
      </c>
      <c r="AX254" s="7" t="s">
        <v>37</v>
      </c>
      <c r="AY254" s="117" t="s">
        <v>98</v>
      </c>
    </row>
    <row r="255" spans="2:65" s="7" customFormat="1">
      <c r="B255" s="115"/>
      <c r="D255" s="123" t="s">
        <v>106</v>
      </c>
      <c r="E255" s="124" t="s">
        <v>1</v>
      </c>
      <c r="F255" s="125" t="s">
        <v>388</v>
      </c>
      <c r="H255" s="126">
        <v>10.8</v>
      </c>
      <c r="L255" s="115"/>
      <c r="M255" s="120"/>
      <c r="N255" s="121"/>
      <c r="O255" s="121"/>
      <c r="P255" s="121"/>
      <c r="Q255" s="121"/>
      <c r="R255" s="121"/>
      <c r="S255" s="121"/>
      <c r="T255" s="122"/>
      <c r="AT255" s="117" t="s">
        <v>106</v>
      </c>
      <c r="AU255" s="117" t="s">
        <v>41</v>
      </c>
      <c r="AV255" s="7" t="s">
        <v>41</v>
      </c>
      <c r="AW255" s="7" t="s">
        <v>19</v>
      </c>
      <c r="AX255" s="7" t="s">
        <v>37</v>
      </c>
      <c r="AY255" s="117" t="s">
        <v>98</v>
      </c>
    </row>
    <row r="256" spans="2:65" s="1" customFormat="1" ht="22.5" customHeight="1">
      <c r="B256" s="103"/>
      <c r="C256" s="127" t="s">
        <v>389</v>
      </c>
      <c r="D256" s="127" t="s">
        <v>148</v>
      </c>
      <c r="E256" s="128" t="s">
        <v>390</v>
      </c>
      <c r="F256" s="129" t="s">
        <v>391</v>
      </c>
      <c r="G256" s="130" t="s">
        <v>291</v>
      </c>
      <c r="H256" s="131">
        <v>22.05</v>
      </c>
      <c r="I256" s="132"/>
      <c r="J256" s="132">
        <f>ROUND(I256*H256,2)</f>
        <v>0</v>
      </c>
      <c r="K256" s="129" t="s">
        <v>104</v>
      </c>
      <c r="L256" s="133"/>
      <c r="M256" s="134" t="s">
        <v>1</v>
      </c>
      <c r="N256" s="135" t="s">
        <v>26</v>
      </c>
      <c r="O256" s="112">
        <v>0</v>
      </c>
      <c r="P256" s="112">
        <f>O256*H256</f>
        <v>0</v>
      </c>
      <c r="Q256" s="112">
        <v>3.0000000000000001E-5</v>
      </c>
      <c r="R256" s="112">
        <f>Q256*H256</f>
        <v>6.6150000000000009E-4</v>
      </c>
      <c r="S256" s="112">
        <v>0</v>
      </c>
      <c r="T256" s="113">
        <f>S256*H256</f>
        <v>0</v>
      </c>
      <c r="AR256" s="13" t="s">
        <v>136</v>
      </c>
      <c r="AT256" s="13" t="s">
        <v>148</v>
      </c>
      <c r="AU256" s="13" t="s">
        <v>41</v>
      </c>
      <c r="AY256" s="13" t="s">
        <v>98</v>
      </c>
      <c r="BE256" s="114">
        <f>IF(N256="základní",J256,0)</f>
        <v>0</v>
      </c>
      <c r="BF256" s="114">
        <f>IF(N256="snížená",J256,0)</f>
        <v>0</v>
      </c>
      <c r="BG256" s="114">
        <f>IF(N256="zákl. přenesená",J256,0)</f>
        <v>0</v>
      </c>
      <c r="BH256" s="114">
        <f>IF(N256="sníž. přenesená",J256,0)</f>
        <v>0</v>
      </c>
      <c r="BI256" s="114">
        <f>IF(N256="nulová",J256,0)</f>
        <v>0</v>
      </c>
      <c r="BJ256" s="13" t="s">
        <v>38</v>
      </c>
      <c r="BK256" s="114">
        <f>ROUND(I256*H256,2)</f>
        <v>0</v>
      </c>
      <c r="BL256" s="13" t="s">
        <v>42</v>
      </c>
      <c r="BM256" s="13" t="s">
        <v>392</v>
      </c>
    </row>
    <row r="257" spans="2:65" s="1" customFormat="1" ht="24">
      <c r="B257" s="24"/>
      <c r="D257" s="116" t="s">
        <v>393</v>
      </c>
      <c r="F257" s="143" t="s">
        <v>394</v>
      </c>
      <c r="L257" s="24"/>
      <c r="M257" s="144"/>
      <c r="N257" s="25"/>
      <c r="O257" s="25"/>
      <c r="P257" s="25"/>
      <c r="Q257" s="25"/>
      <c r="R257" s="25"/>
      <c r="S257" s="25"/>
      <c r="T257" s="38"/>
      <c r="AT257" s="13" t="s">
        <v>393</v>
      </c>
      <c r="AU257" s="13" t="s">
        <v>41</v>
      </c>
    </row>
    <row r="258" spans="2:65" s="7" customFormat="1">
      <c r="B258" s="115"/>
      <c r="D258" s="123" t="s">
        <v>106</v>
      </c>
      <c r="F258" s="125" t="s">
        <v>395</v>
      </c>
      <c r="H258" s="126">
        <v>22.05</v>
      </c>
      <c r="L258" s="115"/>
      <c r="M258" s="120"/>
      <c r="N258" s="121"/>
      <c r="O258" s="121"/>
      <c r="P258" s="121"/>
      <c r="Q258" s="121"/>
      <c r="R258" s="121"/>
      <c r="S258" s="121"/>
      <c r="T258" s="122"/>
      <c r="AT258" s="117" t="s">
        <v>106</v>
      </c>
      <c r="AU258" s="117" t="s">
        <v>41</v>
      </c>
      <c r="AV258" s="7" t="s">
        <v>41</v>
      </c>
      <c r="AW258" s="7" t="s">
        <v>2</v>
      </c>
      <c r="AX258" s="7" t="s">
        <v>38</v>
      </c>
      <c r="AY258" s="117" t="s">
        <v>98</v>
      </c>
    </row>
    <row r="259" spans="2:65" s="1" customFormat="1" ht="22.5" customHeight="1">
      <c r="B259" s="103"/>
      <c r="C259" s="104" t="s">
        <v>396</v>
      </c>
      <c r="D259" s="104" t="s">
        <v>100</v>
      </c>
      <c r="E259" s="105" t="s">
        <v>397</v>
      </c>
      <c r="F259" s="106" t="s">
        <v>398</v>
      </c>
      <c r="G259" s="107" t="s">
        <v>156</v>
      </c>
      <c r="H259" s="108">
        <v>9.32</v>
      </c>
      <c r="I259" s="109"/>
      <c r="J259" s="109">
        <f>ROUND(I259*H259,2)</f>
        <v>0</v>
      </c>
      <c r="K259" s="106" t="s">
        <v>104</v>
      </c>
      <c r="L259" s="24"/>
      <c r="M259" s="110" t="s">
        <v>1</v>
      </c>
      <c r="N259" s="111" t="s">
        <v>26</v>
      </c>
      <c r="O259" s="112">
        <v>0.38</v>
      </c>
      <c r="P259" s="112">
        <f>O259*H259</f>
        <v>3.5416000000000003</v>
      </c>
      <c r="Q259" s="112">
        <v>2.3099999999999999E-2</v>
      </c>
      <c r="R259" s="112">
        <f>Q259*H259</f>
        <v>0.21529200000000001</v>
      </c>
      <c r="S259" s="112">
        <v>0</v>
      </c>
      <c r="T259" s="113">
        <f>S259*H259</f>
        <v>0</v>
      </c>
      <c r="AR259" s="13" t="s">
        <v>42</v>
      </c>
      <c r="AT259" s="13" t="s">
        <v>100</v>
      </c>
      <c r="AU259" s="13" t="s">
        <v>41</v>
      </c>
      <c r="AY259" s="13" t="s">
        <v>98</v>
      </c>
      <c r="BE259" s="114">
        <f>IF(N259="základní",J259,0)</f>
        <v>0</v>
      </c>
      <c r="BF259" s="114">
        <f>IF(N259="snížená",J259,0)</f>
        <v>0</v>
      </c>
      <c r="BG259" s="114">
        <f>IF(N259="zákl. přenesená",J259,0)</f>
        <v>0</v>
      </c>
      <c r="BH259" s="114">
        <f>IF(N259="sníž. přenesená",J259,0)</f>
        <v>0</v>
      </c>
      <c r="BI259" s="114">
        <f>IF(N259="nulová",J259,0)</f>
        <v>0</v>
      </c>
      <c r="BJ259" s="13" t="s">
        <v>38</v>
      </c>
      <c r="BK259" s="114">
        <f>ROUND(I259*H259,2)</f>
        <v>0</v>
      </c>
      <c r="BL259" s="13" t="s">
        <v>42</v>
      </c>
      <c r="BM259" s="13" t="s">
        <v>399</v>
      </c>
    </row>
    <row r="260" spans="2:65" s="8" customFormat="1">
      <c r="B260" s="136"/>
      <c r="D260" s="116" t="s">
        <v>106</v>
      </c>
      <c r="E260" s="137" t="s">
        <v>1</v>
      </c>
      <c r="F260" s="138" t="s">
        <v>381</v>
      </c>
      <c r="H260" s="139" t="s">
        <v>1</v>
      </c>
      <c r="L260" s="136"/>
      <c r="M260" s="140"/>
      <c r="N260" s="141"/>
      <c r="O260" s="141"/>
      <c r="P260" s="141"/>
      <c r="Q260" s="141"/>
      <c r="R260" s="141"/>
      <c r="S260" s="141"/>
      <c r="T260" s="142"/>
      <c r="AT260" s="139" t="s">
        <v>106</v>
      </c>
      <c r="AU260" s="139" t="s">
        <v>41</v>
      </c>
      <c r="AV260" s="8" t="s">
        <v>38</v>
      </c>
      <c r="AW260" s="8" t="s">
        <v>19</v>
      </c>
      <c r="AX260" s="8" t="s">
        <v>37</v>
      </c>
      <c r="AY260" s="139" t="s">
        <v>98</v>
      </c>
    </row>
    <row r="261" spans="2:65" s="7" customFormat="1">
      <c r="B261" s="115"/>
      <c r="D261" s="123" t="s">
        <v>106</v>
      </c>
      <c r="E261" s="124" t="s">
        <v>1</v>
      </c>
      <c r="F261" s="125" t="s">
        <v>382</v>
      </c>
      <c r="H261" s="126">
        <v>9.32</v>
      </c>
      <c r="L261" s="115"/>
      <c r="M261" s="120"/>
      <c r="N261" s="121"/>
      <c r="O261" s="121"/>
      <c r="P261" s="121"/>
      <c r="Q261" s="121"/>
      <c r="R261" s="121"/>
      <c r="S261" s="121"/>
      <c r="T261" s="122"/>
      <c r="AT261" s="117" t="s">
        <v>106</v>
      </c>
      <c r="AU261" s="117" t="s">
        <v>41</v>
      </c>
      <c r="AV261" s="7" t="s">
        <v>41</v>
      </c>
      <c r="AW261" s="7" t="s">
        <v>19</v>
      </c>
      <c r="AX261" s="7" t="s">
        <v>37</v>
      </c>
      <c r="AY261" s="117" t="s">
        <v>98</v>
      </c>
    </row>
    <row r="262" spans="2:65" s="1" customFormat="1" ht="31.5" customHeight="1">
      <c r="B262" s="103"/>
      <c r="C262" s="104" t="s">
        <v>400</v>
      </c>
      <c r="D262" s="104" t="s">
        <v>100</v>
      </c>
      <c r="E262" s="105" t="s">
        <v>401</v>
      </c>
      <c r="F262" s="106" t="s">
        <v>402</v>
      </c>
      <c r="G262" s="107" t="s">
        <v>156</v>
      </c>
      <c r="H262" s="108">
        <v>9.32</v>
      </c>
      <c r="I262" s="109"/>
      <c r="J262" s="109">
        <f>ROUND(I262*H262,2)</f>
        <v>0</v>
      </c>
      <c r="K262" s="106" t="s">
        <v>104</v>
      </c>
      <c r="L262" s="24"/>
      <c r="M262" s="110" t="s">
        <v>1</v>
      </c>
      <c r="N262" s="111" t="s">
        <v>26</v>
      </c>
      <c r="O262" s="112">
        <v>0.29399999999999998</v>
      </c>
      <c r="P262" s="112">
        <f>O262*H262</f>
        <v>2.7400799999999998</v>
      </c>
      <c r="Q262" s="112">
        <v>6.28E-3</v>
      </c>
      <c r="R262" s="112">
        <f>Q262*H262</f>
        <v>5.8529600000000001E-2</v>
      </c>
      <c r="S262" s="112">
        <v>0</v>
      </c>
      <c r="T262" s="113">
        <f>S262*H262</f>
        <v>0</v>
      </c>
      <c r="AR262" s="13" t="s">
        <v>42</v>
      </c>
      <c r="AT262" s="13" t="s">
        <v>100</v>
      </c>
      <c r="AU262" s="13" t="s">
        <v>41</v>
      </c>
      <c r="AY262" s="13" t="s">
        <v>98</v>
      </c>
      <c r="BE262" s="114">
        <f>IF(N262="základní",J262,0)</f>
        <v>0</v>
      </c>
      <c r="BF262" s="114">
        <f>IF(N262="snížená",J262,0)</f>
        <v>0</v>
      </c>
      <c r="BG262" s="114">
        <f>IF(N262="zákl. přenesená",J262,0)</f>
        <v>0</v>
      </c>
      <c r="BH262" s="114">
        <f>IF(N262="sníž. přenesená",J262,0)</f>
        <v>0</v>
      </c>
      <c r="BI262" s="114">
        <f>IF(N262="nulová",J262,0)</f>
        <v>0</v>
      </c>
      <c r="BJ262" s="13" t="s">
        <v>38</v>
      </c>
      <c r="BK262" s="114">
        <f>ROUND(I262*H262,2)</f>
        <v>0</v>
      </c>
      <c r="BL262" s="13" t="s">
        <v>42</v>
      </c>
      <c r="BM262" s="13" t="s">
        <v>403</v>
      </c>
    </row>
    <row r="263" spans="2:65" s="7" customFormat="1">
      <c r="B263" s="115"/>
      <c r="D263" s="123" t="s">
        <v>106</v>
      </c>
      <c r="E263" s="124" t="s">
        <v>1</v>
      </c>
      <c r="F263" s="125" t="s">
        <v>404</v>
      </c>
      <c r="H263" s="126">
        <v>9.32</v>
      </c>
      <c r="L263" s="115"/>
      <c r="M263" s="120"/>
      <c r="N263" s="121"/>
      <c r="O263" s="121"/>
      <c r="P263" s="121"/>
      <c r="Q263" s="121"/>
      <c r="R263" s="121"/>
      <c r="S263" s="121"/>
      <c r="T263" s="122"/>
      <c r="AT263" s="117" t="s">
        <v>106</v>
      </c>
      <c r="AU263" s="117" t="s">
        <v>41</v>
      </c>
      <c r="AV263" s="7" t="s">
        <v>41</v>
      </c>
      <c r="AW263" s="7" t="s">
        <v>19</v>
      </c>
      <c r="AX263" s="7" t="s">
        <v>37</v>
      </c>
      <c r="AY263" s="117" t="s">
        <v>98</v>
      </c>
    </row>
    <row r="264" spans="2:65" s="1" customFormat="1" ht="31.5" customHeight="1">
      <c r="B264" s="103"/>
      <c r="C264" s="104" t="s">
        <v>405</v>
      </c>
      <c r="D264" s="104" t="s">
        <v>100</v>
      </c>
      <c r="E264" s="105" t="s">
        <v>406</v>
      </c>
      <c r="F264" s="106" t="s">
        <v>407</v>
      </c>
      <c r="G264" s="107" t="s">
        <v>156</v>
      </c>
      <c r="H264" s="108">
        <v>109.41500000000001</v>
      </c>
      <c r="I264" s="109"/>
      <c r="J264" s="109">
        <f>ROUND(I264*H264,2)</f>
        <v>0</v>
      </c>
      <c r="K264" s="106" t="s">
        <v>104</v>
      </c>
      <c r="L264" s="24"/>
      <c r="M264" s="110" t="s">
        <v>1</v>
      </c>
      <c r="N264" s="111" t="s">
        <v>26</v>
      </c>
      <c r="O264" s="112">
        <v>0.19</v>
      </c>
      <c r="P264" s="112">
        <f>O264*H264</f>
        <v>20.78885</v>
      </c>
      <c r="Q264" s="112">
        <v>5.9999999999999995E-4</v>
      </c>
      <c r="R264" s="112">
        <f>Q264*H264</f>
        <v>6.5648999999999999E-2</v>
      </c>
      <c r="S264" s="112">
        <v>0</v>
      </c>
      <c r="T264" s="113">
        <f>S264*H264</f>
        <v>0</v>
      </c>
      <c r="AR264" s="13" t="s">
        <v>42</v>
      </c>
      <c r="AT264" s="13" t="s">
        <v>100</v>
      </c>
      <c r="AU264" s="13" t="s">
        <v>41</v>
      </c>
      <c r="AY264" s="13" t="s">
        <v>98</v>
      </c>
      <c r="BE264" s="114">
        <f>IF(N264="základní",J264,0)</f>
        <v>0</v>
      </c>
      <c r="BF264" s="114">
        <f>IF(N264="snížená",J264,0)</f>
        <v>0</v>
      </c>
      <c r="BG264" s="114">
        <f>IF(N264="zákl. přenesená",J264,0)</f>
        <v>0</v>
      </c>
      <c r="BH264" s="114">
        <f>IF(N264="sníž. přenesená",J264,0)</f>
        <v>0</v>
      </c>
      <c r="BI264" s="114">
        <f>IF(N264="nulová",J264,0)</f>
        <v>0</v>
      </c>
      <c r="BJ264" s="13" t="s">
        <v>38</v>
      </c>
      <c r="BK264" s="114">
        <f>ROUND(I264*H264,2)</f>
        <v>0</v>
      </c>
      <c r="BL264" s="13" t="s">
        <v>42</v>
      </c>
      <c r="BM264" s="13" t="s">
        <v>408</v>
      </c>
    </row>
    <row r="265" spans="2:65" s="8" customFormat="1">
      <c r="B265" s="136"/>
      <c r="D265" s="116" t="s">
        <v>106</v>
      </c>
      <c r="E265" s="137" t="s">
        <v>1</v>
      </c>
      <c r="F265" s="138" t="s">
        <v>381</v>
      </c>
      <c r="H265" s="139" t="s">
        <v>1</v>
      </c>
      <c r="L265" s="136"/>
      <c r="M265" s="140"/>
      <c r="N265" s="141"/>
      <c r="O265" s="141"/>
      <c r="P265" s="141"/>
      <c r="Q265" s="141"/>
      <c r="R265" s="141"/>
      <c r="S265" s="141"/>
      <c r="T265" s="142"/>
      <c r="AT265" s="139" t="s">
        <v>106</v>
      </c>
      <c r="AU265" s="139" t="s">
        <v>41</v>
      </c>
      <c r="AV265" s="8" t="s">
        <v>38</v>
      </c>
      <c r="AW265" s="8" t="s">
        <v>19</v>
      </c>
      <c r="AX265" s="8" t="s">
        <v>37</v>
      </c>
      <c r="AY265" s="139" t="s">
        <v>98</v>
      </c>
    </row>
    <row r="266" spans="2:65" s="7" customFormat="1">
      <c r="B266" s="115"/>
      <c r="D266" s="116" t="s">
        <v>106</v>
      </c>
      <c r="E266" s="117" t="s">
        <v>1</v>
      </c>
      <c r="F266" s="118" t="s">
        <v>409</v>
      </c>
      <c r="H266" s="119">
        <v>43.05</v>
      </c>
      <c r="L266" s="115"/>
      <c r="M266" s="120"/>
      <c r="N266" s="121"/>
      <c r="O266" s="121"/>
      <c r="P266" s="121"/>
      <c r="Q266" s="121"/>
      <c r="R266" s="121"/>
      <c r="S266" s="121"/>
      <c r="T266" s="122"/>
      <c r="AT266" s="117" t="s">
        <v>106</v>
      </c>
      <c r="AU266" s="117" t="s">
        <v>41</v>
      </c>
      <c r="AV266" s="7" t="s">
        <v>41</v>
      </c>
      <c r="AW266" s="7" t="s">
        <v>19</v>
      </c>
      <c r="AX266" s="7" t="s">
        <v>37</v>
      </c>
      <c r="AY266" s="117" t="s">
        <v>98</v>
      </c>
    </row>
    <row r="267" spans="2:65" s="7" customFormat="1">
      <c r="B267" s="115"/>
      <c r="D267" s="116" t="s">
        <v>106</v>
      </c>
      <c r="E267" s="117" t="s">
        <v>1</v>
      </c>
      <c r="F267" s="118" t="s">
        <v>410</v>
      </c>
      <c r="H267" s="119">
        <v>37.94</v>
      </c>
      <c r="L267" s="115"/>
      <c r="M267" s="120"/>
      <c r="N267" s="121"/>
      <c r="O267" s="121"/>
      <c r="P267" s="121"/>
      <c r="Q267" s="121"/>
      <c r="R267" s="121"/>
      <c r="S267" s="121"/>
      <c r="T267" s="122"/>
      <c r="AT267" s="117" t="s">
        <v>106</v>
      </c>
      <c r="AU267" s="117" t="s">
        <v>41</v>
      </c>
      <c r="AV267" s="7" t="s">
        <v>41</v>
      </c>
      <c r="AW267" s="7" t="s">
        <v>19</v>
      </c>
      <c r="AX267" s="7" t="s">
        <v>37</v>
      </c>
      <c r="AY267" s="117" t="s">
        <v>98</v>
      </c>
    </row>
    <row r="268" spans="2:65" s="7" customFormat="1">
      <c r="B268" s="115"/>
      <c r="D268" s="123" t="s">
        <v>106</v>
      </c>
      <c r="E268" s="124" t="s">
        <v>1</v>
      </c>
      <c r="F268" s="125" t="s">
        <v>411</v>
      </c>
      <c r="H268" s="126">
        <v>28.425000000000001</v>
      </c>
      <c r="L268" s="115"/>
      <c r="M268" s="120"/>
      <c r="N268" s="121"/>
      <c r="O268" s="121"/>
      <c r="P268" s="121"/>
      <c r="Q268" s="121"/>
      <c r="R268" s="121"/>
      <c r="S268" s="121"/>
      <c r="T268" s="122"/>
      <c r="AT268" s="117" t="s">
        <v>106</v>
      </c>
      <c r="AU268" s="117" t="s">
        <v>41</v>
      </c>
      <c r="AV268" s="7" t="s">
        <v>41</v>
      </c>
      <c r="AW268" s="7" t="s">
        <v>19</v>
      </c>
      <c r="AX268" s="7" t="s">
        <v>37</v>
      </c>
      <c r="AY268" s="117" t="s">
        <v>98</v>
      </c>
    </row>
    <row r="269" spans="2:65" s="1" customFormat="1" ht="22.5" customHeight="1">
      <c r="B269" s="103"/>
      <c r="C269" s="104" t="s">
        <v>412</v>
      </c>
      <c r="D269" s="104" t="s">
        <v>100</v>
      </c>
      <c r="E269" s="105" t="s">
        <v>413</v>
      </c>
      <c r="F269" s="106" t="s">
        <v>414</v>
      </c>
      <c r="G269" s="107" t="s">
        <v>291</v>
      </c>
      <c r="H269" s="108">
        <v>6.3</v>
      </c>
      <c r="I269" s="109"/>
      <c r="J269" s="109">
        <f>ROUND(I269*H269,2)</f>
        <v>0</v>
      </c>
      <c r="K269" s="106" t="s">
        <v>104</v>
      </c>
      <c r="L269" s="24"/>
      <c r="M269" s="110" t="s">
        <v>1</v>
      </c>
      <c r="N269" s="111" t="s">
        <v>26</v>
      </c>
      <c r="O269" s="112">
        <v>0.09</v>
      </c>
      <c r="P269" s="112">
        <f>O269*H269</f>
        <v>0.56699999999999995</v>
      </c>
      <c r="Q269" s="112">
        <v>1.0319999999999999E-2</v>
      </c>
      <c r="R269" s="112">
        <f>Q269*H269</f>
        <v>6.501599999999999E-2</v>
      </c>
      <c r="S269" s="112">
        <v>0</v>
      </c>
      <c r="T269" s="113">
        <f>S269*H269</f>
        <v>0</v>
      </c>
      <c r="AR269" s="13" t="s">
        <v>42</v>
      </c>
      <c r="AT269" s="13" t="s">
        <v>100</v>
      </c>
      <c r="AU269" s="13" t="s">
        <v>41</v>
      </c>
      <c r="AY269" s="13" t="s">
        <v>98</v>
      </c>
      <c r="BE269" s="114">
        <f>IF(N269="základní",J269,0)</f>
        <v>0</v>
      </c>
      <c r="BF269" s="114">
        <f>IF(N269="snížená",J269,0)</f>
        <v>0</v>
      </c>
      <c r="BG269" s="114">
        <f>IF(N269="zákl. přenesená",J269,0)</f>
        <v>0</v>
      </c>
      <c r="BH269" s="114">
        <f>IF(N269="sníž. přenesená",J269,0)</f>
        <v>0</v>
      </c>
      <c r="BI269" s="114">
        <f>IF(N269="nulová",J269,0)</f>
        <v>0</v>
      </c>
      <c r="BJ269" s="13" t="s">
        <v>38</v>
      </c>
      <c r="BK269" s="114">
        <f>ROUND(I269*H269,2)</f>
        <v>0</v>
      </c>
      <c r="BL269" s="13" t="s">
        <v>42</v>
      </c>
      <c r="BM269" s="13" t="s">
        <v>415</v>
      </c>
    </row>
    <row r="270" spans="2:65" s="8" customFormat="1">
      <c r="B270" s="136"/>
      <c r="D270" s="116" t="s">
        <v>106</v>
      </c>
      <c r="E270" s="137" t="s">
        <v>1</v>
      </c>
      <c r="F270" s="138" t="s">
        <v>208</v>
      </c>
      <c r="H270" s="139" t="s">
        <v>1</v>
      </c>
      <c r="L270" s="136"/>
      <c r="M270" s="140"/>
      <c r="N270" s="141"/>
      <c r="O270" s="141"/>
      <c r="P270" s="141"/>
      <c r="Q270" s="141"/>
      <c r="R270" s="141"/>
      <c r="S270" s="141"/>
      <c r="T270" s="142"/>
      <c r="AT270" s="139" t="s">
        <v>106</v>
      </c>
      <c r="AU270" s="139" t="s">
        <v>41</v>
      </c>
      <c r="AV270" s="8" t="s">
        <v>38</v>
      </c>
      <c r="AW270" s="8" t="s">
        <v>19</v>
      </c>
      <c r="AX270" s="8" t="s">
        <v>37</v>
      </c>
      <c r="AY270" s="139" t="s">
        <v>98</v>
      </c>
    </row>
    <row r="271" spans="2:65" s="7" customFormat="1">
      <c r="B271" s="115"/>
      <c r="D271" s="123" t="s">
        <v>106</v>
      </c>
      <c r="E271" s="124" t="s">
        <v>1</v>
      </c>
      <c r="F271" s="125" t="s">
        <v>416</v>
      </c>
      <c r="H271" s="126">
        <v>6.3</v>
      </c>
      <c r="L271" s="115"/>
      <c r="M271" s="120"/>
      <c r="N271" s="121"/>
      <c r="O271" s="121"/>
      <c r="P271" s="121"/>
      <c r="Q271" s="121"/>
      <c r="R271" s="121"/>
      <c r="S271" s="121"/>
      <c r="T271" s="122"/>
      <c r="AT271" s="117" t="s">
        <v>106</v>
      </c>
      <c r="AU271" s="117" t="s">
        <v>41</v>
      </c>
      <c r="AV271" s="7" t="s">
        <v>41</v>
      </c>
      <c r="AW271" s="7" t="s">
        <v>19</v>
      </c>
      <c r="AX271" s="7" t="s">
        <v>37</v>
      </c>
      <c r="AY271" s="117" t="s">
        <v>98</v>
      </c>
    </row>
    <row r="272" spans="2:65" s="1" customFormat="1" ht="22.5" customHeight="1">
      <c r="B272" s="103"/>
      <c r="C272" s="104" t="s">
        <v>417</v>
      </c>
      <c r="D272" s="104" t="s">
        <v>100</v>
      </c>
      <c r="E272" s="105" t="s">
        <v>418</v>
      </c>
      <c r="F272" s="106" t="s">
        <v>419</v>
      </c>
      <c r="G272" s="107" t="s">
        <v>156</v>
      </c>
      <c r="H272" s="108">
        <v>53.25</v>
      </c>
      <c r="I272" s="109"/>
      <c r="J272" s="109">
        <f>ROUND(I272*H272,2)</f>
        <v>0</v>
      </c>
      <c r="K272" s="106" t="s">
        <v>104</v>
      </c>
      <c r="L272" s="24"/>
      <c r="M272" s="110" t="s">
        <v>1</v>
      </c>
      <c r="N272" s="111" t="s">
        <v>26</v>
      </c>
      <c r="O272" s="112">
        <v>0.02</v>
      </c>
      <c r="P272" s="112">
        <f>O272*H272</f>
        <v>1.0649999999999999</v>
      </c>
      <c r="Q272" s="112">
        <v>1.2E-4</v>
      </c>
      <c r="R272" s="112">
        <f>Q272*H272</f>
        <v>6.3899999999999998E-3</v>
      </c>
      <c r="S272" s="112">
        <v>0</v>
      </c>
      <c r="T272" s="113">
        <f>S272*H272</f>
        <v>0</v>
      </c>
      <c r="AR272" s="13" t="s">
        <v>42</v>
      </c>
      <c r="AT272" s="13" t="s">
        <v>100</v>
      </c>
      <c r="AU272" s="13" t="s">
        <v>41</v>
      </c>
      <c r="AY272" s="13" t="s">
        <v>98</v>
      </c>
      <c r="BE272" s="114">
        <f>IF(N272="základní",J272,0)</f>
        <v>0</v>
      </c>
      <c r="BF272" s="114">
        <f>IF(N272="snížená",J272,0)</f>
        <v>0</v>
      </c>
      <c r="BG272" s="114">
        <f>IF(N272="zákl. přenesená",J272,0)</f>
        <v>0</v>
      </c>
      <c r="BH272" s="114">
        <f>IF(N272="sníž. přenesená",J272,0)</f>
        <v>0</v>
      </c>
      <c r="BI272" s="114">
        <f>IF(N272="nulová",J272,0)</f>
        <v>0</v>
      </c>
      <c r="BJ272" s="13" t="s">
        <v>38</v>
      </c>
      <c r="BK272" s="114">
        <f>ROUND(I272*H272,2)</f>
        <v>0</v>
      </c>
      <c r="BL272" s="13" t="s">
        <v>42</v>
      </c>
      <c r="BM272" s="13" t="s">
        <v>420</v>
      </c>
    </row>
    <row r="273" spans="2:65" s="7" customFormat="1">
      <c r="B273" s="115"/>
      <c r="D273" s="123" t="s">
        <v>106</v>
      </c>
      <c r="E273" s="124" t="s">
        <v>1</v>
      </c>
      <c r="F273" s="125" t="s">
        <v>421</v>
      </c>
      <c r="H273" s="126">
        <v>53.25</v>
      </c>
      <c r="L273" s="115"/>
      <c r="M273" s="120"/>
      <c r="N273" s="121"/>
      <c r="O273" s="121"/>
      <c r="P273" s="121"/>
      <c r="Q273" s="121"/>
      <c r="R273" s="121"/>
      <c r="S273" s="121"/>
      <c r="T273" s="122"/>
      <c r="AT273" s="117" t="s">
        <v>106</v>
      </c>
      <c r="AU273" s="117" t="s">
        <v>41</v>
      </c>
      <c r="AV273" s="7" t="s">
        <v>41</v>
      </c>
      <c r="AW273" s="7" t="s">
        <v>19</v>
      </c>
      <c r="AX273" s="7" t="s">
        <v>37</v>
      </c>
      <c r="AY273" s="117" t="s">
        <v>98</v>
      </c>
    </row>
    <row r="274" spans="2:65" s="1" customFormat="1" ht="22.5" customHeight="1">
      <c r="B274" s="103"/>
      <c r="C274" s="104" t="s">
        <v>422</v>
      </c>
      <c r="D274" s="104" t="s">
        <v>100</v>
      </c>
      <c r="E274" s="105" t="s">
        <v>423</v>
      </c>
      <c r="F274" s="106" t="s">
        <v>424</v>
      </c>
      <c r="G274" s="107" t="s">
        <v>156</v>
      </c>
      <c r="H274" s="108">
        <v>34.14</v>
      </c>
      <c r="I274" s="109"/>
      <c r="J274" s="109">
        <f>ROUND(I274*H274,2)</f>
        <v>0</v>
      </c>
      <c r="K274" s="106" t="s">
        <v>104</v>
      </c>
      <c r="L274" s="24"/>
      <c r="M274" s="110" t="s">
        <v>1</v>
      </c>
      <c r="N274" s="111" t="s">
        <v>26</v>
      </c>
      <c r="O274" s="112">
        <v>0.06</v>
      </c>
      <c r="P274" s="112">
        <f>O274*H274</f>
        <v>2.0484</v>
      </c>
      <c r="Q274" s="112">
        <v>1.2E-4</v>
      </c>
      <c r="R274" s="112">
        <f>Q274*H274</f>
        <v>4.0968000000000003E-3</v>
      </c>
      <c r="S274" s="112">
        <v>0</v>
      </c>
      <c r="T274" s="113">
        <f>S274*H274</f>
        <v>0</v>
      </c>
      <c r="AR274" s="13" t="s">
        <v>42</v>
      </c>
      <c r="AT274" s="13" t="s">
        <v>100</v>
      </c>
      <c r="AU274" s="13" t="s">
        <v>41</v>
      </c>
      <c r="AY274" s="13" t="s">
        <v>98</v>
      </c>
      <c r="BE274" s="114">
        <f>IF(N274="základní",J274,0)</f>
        <v>0</v>
      </c>
      <c r="BF274" s="114">
        <f>IF(N274="snížená",J274,0)</f>
        <v>0</v>
      </c>
      <c r="BG274" s="114">
        <f>IF(N274="zákl. přenesená",J274,0)</f>
        <v>0</v>
      </c>
      <c r="BH274" s="114">
        <f>IF(N274="sníž. přenesená",J274,0)</f>
        <v>0</v>
      </c>
      <c r="BI274" s="114">
        <f>IF(N274="nulová",J274,0)</f>
        <v>0</v>
      </c>
      <c r="BJ274" s="13" t="s">
        <v>38</v>
      </c>
      <c r="BK274" s="114">
        <f>ROUND(I274*H274,2)</f>
        <v>0</v>
      </c>
      <c r="BL274" s="13" t="s">
        <v>42</v>
      </c>
      <c r="BM274" s="13" t="s">
        <v>425</v>
      </c>
    </row>
    <row r="275" spans="2:65" s="8" customFormat="1">
      <c r="B275" s="136"/>
      <c r="D275" s="116" t="s">
        <v>106</v>
      </c>
      <c r="E275" s="137" t="s">
        <v>1</v>
      </c>
      <c r="F275" s="138" t="s">
        <v>208</v>
      </c>
      <c r="H275" s="139" t="s">
        <v>1</v>
      </c>
      <c r="L275" s="136"/>
      <c r="M275" s="140"/>
      <c r="N275" s="141"/>
      <c r="O275" s="141"/>
      <c r="P275" s="141"/>
      <c r="Q275" s="141"/>
      <c r="R275" s="141"/>
      <c r="S275" s="141"/>
      <c r="T275" s="142"/>
      <c r="AT275" s="139" t="s">
        <v>106</v>
      </c>
      <c r="AU275" s="139" t="s">
        <v>41</v>
      </c>
      <c r="AV275" s="8" t="s">
        <v>38</v>
      </c>
      <c r="AW275" s="8" t="s">
        <v>19</v>
      </c>
      <c r="AX275" s="8" t="s">
        <v>37</v>
      </c>
      <c r="AY275" s="139" t="s">
        <v>98</v>
      </c>
    </row>
    <row r="276" spans="2:65" s="7" customFormat="1" ht="24">
      <c r="B276" s="115"/>
      <c r="D276" s="116" t="s">
        <v>106</v>
      </c>
      <c r="E276" s="117" t="s">
        <v>1</v>
      </c>
      <c r="F276" s="118" t="s">
        <v>426</v>
      </c>
      <c r="H276" s="119">
        <v>24.14</v>
      </c>
      <c r="L276" s="115"/>
      <c r="M276" s="120"/>
      <c r="N276" s="121"/>
      <c r="O276" s="121"/>
      <c r="P276" s="121"/>
      <c r="Q276" s="121"/>
      <c r="R276" s="121"/>
      <c r="S276" s="121"/>
      <c r="T276" s="122"/>
      <c r="AT276" s="117" t="s">
        <v>106</v>
      </c>
      <c r="AU276" s="117" t="s">
        <v>41</v>
      </c>
      <c r="AV276" s="7" t="s">
        <v>41</v>
      </c>
      <c r="AW276" s="7" t="s">
        <v>19</v>
      </c>
      <c r="AX276" s="7" t="s">
        <v>37</v>
      </c>
      <c r="AY276" s="117" t="s">
        <v>98</v>
      </c>
    </row>
    <row r="277" spans="2:65" s="7" customFormat="1">
      <c r="B277" s="115"/>
      <c r="D277" s="123" t="s">
        <v>106</v>
      </c>
      <c r="E277" s="124" t="s">
        <v>1</v>
      </c>
      <c r="F277" s="125" t="s">
        <v>427</v>
      </c>
      <c r="H277" s="126">
        <v>10</v>
      </c>
      <c r="L277" s="115"/>
      <c r="M277" s="120"/>
      <c r="N277" s="121"/>
      <c r="O277" s="121"/>
      <c r="P277" s="121"/>
      <c r="Q277" s="121"/>
      <c r="R277" s="121"/>
      <c r="S277" s="121"/>
      <c r="T277" s="122"/>
      <c r="AT277" s="117" t="s">
        <v>106</v>
      </c>
      <c r="AU277" s="117" t="s">
        <v>41</v>
      </c>
      <c r="AV277" s="7" t="s">
        <v>41</v>
      </c>
      <c r="AW277" s="7" t="s">
        <v>19</v>
      </c>
      <c r="AX277" s="7" t="s">
        <v>37</v>
      </c>
      <c r="AY277" s="117" t="s">
        <v>98</v>
      </c>
    </row>
    <row r="278" spans="2:65" s="1" customFormat="1" ht="31.5" customHeight="1">
      <c r="B278" s="103"/>
      <c r="C278" s="104" t="s">
        <v>428</v>
      </c>
      <c r="D278" s="104" t="s">
        <v>100</v>
      </c>
      <c r="E278" s="105" t="s">
        <v>429</v>
      </c>
      <c r="F278" s="106" t="s">
        <v>430</v>
      </c>
      <c r="G278" s="107" t="s">
        <v>229</v>
      </c>
      <c r="H278" s="108">
        <v>14</v>
      </c>
      <c r="I278" s="109"/>
      <c r="J278" s="109">
        <f>ROUND(I278*H278,2)</f>
        <v>0</v>
      </c>
      <c r="K278" s="106" t="s">
        <v>104</v>
      </c>
      <c r="L278" s="24"/>
      <c r="M278" s="110" t="s">
        <v>1</v>
      </c>
      <c r="N278" s="111" t="s">
        <v>26</v>
      </c>
      <c r="O278" s="112">
        <v>0.33600000000000002</v>
      </c>
      <c r="P278" s="112">
        <f>O278*H278</f>
        <v>4.7040000000000006</v>
      </c>
      <c r="Q278" s="112">
        <v>3.1E-4</v>
      </c>
      <c r="R278" s="112">
        <f>Q278*H278</f>
        <v>4.3400000000000001E-3</v>
      </c>
      <c r="S278" s="112">
        <v>0</v>
      </c>
      <c r="T278" s="113">
        <f>S278*H278</f>
        <v>0</v>
      </c>
      <c r="AR278" s="13" t="s">
        <v>42</v>
      </c>
      <c r="AT278" s="13" t="s">
        <v>100</v>
      </c>
      <c r="AU278" s="13" t="s">
        <v>41</v>
      </c>
      <c r="AY278" s="13" t="s">
        <v>98</v>
      </c>
      <c r="BE278" s="114">
        <f>IF(N278="základní",J278,0)</f>
        <v>0</v>
      </c>
      <c r="BF278" s="114">
        <f>IF(N278="snížená",J278,0)</f>
        <v>0</v>
      </c>
      <c r="BG278" s="114">
        <f>IF(N278="zákl. přenesená",J278,0)</f>
        <v>0</v>
      </c>
      <c r="BH278" s="114">
        <f>IF(N278="sníž. přenesená",J278,0)</f>
        <v>0</v>
      </c>
      <c r="BI278" s="114">
        <f>IF(N278="nulová",J278,0)</f>
        <v>0</v>
      </c>
      <c r="BJ278" s="13" t="s">
        <v>38</v>
      </c>
      <c r="BK278" s="114">
        <f>ROUND(I278*H278,2)</f>
        <v>0</v>
      </c>
      <c r="BL278" s="13" t="s">
        <v>42</v>
      </c>
      <c r="BM278" s="13" t="s">
        <v>431</v>
      </c>
    </row>
    <row r="279" spans="2:65" s="7" customFormat="1">
      <c r="B279" s="115"/>
      <c r="D279" s="116" t="s">
        <v>106</v>
      </c>
      <c r="E279" s="117" t="s">
        <v>1</v>
      </c>
      <c r="F279" s="118" t="s">
        <v>432</v>
      </c>
      <c r="H279" s="119">
        <v>14</v>
      </c>
      <c r="L279" s="115"/>
      <c r="M279" s="120"/>
      <c r="N279" s="121"/>
      <c r="O279" s="121"/>
      <c r="P279" s="121"/>
      <c r="Q279" s="121"/>
      <c r="R279" s="121"/>
      <c r="S279" s="121"/>
      <c r="T279" s="122"/>
      <c r="AT279" s="117" t="s">
        <v>106</v>
      </c>
      <c r="AU279" s="117" t="s">
        <v>41</v>
      </c>
      <c r="AV279" s="7" t="s">
        <v>41</v>
      </c>
      <c r="AW279" s="7" t="s">
        <v>19</v>
      </c>
      <c r="AX279" s="7" t="s">
        <v>37</v>
      </c>
      <c r="AY279" s="117" t="s">
        <v>98</v>
      </c>
    </row>
    <row r="280" spans="2:65" s="6" customFormat="1" ht="29.85" customHeight="1">
      <c r="B280" s="90"/>
      <c r="D280" s="100" t="s">
        <v>36</v>
      </c>
      <c r="E280" s="101" t="s">
        <v>433</v>
      </c>
      <c r="F280" s="101" t="s">
        <v>434</v>
      </c>
      <c r="J280" s="102">
        <f>BK280</f>
        <v>0</v>
      </c>
      <c r="L280" s="90"/>
      <c r="M280" s="94"/>
      <c r="N280" s="95"/>
      <c r="O280" s="95"/>
      <c r="P280" s="96">
        <f>SUM(P281:P304)</f>
        <v>5.66805</v>
      </c>
      <c r="Q280" s="95"/>
      <c r="R280" s="96">
        <f>SUM(R281:R304)</f>
        <v>1.8382757399999996</v>
      </c>
      <c r="S280" s="95"/>
      <c r="T280" s="97">
        <f>SUM(T281:T304)</f>
        <v>0</v>
      </c>
      <c r="AR280" s="91" t="s">
        <v>38</v>
      </c>
      <c r="AT280" s="98" t="s">
        <v>36</v>
      </c>
      <c r="AU280" s="98" t="s">
        <v>38</v>
      </c>
      <c r="AY280" s="91" t="s">
        <v>98</v>
      </c>
      <c r="BK280" s="99">
        <f>SUM(BK281:BK304)</f>
        <v>0</v>
      </c>
    </row>
    <row r="281" spans="2:65" s="1" customFormat="1" ht="22.5" customHeight="1">
      <c r="B281" s="103"/>
      <c r="C281" s="104" t="s">
        <v>435</v>
      </c>
      <c r="D281" s="104" t="s">
        <v>100</v>
      </c>
      <c r="E281" s="105" t="s">
        <v>436</v>
      </c>
      <c r="F281" s="106" t="s">
        <v>437</v>
      </c>
      <c r="G281" s="107" t="s">
        <v>103</v>
      </c>
      <c r="H281" s="108">
        <v>0.185</v>
      </c>
      <c r="I281" s="109"/>
      <c r="J281" s="109">
        <f>ROUND(I281*H281,2)</f>
        <v>0</v>
      </c>
      <c r="K281" s="106" t="s">
        <v>104</v>
      </c>
      <c r="L281" s="24"/>
      <c r="M281" s="110" t="s">
        <v>1</v>
      </c>
      <c r="N281" s="111" t="s">
        <v>26</v>
      </c>
      <c r="O281" s="112">
        <v>4.66</v>
      </c>
      <c r="P281" s="112">
        <f>O281*H281</f>
        <v>0.86209999999999998</v>
      </c>
      <c r="Q281" s="112">
        <v>2.2563399999999998</v>
      </c>
      <c r="R281" s="112">
        <f>Q281*H281</f>
        <v>0.41742289999999993</v>
      </c>
      <c r="S281" s="112">
        <v>0</v>
      </c>
      <c r="T281" s="113">
        <f>S281*H281</f>
        <v>0</v>
      </c>
      <c r="AR281" s="13" t="s">
        <v>42</v>
      </c>
      <c r="AT281" s="13" t="s">
        <v>100</v>
      </c>
      <c r="AU281" s="13" t="s">
        <v>41</v>
      </c>
      <c r="AY281" s="13" t="s">
        <v>98</v>
      </c>
      <c r="BE281" s="114">
        <f>IF(N281="základní",J281,0)</f>
        <v>0</v>
      </c>
      <c r="BF281" s="114">
        <f>IF(N281="snížená",J281,0)</f>
        <v>0</v>
      </c>
      <c r="BG281" s="114">
        <f>IF(N281="zákl. přenesená",J281,0)</f>
        <v>0</v>
      </c>
      <c r="BH281" s="114">
        <f>IF(N281="sníž. přenesená",J281,0)</f>
        <v>0</v>
      </c>
      <c r="BI281" s="114">
        <f>IF(N281="nulová",J281,0)</f>
        <v>0</v>
      </c>
      <c r="BJ281" s="13" t="s">
        <v>38</v>
      </c>
      <c r="BK281" s="114">
        <f>ROUND(I281*H281,2)</f>
        <v>0</v>
      </c>
      <c r="BL281" s="13" t="s">
        <v>42</v>
      </c>
      <c r="BM281" s="13" t="s">
        <v>438</v>
      </c>
    </row>
    <row r="282" spans="2:65" s="8" customFormat="1">
      <c r="B282" s="136"/>
      <c r="D282" s="116" t="s">
        <v>106</v>
      </c>
      <c r="E282" s="137" t="s">
        <v>1</v>
      </c>
      <c r="F282" s="138" t="s">
        <v>208</v>
      </c>
      <c r="H282" s="139" t="s">
        <v>1</v>
      </c>
      <c r="L282" s="136"/>
      <c r="M282" s="140"/>
      <c r="N282" s="141"/>
      <c r="O282" s="141"/>
      <c r="P282" s="141"/>
      <c r="Q282" s="141"/>
      <c r="R282" s="141"/>
      <c r="S282" s="141"/>
      <c r="T282" s="142"/>
      <c r="AT282" s="139" t="s">
        <v>106</v>
      </c>
      <c r="AU282" s="139" t="s">
        <v>41</v>
      </c>
      <c r="AV282" s="8" t="s">
        <v>38</v>
      </c>
      <c r="AW282" s="8" t="s">
        <v>19</v>
      </c>
      <c r="AX282" s="8" t="s">
        <v>37</v>
      </c>
      <c r="AY282" s="139" t="s">
        <v>98</v>
      </c>
    </row>
    <row r="283" spans="2:65" s="7" customFormat="1">
      <c r="B283" s="115"/>
      <c r="D283" s="116" t="s">
        <v>106</v>
      </c>
      <c r="E283" s="117" t="s">
        <v>1</v>
      </c>
      <c r="F283" s="118" t="s">
        <v>439</v>
      </c>
      <c r="H283" s="119">
        <v>4.2999999999999997E-2</v>
      </c>
      <c r="L283" s="115"/>
      <c r="M283" s="120"/>
      <c r="N283" s="121"/>
      <c r="O283" s="121"/>
      <c r="P283" s="121"/>
      <c r="Q283" s="121"/>
      <c r="R283" s="121"/>
      <c r="S283" s="121"/>
      <c r="T283" s="122"/>
      <c r="AT283" s="117" t="s">
        <v>106</v>
      </c>
      <c r="AU283" s="117" t="s">
        <v>41</v>
      </c>
      <c r="AV283" s="7" t="s">
        <v>41</v>
      </c>
      <c r="AW283" s="7" t="s">
        <v>19</v>
      </c>
      <c r="AX283" s="7" t="s">
        <v>37</v>
      </c>
      <c r="AY283" s="117" t="s">
        <v>98</v>
      </c>
    </row>
    <row r="284" spans="2:65" s="7" customFormat="1" ht="24">
      <c r="B284" s="115"/>
      <c r="D284" s="123" t="s">
        <v>106</v>
      </c>
      <c r="E284" s="124" t="s">
        <v>1</v>
      </c>
      <c r="F284" s="125" t="s">
        <v>440</v>
      </c>
      <c r="H284" s="126">
        <v>0.14199999999999999</v>
      </c>
      <c r="L284" s="115"/>
      <c r="M284" s="120"/>
      <c r="N284" s="121"/>
      <c r="O284" s="121"/>
      <c r="P284" s="121"/>
      <c r="Q284" s="121"/>
      <c r="R284" s="121"/>
      <c r="S284" s="121"/>
      <c r="T284" s="122"/>
      <c r="AT284" s="117" t="s">
        <v>106</v>
      </c>
      <c r="AU284" s="117" t="s">
        <v>41</v>
      </c>
      <c r="AV284" s="7" t="s">
        <v>41</v>
      </c>
      <c r="AW284" s="7" t="s">
        <v>19</v>
      </c>
      <c r="AX284" s="7" t="s">
        <v>37</v>
      </c>
      <c r="AY284" s="117" t="s">
        <v>98</v>
      </c>
    </row>
    <row r="285" spans="2:65" s="1" customFormat="1" ht="22.5" customHeight="1">
      <c r="B285" s="103"/>
      <c r="C285" s="104" t="s">
        <v>433</v>
      </c>
      <c r="D285" s="104" t="s">
        <v>100</v>
      </c>
      <c r="E285" s="105" t="s">
        <v>441</v>
      </c>
      <c r="F285" s="106" t="s">
        <v>442</v>
      </c>
      <c r="G285" s="107" t="s">
        <v>103</v>
      </c>
      <c r="H285" s="108">
        <v>0.61599999999999999</v>
      </c>
      <c r="I285" s="109"/>
      <c r="J285" s="109">
        <f>ROUND(I285*H285,2)</f>
        <v>0</v>
      </c>
      <c r="K285" s="106" t="s">
        <v>104</v>
      </c>
      <c r="L285" s="24"/>
      <c r="M285" s="110" t="s">
        <v>1</v>
      </c>
      <c r="N285" s="111" t="s">
        <v>26</v>
      </c>
      <c r="O285" s="112">
        <v>5.33</v>
      </c>
      <c r="P285" s="112">
        <f>O285*H285</f>
        <v>3.28328</v>
      </c>
      <c r="Q285" s="112">
        <v>2.2563399999999998</v>
      </c>
      <c r="R285" s="112">
        <f>Q285*H285</f>
        <v>1.3899054399999999</v>
      </c>
      <c r="S285" s="112">
        <v>0</v>
      </c>
      <c r="T285" s="113">
        <f>S285*H285</f>
        <v>0</v>
      </c>
      <c r="AR285" s="13" t="s">
        <v>42</v>
      </c>
      <c r="AT285" s="13" t="s">
        <v>100</v>
      </c>
      <c r="AU285" s="13" t="s">
        <v>41</v>
      </c>
      <c r="AY285" s="13" t="s">
        <v>98</v>
      </c>
      <c r="BE285" s="114">
        <f>IF(N285="základní",J285,0)</f>
        <v>0</v>
      </c>
      <c r="BF285" s="114">
        <f>IF(N285="snížená",J285,0)</f>
        <v>0</v>
      </c>
      <c r="BG285" s="114">
        <f>IF(N285="zákl. přenesená",J285,0)</f>
        <v>0</v>
      </c>
      <c r="BH285" s="114">
        <f>IF(N285="sníž. přenesená",J285,0)</f>
        <v>0</v>
      </c>
      <c r="BI285" s="114">
        <f>IF(N285="nulová",J285,0)</f>
        <v>0</v>
      </c>
      <c r="BJ285" s="13" t="s">
        <v>38</v>
      </c>
      <c r="BK285" s="114">
        <f>ROUND(I285*H285,2)</f>
        <v>0</v>
      </c>
      <c r="BL285" s="13" t="s">
        <v>42</v>
      </c>
      <c r="BM285" s="13" t="s">
        <v>443</v>
      </c>
    </row>
    <row r="286" spans="2:65" s="8" customFormat="1">
      <c r="B286" s="136"/>
      <c r="D286" s="116" t="s">
        <v>106</v>
      </c>
      <c r="E286" s="137" t="s">
        <v>1</v>
      </c>
      <c r="F286" s="138" t="s">
        <v>208</v>
      </c>
      <c r="H286" s="139" t="s">
        <v>1</v>
      </c>
      <c r="L286" s="136"/>
      <c r="M286" s="140"/>
      <c r="N286" s="141"/>
      <c r="O286" s="141"/>
      <c r="P286" s="141"/>
      <c r="Q286" s="141"/>
      <c r="R286" s="141"/>
      <c r="S286" s="141"/>
      <c r="T286" s="142"/>
      <c r="AT286" s="139" t="s">
        <v>106</v>
      </c>
      <c r="AU286" s="139" t="s">
        <v>41</v>
      </c>
      <c r="AV286" s="8" t="s">
        <v>38</v>
      </c>
      <c r="AW286" s="8" t="s">
        <v>19</v>
      </c>
      <c r="AX286" s="8" t="s">
        <v>37</v>
      </c>
      <c r="AY286" s="139" t="s">
        <v>98</v>
      </c>
    </row>
    <row r="287" spans="2:65" s="7" customFormat="1">
      <c r="B287" s="115"/>
      <c r="D287" s="123" t="s">
        <v>106</v>
      </c>
      <c r="E287" s="124" t="s">
        <v>1</v>
      </c>
      <c r="F287" s="125" t="s">
        <v>444</v>
      </c>
      <c r="H287" s="126">
        <v>0.61599999999999999</v>
      </c>
      <c r="L287" s="115"/>
      <c r="M287" s="120"/>
      <c r="N287" s="121"/>
      <c r="O287" s="121"/>
      <c r="P287" s="121"/>
      <c r="Q287" s="121"/>
      <c r="R287" s="121"/>
      <c r="S287" s="121"/>
      <c r="T287" s="122"/>
      <c r="AT287" s="117" t="s">
        <v>106</v>
      </c>
      <c r="AU287" s="117" t="s">
        <v>41</v>
      </c>
      <c r="AV287" s="7" t="s">
        <v>41</v>
      </c>
      <c r="AW287" s="7" t="s">
        <v>19</v>
      </c>
      <c r="AX287" s="7" t="s">
        <v>37</v>
      </c>
      <c r="AY287" s="117" t="s">
        <v>98</v>
      </c>
    </row>
    <row r="288" spans="2:65" s="1" customFormat="1" ht="22.5" customHeight="1">
      <c r="B288" s="103"/>
      <c r="C288" s="104" t="s">
        <v>445</v>
      </c>
      <c r="D288" s="104" t="s">
        <v>100</v>
      </c>
      <c r="E288" s="105" t="s">
        <v>446</v>
      </c>
      <c r="F288" s="106" t="s">
        <v>447</v>
      </c>
      <c r="G288" s="107" t="s">
        <v>103</v>
      </c>
      <c r="H288" s="108">
        <v>0.80100000000000005</v>
      </c>
      <c r="I288" s="109"/>
      <c r="J288" s="109">
        <f>ROUND(I288*H288,2)</f>
        <v>0</v>
      </c>
      <c r="K288" s="106" t="s">
        <v>104</v>
      </c>
      <c r="L288" s="24"/>
      <c r="M288" s="110" t="s">
        <v>1</v>
      </c>
      <c r="N288" s="111" t="s">
        <v>26</v>
      </c>
      <c r="O288" s="112">
        <v>1.35</v>
      </c>
      <c r="P288" s="112">
        <f>O288*H288</f>
        <v>1.08135</v>
      </c>
      <c r="Q288" s="112">
        <v>0</v>
      </c>
      <c r="R288" s="112">
        <f>Q288*H288</f>
        <v>0</v>
      </c>
      <c r="S288" s="112">
        <v>0</v>
      </c>
      <c r="T288" s="113">
        <f>S288*H288</f>
        <v>0</v>
      </c>
      <c r="AR288" s="13" t="s">
        <v>42</v>
      </c>
      <c r="AT288" s="13" t="s">
        <v>100</v>
      </c>
      <c r="AU288" s="13" t="s">
        <v>41</v>
      </c>
      <c r="AY288" s="13" t="s">
        <v>98</v>
      </c>
      <c r="BE288" s="114">
        <f>IF(N288="základní",J288,0)</f>
        <v>0</v>
      </c>
      <c r="BF288" s="114">
        <f>IF(N288="snížená",J288,0)</f>
        <v>0</v>
      </c>
      <c r="BG288" s="114">
        <f>IF(N288="zákl. přenesená",J288,0)</f>
        <v>0</v>
      </c>
      <c r="BH288" s="114">
        <f>IF(N288="sníž. přenesená",J288,0)</f>
        <v>0</v>
      </c>
      <c r="BI288" s="114">
        <f>IF(N288="nulová",J288,0)</f>
        <v>0</v>
      </c>
      <c r="BJ288" s="13" t="s">
        <v>38</v>
      </c>
      <c r="BK288" s="114">
        <f>ROUND(I288*H288,2)</f>
        <v>0</v>
      </c>
      <c r="BL288" s="13" t="s">
        <v>42</v>
      </c>
      <c r="BM288" s="13" t="s">
        <v>448</v>
      </c>
    </row>
    <row r="289" spans="2:65" s="7" customFormat="1">
      <c r="B289" s="115"/>
      <c r="D289" s="116" t="s">
        <v>106</v>
      </c>
      <c r="E289" s="117" t="s">
        <v>1</v>
      </c>
      <c r="F289" s="118" t="s">
        <v>449</v>
      </c>
      <c r="H289" s="119">
        <v>0.185</v>
      </c>
      <c r="L289" s="115"/>
      <c r="M289" s="120"/>
      <c r="N289" s="121"/>
      <c r="O289" s="121"/>
      <c r="P289" s="121"/>
      <c r="Q289" s="121"/>
      <c r="R289" s="121"/>
      <c r="S289" s="121"/>
      <c r="T289" s="122"/>
      <c r="AT289" s="117" t="s">
        <v>106</v>
      </c>
      <c r="AU289" s="117" t="s">
        <v>41</v>
      </c>
      <c r="AV289" s="7" t="s">
        <v>41</v>
      </c>
      <c r="AW289" s="7" t="s">
        <v>19</v>
      </c>
      <c r="AX289" s="7" t="s">
        <v>37</v>
      </c>
      <c r="AY289" s="117" t="s">
        <v>98</v>
      </c>
    </row>
    <row r="290" spans="2:65" s="7" customFormat="1">
      <c r="B290" s="115"/>
      <c r="D290" s="123" t="s">
        <v>106</v>
      </c>
      <c r="E290" s="124" t="s">
        <v>1</v>
      </c>
      <c r="F290" s="125" t="s">
        <v>450</v>
      </c>
      <c r="H290" s="126">
        <v>0.61599999999999999</v>
      </c>
      <c r="L290" s="115"/>
      <c r="M290" s="120"/>
      <c r="N290" s="121"/>
      <c r="O290" s="121"/>
      <c r="P290" s="121"/>
      <c r="Q290" s="121"/>
      <c r="R290" s="121"/>
      <c r="S290" s="121"/>
      <c r="T290" s="122"/>
      <c r="AT290" s="117" t="s">
        <v>106</v>
      </c>
      <c r="AU290" s="117" t="s">
        <v>41</v>
      </c>
      <c r="AV290" s="7" t="s">
        <v>41</v>
      </c>
      <c r="AW290" s="7" t="s">
        <v>19</v>
      </c>
      <c r="AX290" s="7" t="s">
        <v>37</v>
      </c>
      <c r="AY290" s="117" t="s">
        <v>98</v>
      </c>
    </row>
    <row r="291" spans="2:65" s="1" customFormat="1" ht="22.5" customHeight="1">
      <c r="B291" s="103"/>
      <c r="C291" s="104" t="s">
        <v>451</v>
      </c>
      <c r="D291" s="104" t="s">
        <v>100</v>
      </c>
      <c r="E291" s="105" t="s">
        <v>452</v>
      </c>
      <c r="F291" s="106" t="s">
        <v>453</v>
      </c>
      <c r="G291" s="107" t="s">
        <v>156</v>
      </c>
      <c r="H291" s="108">
        <v>0.27</v>
      </c>
      <c r="I291" s="109"/>
      <c r="J291" s="109">
        <f>ROUND(I291*H291,2)</f>
        <v>0</v>
      </c>
      <c r="K291" s="106" t="s">
        <v>104</v>
      </c>
      <c r="L291" s="24"/>
      <c r="M291" s="110" t="s">
        <v>1</v>
      </c>
      <c r="N291" s="111" t="s">
        <v>26</v>
      </c>
      <c r="O291" s="112">
        <v>0.39600000000000002</v>
      </c>
      <c r="P291" s="112">
        <f>O291*H291</f>
        <v>0.10692000000000002</v>
      </c>
      <c r="Q291" s="112">
        <v>1.3520000000000001E-2</v>
      </c>
      <c r="R291" s="112">
        <f>Q291*H291</f>
        <v>3.6504000000000003E-3</v>
      </c>
      <c r="S291" s="112">
        <v>0</v>
      </c>
      <c r="T291" s="113">
        <f>S291*H291</f>
        <v>0</v>
      </c>
      <c r="AR291" s="13" t="s">
        <v>42</v>
      </c>
      <c r="AT291" s="13" t="s">
        <v>100</v>
      </c>
      <c r="AU291" s="13" t="s">
        <v>41</v>
      </c>
      <c r="AY291" s="13" t="s">
        <v>98</v>
      </c>
      <c r="BE291" s="114">
        <f>IF(N291="základní",J291,0)</f>
        <v>0</v>
      </c>
      <c r="BF291" s="114">
        <f>IF(N291="snížená",J291,0)</f>
        <v>0</v>
      </c>
      <c r="BG291" s="114">
        <f>IF(N291="zákl. přenesená",J291,0)</f>
        <v>0</v>
      </c>
      <c r="BH291" s="114">
        <f>IF(N291="sníž. přenesená",J291,0)</f>
        <v>0</v>
      </c>
      <c r="BI291" s="114">
        <f>IF(N291="nulová",J291,0)</f>
        <v>0</v>
      </c>
      <c r="BJ291" s="13" t="s">
        <v>38</v>
      </c>
      <c r="BK291" s="114">
        <f>ROUND(I291*H291,2)</f>
        <v>0</v>
      </c>
      <c r="BL291" s="13" t="s">
        <v>42</v>
      </c>
      <c r="BM291" s="13" t="s">
        <v>454</v>
      </c>
    </row>
    <row r="292" spans="2:65" s="8" customFormat="1">
      <c r="B292" s="136"/>
      <c r="D292" s="116" t="s">
        <v>106</v>
      </c>
      <c r="E292" s="137" t="s">
        <v>1</v>
      </c>
      <c r="F292" s="138" t="s">
        <v>208</v>
      </c>
      <c r="H292" s="139" t="s">
        <v>1</v>
      </c>
      <c r="L292" s="136"/>
      <c r="M292" s="140"/>
      <c r="N292" s="141"/>
      <c r="O292" s="141"/>
      <c r="P292" s="141"/>
      <c r="Q292" s="141"/>
      <c r="R292" s="141"/>
      <c r="S292" s="141"/>
      <c r="T292" s="142"/>
      <c r="AT292" s="139" t="s">
        <v>106</v>
      </c>
      <c r="AU292" s="139" t="s">
        <v>41</v>
      </c>
      <c r="AV292" s="8" t="s">
        <v>38</v>
      </c>
      <c r="AW292" s="8" t="s">
        <v>19</v>
      </c>
      <c r="AX292" s="8" t="s">
        <v>37</v>
      </c>
      <c r="AY292" s="139" t="s">
        <v>98</v>
      </c>
    </row>
    <row r="293" spans="2:65" s="7" customFormat="1">
      <c r="B293" s="115"/>
      <c r="D293" s="123" t="s">
        <v>106</v>
      </c>
      <c r="E293" s="124" t="s">
        <v>1</v>
      </c>
      <c r="F293" s="125" t="s">
        <v>455</v>
      </c>
      <c r="H293" s="126">
        <v>0.27</v>
      </c>
      <c r="L293" s="115"/>
      <c r="M293" s="120"/>
      <c r="N293" s="121"/>
      <c r="O293" s="121"/>
      <c r="P293" s="121"/>
      <c r="Q293" s="121"/>
      <c r="R293" s="121"/>
      <c r="S293" s="121"/>
      <c r="T293" s="122"/>
      <c r="AT293" s="117" t="s">
        <v>106</v>
      </c>
      <c r="AU293" s="117" t="s">
        <v>41</v>
      </c>
      <c r="AV293" s="7" t="s">
        <v>41</v>
      </c>
      <c r="AW293" s="7" t="s">
        <v>19</v>
      </c>
      <c r="AX293" s="7" t="s">
        <v>37</v>
      </c>
      <c r="AY293" s="117" t="s">
        <v>98</v>
      </c>
    </row>
    <row r="294" spans="2:65" s="1" customFormat="1" ht="22.5" customHeight="1">
      <c r="B294" s="103"/>
      <c r="C294" s="104" t="s">
        <v>456</v>
      </c>
      <c r="D294" s="104" t="s">
        <v>100</v>
      </c>
      <c r="E294" s="105" t="s">
        <v>457</v>
      </c>
      <c r="F294" s="106" t="s">
        <v>458</v>
      </c>
      <c r="G294" s="107" t="s">
        <v>156</v>
      </c>
      <c r="H294" s="108">
        <v>0.27</v>
      </c>
      <c r="I294" s="109"/>
      <c r="J294" s="109">
        <f>ROUND(I294*H294,2)</f>
        <v>0</v>
      </c>
      <c r="K294" s="106" t="s">
        <v>104</v>
      </c>
      <c r="L294" s="24"/>
      <c r="M294" s="110" t="s">
        <v>1</v>
      </c>
      <c r="N294" s="111" t="s">
        <v>26</v>
      </c>
      <c r="O294" s="112">
        <v>0.24</v>
      </c>
      <c r="P294" s="112">
        <f>O294*H294</f>
        <v>6.4799999999999996E-2</v>
      </c>
      <c r="Q294" s="112">
        <v>0</v>
      </c>
      <c r="R294" s="112">
        <f>Q294*H294</f>
        <v>0</v>
      </c>
      <c r="S294" s="112">
        <v>0</v>
      </c>
      <c r="T294" s="113">
        <f>S294*H294</f>
        <v>0</v>
      </c>
      <c r="AR294" s="13" t="s">
        <v>42</v>
      </c>
      <c r="AT294" s="13" t="s">
        <v>100</v>
      </c>
      <c r="AU294" s="13" t="s">
        <v>41</v>
      </c>
      <c r="AY294" s="13" t="s">
        <v>98</v>
      </c>
      <c r="BE294" s="114">
        <f>IF(N294="základní",J294,0)</f>
        <v>0</v>
      </c>
      <c r="BF294" s="114">
        <f>IF(N294="snížená",J294,0)</f>
        <v>0</v>
      </c>
      <c r="BG294" s="114">
        <f>IF(N294="zákl. přenesená",J294,0)</f>
        <v>0</v>
      </c>
      <c r="BH294" s="114">
        <f>IF(N294="sníž. přenesená",J294,0)</f>
        <v>0</v>
      </c>
      <c r="BI294" s="114">
        <f>IF(N294="nulová",J294,0)</f>
        <v>0</v>
      </c>
      <c r="BJ294" s="13" t="s">
        <v>38</v>
      </c>
      <c r="BK294" s="114">
        <f>ROUND(I294*H294,2)</f>
        <v>0</v>
      </c>
      <c r="BL294" s="13" t="s">
        <v>42</v>
      </c>
      <c r="BM294" s="13" t="s">
        <v>459</v>
      </c>
    </row>
    <row r="295" spans="2:65" s="8" customFormat="1">
      <c r="B295" s="136"/>
      <c r="D295" s="116" t="s">
        <v>106</v>
      </c>
      <c r="E295" s="137" t="s">
        <v>1</v>
      </c>
      <c r="F295" s="138" t="s">
        <v>208</v>
      </c>
      <c r="H295" s="139" t="s">
        <v>1</v>
      </c>
      <c r="L295" s="136"/>
      <c r="M295" s="140"/>
      <c r="N295" s="141"/>
      <c r="O295" s="141"/>
      <c r="P295" s="141"/>
      <c r="Q295" s="141"/>
      <c r="R295" s="141"/>
      <c r="S295" s="141"/>
      <c r="T295" s="142"/>
      <c r="AT295" s="139" t="s">
        <v>106</v>
      </c>
      <c r="AU295" s="139" t="s">
        <v>41</v>
      </c>
      <c r="AV295" s="8" t="s">
        <v>38</v>
      </c>
      <c r="AW295" s="8" t="s">
        <v>19</v>
      </c>
      <c r="AX295" s="8" t="s">
        <v>37</v>
      </c>
      <c r="AY295" s="139" t="s">
        <v>98</v>
      </c>
    </row>
    <row r="296" spans="2:65" s="7" customFormat="1">
      <c r="B296" s="115"/>
      <c r="D296" s="123" t="s">
        <v>106</v>
      </c>
      <c r="E296" s="124" t="s">
        <v>1</v>
      </c>
      <c r="F296" s="125" t="s">
        <v>455</v>
      </c>
      <c r="H296" s="126">
        <v>0.27</v>
      </c>
      <c r="L296" s="115"/>
      <c r="M296" s="120"/>
      <c r="N296" s="121"/>
      <c r="O296" s="121"/>
      <c r="P296" s="121"/>
      <c r="Q296" s="121"/>
      <c r="R296" s="121"/>
      <c r="S296" s="121"/>
      <c r="T296" s="122"/>
      <c r="AT296" s="117" t="s">
        <v>106</v>
      </c>
      <c r="AU296" s="117" t="s">
        <v>41</v>
      </c>
      <c r="AV296" s="7" t="s">
        <v>41</v>
      </c>
      <c r="AW296" s="7" t="s">
        <v>19</v>
      </c>
      <c r="AX296" s="7" t="s">
        <v>37</v>
      </c>
      <c r="AY296" s="117" t="s">
        <v>98</v>
      </c>
    </row>
    <row r="297" spans="2:65" s="1" customFormat="1" ht="22.5" customHeight="1">
      <c r="B297" s="103"/>
      <c r="C297" s="104" t="s">
        <v>460</v>
      </c>
      <c r="D297" s="104" t="s">
        <v>100</v>
      </c>
      <c r="E297" s="105" t="s">
        <v>461</v>
      </c>
      <c r="F297" s="106" t="s">
        <v>462</v>
      </c>
      <c r="G297" s="107" t="s">
        <v>156</v>
      </c>
      <c r="H297" s="108">
        <v>3.37</v>
      </c>
      <c r="I297" s="109"/>
      <c r="J297" s="109">
        <f>ROUND(I297*H297,2)</f>
        <v>0</v>
      </c>
      <c r="K297" s="106" t="s">
        <v>1</v>
      </c>
      <c r="L297" s="24"/>
      <c r="M297" s="110" t="s">
        <v>1</v>
      </c>
      <c r="N297" s="111" t="s">
        <v>26</v>
      </c>
      <c r="O297" s="112">
        <v>0.04</v>
      </c>
      <c r="P297" s="112">
        <f>O297*H297</f>
        <v>0.1348</v>
      </c>
      <c r="Q297" s="112">
        <v>4.0000000000000001E-3</v>
      </c>
      <c r="R297" s="112">
        <f>Q297*H297</f>
        <v>1.3480000000000001E-2</v>
      </c>
      <c r="S297" s="112">
        <v>0</v>
      </c>
      <c r="T297" s="113">
        <f>S297*H297</f>
        <v>0</v>
      </c>
      <c r="AR297" s="13" t="s">
        <v>42</v>
      </c>
      <c r="AT297" s="13" t="s">
        <v>100</v>
      </c>
      <c r="AU297" s="13" t="s">
        <v>41</v>
      </c>
      <c r="AY297" s="13" t="s">
        <v>98</v>
      </c>
      <c r="BE297" s="114">
        <f>IF(N297="základní",J297,0)</f>
        <v>0</v>
      </c>
      <c r="BF297" s="114">
        <f>IF(N297="snížená",J297,0)</f>
        <v>0</v>
      </c>
      <c r="BG297" s="114">
        <f>IF(N297="zákl. přenesená",J297,0)</f>
        <v>0</v>
      </c>
      <c r="BH297" s="114">
        <f>IF(N297="sníž. přenesená",J297,0)</f>
        <v>0</v>
      </c>
      <c r="BI297" s="114">
        <f>IF(N297="nulová",J297,0)</f>
        <v>0</v>
      </c>
      <c r="BJ297" s="13" t="s">
        <v>38</v>
      </c>
      <c r="BK297" s="114">
        <f>ROUND(I297*H297,2)</f>
        <v>0</v>
      </c>
      <c r="BL297" s="13" t="s">
        <v>42</v>
      </c>
      <c r="BM297" s="13" t="s">
        <v>463</v>
      </c>
    </row>
    <row r="298" spans="2:65" s="8" customFormat="1">
      <c r="B298" s="136"/>
      <c r="D298" s="116" t="s">
        <v>106</v>
      </c>
      <c r="E298" s="137" t="s">
        <v>1</v>
      </c>
      <c r="F298" s="138" t="s">
        <v>208</v>
      </c>
      <c r="H298" s="139" t="s">
        <v>1</v>
      </c>
      <c r="L298" s="136"/>
      <c r="M298" s="140"/>
      <c r="N298" s="141"/>
      <c r="O298" s="141"/>
      <c r="P298" s="141"/>
      <c r="Q298" s="141"/>
      <c r="R298" s="141"/>
      <c r="S298" s="141"/>
      <c r="T298" s="142"/>
      <c r="AT298" s="139" t="s">
        <v>106</v>
      </c>
      <c r="AU298" s="139" t="s">
        <v>41</v>
      </c>
      <c r="AV298" s="8" t="s">
        <v>38</v>
      </c>
      <c r="AW298" s="8" t="s">
        <v>19</v>
      </c>
      <c r="AX298" s="8" t="s">
        <v>37</v>
      </c>
      <c r="AY298" s="139" t="s">
        <v>98</v>
      </c>
    </row>
    <row r="299" spans="2:65" s="7" customFormat="1">
      <c r="B299" s="115"/>
      <c r="D299" s="116" t="s">
        <v>106</v>
      </c>
      <c r="E299" s="117" t="s">
        <v>1</v>
      </c>
      <c r="F299" s="118" t="s">
        <v>464</v>
      </c>
      <c r="H299" s="119">
        <v>0.54</v>
      </c>
      <c r="L299" s="115"/>
      <c r="M299" s="120"/>
      <c r="N299" s="121"/>
      <c r="O299" s="121"/>
      <c r="P299" s="121"/>
      <c r="Q299" s="121"/>
      <c r="R299" s="121"/>
      <c r="S299" s="121"/>
      <c r="T299" s="122"/>
      <c r="AT299" s="117" t="s">
        <v>106</v>
      </c>
      <c r="AU299" s="117" t="s">
        <v>41</v>
      </c>
      <c r="AV299" s="7" t="s">
        <v>41</v>
      </c>
      <c r="AW299" s="7" t="s">
        <v>19</v>
      </c>
      <c r="AX299" s="7" t="s">
        <v>37</v>
      </c>
      <c r="AY299" s="117" t="s">
        <v>98</v>
      </c>
    </row>
    <row r="300" spans="2:65" s="7" customFormat="1" ht="24">
      <c r="B300" s="115"/>
      <c r="D300" s="123" t="s">
        <v>106</v>
      </c>
      <c r="E300" s="124" t="s">
        <v>1</v>
      </c>
      <c r="F300" s="125" t="s">
        <v>465</v>
      </c>
      <c r="H300" s="126">
        <v>2.83</v>
      </c>
      <c r="L300" s="115"/>
      <c r="M300" s="120"/>
      <c r="N300" s="121"/>
      <c r="O300" s="121"/>
      <c r="P300" s="121"/>
      <c r="Q300" s="121"/>
      <c r="R300" s="121"/>
      <c r="S300" s="121"/>
      <c r="T300" s="122"/>
      <c r="AT300" s="117" t="s">
        <v>106</v>
      </c>
      <c r="AU300" s="117" t="s">
        <v>41</v>
      </c>
      <c r="AV300" s="7" t="s">
        <v>41</v>
      </c>
      <c r="AW300" s="7" t="s">
        <v>19</v>
      </c>
      <c r="AX300" s="7" t="s">
        <v>37</v>
      </c>
      <c r="AY300" s="117" t="s">
        <v>98</v>
      </c>
    </row>
    <row r="301" spans="2:65" s="1" customFormat="1" ht="31.5" customHeight="1">
      <c r="B301" s="103"/>
      <c r="C301" s="104" t="s">
        <v>466</v>
      </c>
      <c r="D301" s="104" t="s">
        <v>100</v>
      </c>
      <c r="E301" s="105" t="s">
        <v>467</v>
      </c>
      <c r="F301" s="106" t="s">
        <v>468</v>
      </c>
      <c r="G301" s="107" t="s">
        <v>156</v>
      </c>
      <c r="H301" s="108">
        <v>3.37</v>
      </c>
      <c r="I301" s="109"/>
      <c r="J301" s="109">
        <f>ROUND(I301*H301,2)</f>
        <v>0</v>
      </c>
      <c r="K301" s="106" t="s">
        <v>104</v>
      </c>
      <c r="L301" s="24"/>
      <c r="M301" s="110" t="s">
        <v>1</v>
      </c>
      <c r="N301" s="111" t="s">
        <v>26</v>
      </c>
      <c r="O301" s="112">
        <v>0.04</v>
      </c>
      <c r="P301" s="112">
        <f>O301*H301</f>
        <v>0.1348</v>
      </c>
      <c r="Q301" s="112">
        <v>4.1000000000000003E-3</v>
      </c>
      <c r="R301" s="112">
        <f>Q301*H301</f>
        <v>1.3817000000000001E-2</v>
      </c>
      <c r="S301" s="112">
        <v>0</v>
      </c>
      <c r="T301" s="113">
        <f>S301*H301</f>
        <v>0</v>
      </c>
      <c r="AR301" s="13" t="s">
        <v>42</v>
      </c>
      <c r="AT301" s="13" t="s">
        <v>100</v>
      </c>
      <c r="AU301" s="13" t="s">
        <v>41</v>
      </c>
      <c r="AY301" s="13" t="s">
        <v>98</v>
      </c>
      <c r="BE301" s="114">
        <f>IF(N301="základní",J301,0)</f>
        <v>0</v>
      </c>
      <c r="BF301" s="114">
        <f>IF(N301="snížená",J301,0)</f>
        <v>0</v>
      </c>
      <c r="BG301" s="114">
        <f>IF(N301="zákl. přenesená",J301,0)</f>
        <v>0</v>
      </c>
      <c r="BH301" s="114">
        <f>IF(N301="sníž. přenesená",J301,0)</f>
        <v>0</v>
      </c>
      <c r="BI301" s="114">
        <f>IF(N301="nulová",J301,0)</f>
        <v>0</v>
      </c>
      <c r="BJ301" s="13" t="s">
        <v>38</v>
      </c>
      <c r="BK301" s="114">
        <f>ROUND(I301*H301,2)</f>
        <v>0</v>
      </c>
      <c r="BL301" s="13" t="s">
        <v>42</v>
      </c>
      <c r="BM301" s="13" t="s">
        <v>469</v>
      </c>
    </row>
    <row r="302" spans="2:65" s="8" customFormat="1">
      <c r="B302" s="136"/>
      <c r="D302" s="116" t="s">
        <v>106</v>
      </c>
      <c r="E302" s="137" t="s">
        <v>1</v>
      </c>
      <c r="F302" s="138" t="s">
        <v>208</v>
      </c>
      <c r="H302" s="139" t="s">
        <v>1</v>
      </c>
      <c r="L302" s="136"/>
      <c r="M302" s="140"/>
      <c r="N302" s="141"/>
      <c r="O302" s="141"/>
      <c r="P302" s="141"/>
      <c r="Q302" s="141"/>
      <c r="R302" s="141"/>
      <c r="S302" s="141"/>
      <c r="T302" s="142"/>
      <c r="AT302" s="139" t="s">
        <v>106</v>
      </c>
      <c r="AU302" s="139" t="s">
        <v>41</v>
      </c>
      <c r="AV302" s="8" t="s">
        <v>38</v>
      </c>
      <c r="AW302" s="8" t="s">
        <v>19</v>
      </c>
      <c r="AX302" s="8" t="s">
        <v>37</v>
      </c>
      <c r="AY302" s="139" t="s">
        <v>98</v>
      </c>
    </row>
    <row r="303" spans="2:65" s="7" customFormat="1">
      <c r="B303" s="115"/>
      <c r="D303" s="116" t="s">
        <v>106</v>
      </c>
      <c r="E303" s="117" t="s">
        <v>1</v>
      </c>
      <c r="F303" s="118" t="s">
        <v>464</v>
      </c>
      <c r="H303" s="119">
        <v>0.54</v>
      </c>
      <c r="L303" s="115"/>
      <c r="M303" s="120"/>
      <c r="N303" s="121"/>
      <c r="O303" s="121"/>
      <c r="P303" s="121"/>
      <c r="Q303" s="121"/>
      <c r="R303" s="121"/>
      <c r="S303" s="121"/>
      <c r="T303" s="122"/>
      <c r="AT303" s="117" t="s">
        <v>106</v>
      </c>
      <c r="AU303" s="117" t="s">
        <v>41</v>
      </c>
      <c r="AV303" s="7" t="s">
        <v>41</v>
      </c>
      <c r="AW303" s="7" t="s">
        <v>19</v>
      </c>
      <c r="AX303" s="7" t="s">
        <v>37</v>
      </c>
      <c r="AY303" s="117" t="s">
        <v>98</v>
      </c>
    </row>
    <row r="304" spans="2:65" s="7" customFormat="1" ht="24">
      <c r="B304" s="115"/>
      <c r="D304" s="116" t="s">
        <v>106</v>
      </c>
      <c r="E304" s="117" t="s">
        <v>1</v>
      </c>
      <c r="F304" s="118" t="s">
        <v>465</v>
      </c>
      <c r="H304" s="119">
        <v>2.83</v>
      </c>
      <c r="L304" s="115"/>
      <c r="M304" s="120"/>
      <c r="N304" s="121"/>
      <c r="O304" s="121"/>
      <c r="P304" s="121"/>
      <c r="Q304" s="121"/>
      <c r="R304" s="121"/>
      <c r="S304" s="121"/>
      <c r="T304" s="122"/>
      <c r="AT304" s="117" t="s">
        <v>106</v>
      </c>
      <c r="AU304" s="117" t="s">
        <v>41</v>
      </c>
      <c r="AV304" s="7" t="s">
        <v>41</v>
      </c>
      <c r="AW304" s="7" t="s">
        <v>19</v>
      </c>
      <c r="AX304" s="7" t="s">
        <v>37</v>
      </c>
      <c r="AY304" s="117" t="s">
        <v>98</v>
      </c>
    </row>
    <row r="305" spans="2:65" s="6" customFormat="1" ht="29.85" customHeight="1">
      <c r="B305" s="90"/>
      <c r="D305" s="100" t="s">
        <v>36</v>
      </c>
      <c r="E305" s="101" t="s">
        <v>445</v>
      </c>
      <c r="F305" s="101" t="s">
        <v>470</v>
      </c>
      <c r="J305" s="102">
        <f>BK305</f>
        <v>0</v>
      </c>
      <c r="L305" s="90"/>
      <c r="M305" s="94"/>
      <c r="N305" s="95"/>
      <c r="O305" s="95"/>
      <c r="P305" s="96">
        <f>SUM(P306:P308)</f>
        <v>2.0299999999999998</v>
      </c>
      <c r="Q305" s="95"/>
      <c r="R305" s="96">
        <f>SUM(R306:R308)</f>
        <v>8.9959999999999998E-2</v>
      </c>
      <c r="S305" s="95"/>
      <c r="T305" s="97">
        <f>SUM(T306:T308)</f>
        <v>0</v>
      </c>
      <c r="AR305" s="91" t="s">
        <v>38</v>
      </c>
      <c r="AT305" s="98" t="s">
        <v>36</v>
      </c>
      <c r="AU305" s="98" t="s">
        <v>38</v>
      </c>
      <c r="AY305" s="91" t="s">
        <v>98</v>
      </c>
      <c r="BK305" s="99">
        <f>SUM(BK306:BK308)</f>
        <v>0</v>
      </c>
    </row>
    <row r="306" spans="2:65" s="1" customFormat="1" ht="22.5" customHeight="1">
      <c r="B306" s="103"/>
      <c r="C306" s="104" t="s">
        <v>471</v>
      </c>
      <c r="D306" s="104" t="s">
        <v>100</v>
      </c>
      <c r="E306" s="105" t="s">
        <v>472</v>
      </c>
      <c r="F306" s="106" t="s">
        <v>473</v>
      </c>
      <c r="G306" s="107" t="s">
        <v>229</v>
      </c>
      <c r="H306" s="108">
        <v>1</v>
      </c>
      <c r="I306" s="109"/>
      <c r="J306" s="109">
        <f>ROUND(I306*H306,2)</f>
        <v>0</v>
      </c>
      <c r="K306" s="106" t="s">
        <v>104</v>
      </c>
      <c r="L306" s="24"/>
      <c r="M306" s="110" t="s">
        <v>1</v>
      </c>
      <c r="N306" s="111" t="s">
        <v>26</v>
      </c>
      <c r="O306" s="112">
        <v>2.0299999999999998</v>
      </c>
      <c r="P306" s="112">
        <f>O306*H306</f>
        <v>2.0299999999999998</v>
      </c>
      <c r="Q306" s="112">
        <v>7.1459999999999996E-2</v>
      </c>
      <c r="R306" s="112">
        <f>Q306*H306</f>
        <v>7.1459999999999996E-2</v>
      </c>
      <c r="S306" s="112">
        <v>0</v>
      </c>
      <c r="T306" s="113">
        <f>S306*H306</f>
        <v>0</v>
      </c>
      <c r="AR306" s="13" t="s">
        <v>42</v>
      </c>
      <c r="AT306" s="13" t="s">
        <v>100</v>
      </c>
      <c r="AU306" s="13" t="s">
        <v>41</v>
      </c>
      <c r="AY306" s="13" t="s">
        <v>98</v>
      </c>
      <c r="BE306" s="114">
        <f>IF(N306="základní",J306,0)</f>
        <v>0</v>
      </c>
      <c r="BF306" s="114">
        <f>IF(N306="snížená",J306,0)</f>
        <v>0</v>
      </c>
      <c r="BG306" s="114">
        <f>IF(N306="zákl. přenesená",J306,0)</f>
        <v>0</v>
      </c>
      <c r="BH306" s="114">
        <f>IF(N306="sníž. přenesená",J306,0)</f>
        <v>0</v>
      </c>
      <c r="BI306" s="114">
        <f>IF(N306="nulová",J306,0)</f>
        <v>0</v>
      </c>
      <c r="BJ306" s="13" t="s">
        <v>38</v>
      </c>
      <c r="BK306" s="114">
        <f>ROUND(I306*H306,2)</f>
        <v>0</v>
      </c>
      <c r="BL306" s="13" t="s">
        <v>42</v>
      </c>
      <c r="BM306" s="13" t="s">
        <v>474</v>
      </c>
    </row>
    <row r="307" spans="2:65" s="7" customFormat="1">
      <c r="B307" s="115"/>
      <c r="D307" s="123" t="s">
        <v>106</v>
      </c>
      <c r="E307" s="124" t="s">
        <v>1</v>
      </c>
      <c r="F307" s="125" t="s">
        <v>475</v>
      </c>
      <c r="H307" s="126">
        <v>1</v>
      </c>
      <c r="L307" s="115"/>
      <c r="M307" s="120"/>
      <c r="N307" s="121"/>
      <c r="O307" s="121"/>
      <c r="P307" s="121"/>
      <c r="Q307" s="121"/>
      <c r="R307" s="121"/>
      <c r="S307" s="121"/>
      <c r="T307" s="122"/>
      <c r="AT307" s="117" t="s">
        <v>106</v>
      </c>
      <c r="AU307" s="117" t="s">
        <v>41</v>
      </c>
      <c r="AV307" s="7" t="s">
        <v>41</v>
      </c>
      <c r="AW307" s="7" t="s">
        <v>19</v>
      </c>
      <c r="AX307" s="7" t="s">
        <v>37</v>
      </c>
      <c r="AY307" s="117" t="s">
        <v>98</v>
      </c>
    </row>
    <row r="308" spans="2:65" s="1" customFormat="1" ht="22.5" customHeight="1">
      <c r="B308" s="103"/>
      <c r="C308" s="127" t="s">
        <v>476</v>
      </c>
      <c r="D308" s="127" t="s">
        <v>148</v>
      </c>
      <c r="E308" s="128" t="s">
        <v>477</v>
      </c>
      <c r="F308" s="129" t="s">
        <v>478</v>
      </c>
      <c r="G308" s="130" t="s">
        <v>229</v>
      </c>
      <c r="H308" s="131">
        <v>1</v>
      </c>
      <c r="I308" s="132"/>
      <c r="J308" s="132">
        <f>ROUND(I308*H308,2)</f>
        <v>0</v>
      </c>
      <c r="K308" s="129" t="s">
        <v>1</v>
      </c>
      <c r="L308" s="133"/>
      <c r="M308" s="134" t="s">
        <v>1</v>
      </c>
      <c r="N308" s="135" t="s">
        <v>26</v>
      </c>
      <c r="O308" s="112">
        <v>0</v>
      </c>
      <c r="P308" s="112">
        <f>O308*H308</f>
        <v>0</v>
      </c>
      <c r="Q308" s="112">
        <v>1.8499999999999999E-2</v>
      </c>
      <c r="R308" s="112">
        <f>Q308*H308</f>
        <v>1.8499999999999999E-2</v>
      </c>
      <c r="S308" s="112">
        <v>0</v>
      </c>
      <c r="T308" s="113">
        <f>S308*H308</f>
        <v>0</v>
      </c>
      <c r="AR308" s="13" t="s">
        <v>136</v>
      </c>
      <c r="AT308" s="13" t="s">
        <v>148</v>
      </c>
      <c r="AU308" s="13" t="s">
        <v>41</v>
      </c>
      <c r="AY308" s="13" t="s">
        <v>98</v>
      </c>
      <c r="BE308" s="114">
        <f>IF(N308="základní",J308,0)</f>
        <v>0</v>
      </c>
      <c r="BF308" s="114">
        <f>IF(N308="snížená",J308,0)</f>
        <v>0</v>
      </c>
      <c r="BG308" s="114">
        <f>IF(N308="zákl. přenesená",J308,0)</f>
        <v>0</v>
      </c>
      <c r="BH308" s="114">
        <f>IF(N308="sníž. přenesená",J308,0)</f>
        <v>0</v>
      </c>
      <c r="BI308" s="114">
        <f>IF(N308="nulová",J308,0)</f>
        <v>0</v>
      </c>
      <c r="BJ308" s="13" t="s">
        <v>38</v>
      </c>
      <c r="BK308" s="114">
        <f>ROUND(I308*H308,2)</f>
        <v>0</v>
      </c>
      <c r="BL308" s="13" t="s">
        <v>42</v>
      </c>
      <c r="BM308" s="13" t="s">
        <v>479</v>
      </c>
    </row>
    <row r="309" spans="2:65" s="6" customFormat="1" ht="29.85" customHeight="1">
      <c r="B309" s="90"/>
      <c r="D309" s="100" t="s">
        <v>36</v>
      </c>
      <c r="E309" s="101" t="s">
        <v>142</v>
      </c>
      <c r="F309" s="101" t="s">
        <v>480</v>
      </c>
      <c r="J309" s="102">
        <f>BK309</f>
        <v>0</v>
      </c>
      <c r="L309" s="90"/>
      <c r="M309" s="94"/>
      <c r="N309" s="95"/>
      <c r="O309" s="95"/>
      <c r="P309" s="96">
        <f>SUM(P310:P366)</f>
        <v>285.85300699999999</v>
      </c>
      <c r="Q309" s="95"/>
      <c r="R309" s="96">
        <f>SUM(R310:R366)</f>
        <v>0.40720630000000002</v>
      </c>
      <c r="S309" s="95"/>
      <c r="T309" s="97">
        <f>SUM(T310:T366)</f>
        <v>31.032859999999996</v>
      </c>
      <c r="AR309" s="91" t="s">
        <v>38</v>
      </c>
      <c r="AT309" s="98" t="s">
        <v>36</v>
      </c>
      <c r="AU309" s="98" t="s">
        <v>38</v>
      </c>
      <c r="AY309" s="91" t="s">
        <v>98</v>
      </c>
      <c r="BK309" s="99">
        <f>SUM(BK310:BK366)</f>
        <v>0</v>
      </c>
    </row>
    <row r="310" spans="2:65" s="1" customFormat="1" ht="31.5" customHeight="1">
      <c r="B310" s="103"/>
      <c r="C310" s="104" t="s">
        <v>481</v>
      </c>
      <c r="D310" s="104" t="s">
        <v>100</v>
      </c>
      <c r="E310" s="105" t="s">
        <v>482</v>
      </c>
      <c r="F310" s="106" t="s">
        <v>483</v>
      </c>
      <c r="G310" s="107" t="s">
        <v>156</v>
      </c>
      <c r="H310" s="108">
        <v>165.57</v>
      </c>
      <c r="I310" s="109"/>
      <c r="J310" s="109">
        <f>ROUND(I310*H310,2)</f>
        <v>0</v>
      </c>
      <c r="K310" s="106" t="s">
        <v>104</v>
      </c>
      <c r="L310" s="24"/>
      <c r="M310" s="110" t="s">
        <v>1</v>
      </c>
      <c r="N310" s="111" t="s">
        <v>26</v>
      </c>
      <c r="O310" s="112">
        <v>0.105</v>
      </c>
      <c r="P310" s="112">
        <f>O310*H310</f>
        <v>17.38485</v>
      </c>
      <c r="Q310" s="112">
        <v>1.2999999999999999E-4</v>
      </c>
      <c r="R310" s="112">
        <f>Q310*H310</f>
        <v>2.1524099999999997E-2</v>
      </c>
      <c r="S310" s="112">
        <v>0</v>
      </c>
      <c r="T310" s="113">
        <f>S310*H310</f>
        <v>0</v>
      </c>
      <c r="AR310" s="13" t="s">
        <v>42</v>
      </c>
      <c r="AT310" s="13" t="s">
        <v>100</v>
      </c>
      <c r="AU310" s="13" t="s">
        <v>41</v>
      </c>
      <c r="AY310" s="13" t="s">
        <v>98</v>
      </c>
      <c r="BE310" s="114">
        <f>IF(N310="základní",J310,0)</f>
        <v>0</v>
      </c>
      <c r="BF310" s="114">
        <f>IF(N310="snížená",J310,0)</f>
        <v>0</v>
      </c>
      <c r="BG310" s="114">
        <f>IF(N310="zákl. přenesená",J310,0)</f>
        <v>0</v>
      </c>
      <c r="BH310" s="114">
        <f>IF(N310="sníž. přenesená",J310,0)</f>
        <v>0</v>
      </c>
      <c r="BI310" s="114">
        <f>IF(N310="nulová",J310,0)</f>
        <v>0</v>
      </c>
      <c r="BJ310" s="13" t="s">
        <v>38</v>
      </c>
      <c r="BK310" s="114">
        <f>ROUND(I310*H310,2)</f>
        <v>0</v>
      </c>
      <c r="BL310" s="13" t="s">
        <v>42</v>
      </c>
      <c r="BM310" s="13" t="s">
        <v>484</v>
      </c>
    </row>
    <row r="311" spans="2:65" s="7" customFormat="1">
      <c r="B311" s="115"/>
      <c r="D311" s="116" t="s">
        <v>106</v>
      </c>
      <c r="E311" s="117" t="s">
        <v>1</v>
      </c>
      <c r="F311" s="118" t="s">
        <v>485</v>
      </c>
      <c r="H311" s="119">
        <v>112.32</v>
      </c>
      <c r="L311" s="115"/>
      <c r="M311" s="120"/>
      <c r="N311" s="121"/>
      <c r="O311" s="121"/>
      <c r="P311" s="121"/>
      <c r="Q311" s="121"/>
      <c r="R311" s="121"/>
      <c r="S311" s="121"/>
      <c r="T311" s="122"/>
      <c r="AT311" s="117" t="s">
        <v>106</v>
      </c>
      <c r="AU311" s="117" t="s">
        <v>41</v>
      </c>
      <c r="AV311" s="7" t="s">
        <v>41</v>
      </c>
      <c r="AW311" s="7" t="s">
        <v>19</v>
      </c>
      <c r="AX311" s="7" t="s">
        <v>37</v>
      </c>
      <c r="AY311" s="117" t="s">
        <v>98</v>
      </c>
    </row>
    <row r="312" spans="2:65" s="7" customFormat="1">
      <c r="B312" s="115"/>
      <c r="D312" s="123" t="s">
        <v>106</v>
      </c>
      <c r="E312" s="124" t="s">
        <v>1</v>
      </c>
      <c r="F312" s="125" t="s">
        <v>421</v>
      </c>
      <c r="H312" s="126">
        <v>53.25</v>
      </c>
      <c r="L312" s="115"/>
      <c r="M312" s="120"/>
      <c r="N312" s="121"/>
      <c r="O312" s="121"/>
      <c r="P312" s="121"/>
      <c r="Q312" s="121"/>
      <c r="R312" s="121"/>
      <c r="S312" s="121"/>
      <c r="T312" s="122"/>
      <c r="AT312" s="117" t="s">
        <v>106</v>
      </c>
      <c r="AU312" s="117" t="s">
        <v>41</v>
      </c>
      <c r="AV312" s="7" t="s">
        <v>41</v>
      </c>
      <c r="AW312" s="7" t="s">
        <v>19</v>
      </c>
      <c r="AX312" s="7" t="s">
        <v>37</v>
      </c>
      <c r="AY312" s="117" t="s">
        <v>98</v>
      </c>
    </row>
    <row r="313" spans="2:65" s="1" customFormat="1" ht="22.5" customHeight="1">
      <c r="B313" s="103"/>
      <c r="C313" s="104" t="s">
        <v>486</v>
      </c>
      <c r="D313" s="104" t="s">
        <v>100</v>
      </c>
      <c r="E313" s="105" t="s">
        <v>487</v>
      </c>
      <c r="F313" s="106" t="s">
        <v>488</v>
      </c>
      <c r="G313" s="107" t="s">
        <v>156</v>
      </c>
      <c r="H313" s="108">
        <v>112.32</v>
      </c>
      <c r="I313" s="109"/>
      <c r="J313" s="109">
        <f>ROUND(I313*H313,2)</f>
        <v>0</v>
      </c>
      <c r="K313" s="106" t="s">
        <v>104</v>
      </c>
      <c r="L313" s="24"/>
      <c r="M313" s="110" t="s">
        <v>1</v>
      </c>
      <c r="N313" s="111" t="s">
        <v>26</v>
      </c>
      <c r="O313" s="112">
        <v>0.26300000000000001</v>
      </c>
      <c r="P313" s="112">
        <f>O313*H313</f>
        <v>29.54016</v>
      </c>
      <c r="Q313" s="112">
        <v>4.0000000000000003E-5</v>
      </c>
      <c r="R313" s="112">
        <f>Q313*H313</f>
        <v>4.4927999999999999E-3</v>
      </c>
      <c r="S313" s="112">
        <v>0</v>
      </c>
      <c r="T313" s="113">
        <f>S313*H313</f>
        <v>0</v>
      </c>
      <c r="AR313" s="13" t="s">
        <v>42</v>
      </c>
      <c r="AT313" s="13" t="s">
        <v>100</v>
      </c>
      <c r="AU313" s="13" t="s">
        <v>41</v>
      </c>
      <c r="AY313" s="13" t="s">
        <v>98</v>
      </c>
      <c r="BE313" s="114">
        <f>IF(N313="základní",J313,0)</f>
        <v>0</v>
      </c>
      <c r="BF313" s="114">
        <f>IF(N313="snížená",J313,0)</f>
        <v>0</v>
      </c>
      <c r="BG313" s="114">
        <f>IF(N313="zákl. přenesená",J313,0)</f>
        <v>0</v>
      </c>
      <c r="BH313" s="114">
        <f>IF(N313="sníž. přenesená",J313,0)</f>
        <v>0</v>
      </c>
      <c r="BI313" s="114">
        <f>IF(N313="nulová",J313,0)</f>
        <v>0</v>
      </c>
      <c r="BJ313" s="13" t="s">
        <v>38</v>
      </c>
      <c r="BK313" s="114">
        <f>ROUND(I313*H313,2)</f>
        <v>0</v>
      </c>
      <c r="BL313" s="13" t="s">
        <v>42</v>
      </c>
      <c r="BM313" s="13" t="s">
        <v>489</v>
      </c>
    </row>
    <row r="314" spans="2:65" s="7" customFormat="1">
      <c r="B314" s="115"/>
      <c r="D314" s="123" t="s">
        <v>106</v>
      </c>
      <c r="E314" s="124" t="s">
        <v>1</v>
      </c>
      <c r="F314" s="125" t="s">
        <v>485</v>
      </c>
      <c r="H314" s="126">
        <v>112.32</v>
      </c>
      <c r="L314" s="115"/>
      <c r="M314" s="120"/>
      <c r="N314" s="121"/>
      <c r="O314" s="121"/>
      <c r="P314" s="121"/>
      <c r="Q314" s="121"/>
      <c r="R314" s="121"/>
      <c r="S314" s="121"/>
      <c r="T314" s="122"/>
      <c r="AT314" s="117" t="s">
        <v>106</v>
      </c>
      <c r="AU314" s="117" t="s">
        <v>41</v>
      </c>
      <c r="AV314" s="7" t="s">
        <v>41</v>
      </c>
      <c r="AW314" s="7" t="s">
        <v>19</v>
      </c>
      <c r="AX314" s="7" t="s">
        <v>37</v>
      </c>
      <c r="AY314" s="117" t="s">
        <v>98</v>
      </c>
    </row>
    <row r="315" spans="2:65" s="1" customFormat="1" ht="22.5" customHeight="1">
      <c r="B315" s="103"/>
      <c r="C315" s="104" t="s">
        <v>490</v>
      </c>
      <c r="D315" s="104" t="s">
        <v>100</v>
      </c>
      <c r="E315" s="105" t="s">
        <v>491</v>
      </c>
      <c r="F315" s="106" t="s">
        <v>492</v>
      </c>
      <c r="G315" s="107" t="s">
        <v>156</v>
      </c>
      <c r="H315" s="108">
        <v>9.3800000000000008</v>
      </c>
      <c r="I315" s="109"/>
      <c r="J315" s="109">
        <f>ROUND(I315*H315,2)</f>
        <v>0</v>
      </c>
      <c r="K315" s="106" t="s">
        <v>104</v>
      </c>
      <c r="L315" s="24"/>
      <c r="M315" s="110" t="s">
        <v>1</v>
      </c>
      <c r="N315" s="111" t="s">
        <v>26</v>
      </c>
      <c r="O315" s="112">
        <v>0.2</v>
      </c>
      <c r="P315" s="112">
        <f>O315*H315</f>
        <v>1.8760000000000003</v>
      </c>
      <c r="Q315" s="112">
        <v>6.3000000000000003E-4</v>
      </c>
      <c r="R315" s="112">
        <f>Q315*H315</f>
        <v>5.9094000000000004E-3</v>
      </c>
      <c r="S315" s="112">
        <v>0</v>
      </c>
      <c r="T315" s="113">
        <f>S315*H315</f>
        <v>0</v>
      </c>
      <c r="AR315" s="13" t="s">
        <v>42</v>
      </c>
      <c r="AT315" s="13" t="s">
        <v>100</v>
      </c>
      <c r="AU315" s="13" t="s">
        <v>41</v>
      </c>
      <c r="AY315" s="13" t="s">
        <v>98</v>
      </c>
      <c r="BE315" s="114">
        <f>IF(N315="základní",J315,0)</f>
        <v>0</v>
      </c>
      <c r="BF315" s="114">
        <f>IF(N315="snížená",J315,0)</f>
        <v>0</v>
      </c>
      <c r="BG315" s="114">
        <f>IF(N315="zákl. přenesená",J315,0)</f>
        <v>0</v>
      </c>
      <c r="BH315" s="114">
        <f>IF(N315="sníž. přenesená",J315,0)</f>
        <v>0</v>
      </c>
      <c r="BI315" s="114">
        <f>IF(N315="nulová",J315,0)</f>
        <v>0</v>
      </c>
      <c r="BJ315" s="13" t="s">
        <v>38</v>
      </c>
      <c r="BK315" s="114">
        <f>ROUND(I315*H315,2)</f>
        <v>0</v>
      </c>
      <c r="BL315" s="13" t="s">
        <v>42</v>
      </c>
      <c r="BM315" s="13" t="s">
        <v>493</v>
      </c>
    </row>
    <row r="316" spans="2:65" s="8" customFormat="1">
      <c r="B316" s="136"/>
      <c r="D316" s="116" t="s">
        <v>106</v>
      </c>
      <c r="E316" s="137" t="s">
        <v>1</v>
      </c>
      <c r="F316" s="138" t="s">
        <v>208</v>
      </c>
      <c r="H316" s="139" t="s">
        <v>1</v>
      </c>
      <c r="L316" s="136"/>
      <c r="M316" s="140"/>
      <c r="N316" s="141"/>
      <c r="O316" s="141"/>
      <c r="P316" s="141"/>
      <c r="Q316" s="141"/>
      <c r="R316" s="141"/>
      <c r="S316" s="141"/>
      <c r="T316" s="142"/>
      <c r="AT316" s="139" t="s">
        <v>106</v>
      </c>
      <c r="AU316" s="139" t="s">
        <v>41</v>
      </c>
      <c r="AV316" s="8" t="s">
        <v>38</v>
      </c>
      <c r="AW316" s="8" t="s">
        <v>19</v>
      </c>
      <c r="AX316" s="8" t="s">
        <v>37</v>
      </c>
      <c r="AY316" s="139" t="s">
        <v>98</v>
      </c>
    </row>
    <row r="317" spans="2:65" s="7" customFormat="1">
      <c r="B317" s="115"/>
      <c r="D317" s="123" t="s">
        <v>106</v>
      </c>
      <c r="E317" s="124" t="s">
        <v>1</v>
      </c>
      <c r="F317" s="125" t="s">
        <v>494</v>
      </c>
      <c r="H317" s="126">
        <v>9.3800000000000008</v>
      </c>
      <c r="L317" s="115"/>
      <c r="M317" s="120"/>
      <c r="N317" s="121"/>
      <c r="O317" s="121"/>
      <c r="P317" s="121"/>
      <c r="Q317" s="121"/>
      <c r="R317" s="121"/>
      <c r="S317" s="121"/>
      <c r="T317" s="122"/>
      <c r="AT317" s="117" t="s">
        <v>106</v>
      </c>
      <c r="AU317" s="117" t="s">
        <v>41</v>
      </c>
      <c r="AV317" s="7" t="s">
        <v>41</v>
      </c>
      <c r="AW317" s="7" t="s">
        <v>19</v>
      </c>
      <c r="AX317" s="7" t="s">
        <v>37</v>
      </c>
      <c r="AY317" s="117" t="s">
        <v>98</v>
      </c>
    </row>
    <row r="318" spans="2:65" s="1" customFormat="1" ht="22.5" customHeight="1">
      <c r="B318" s="103"/>
      <c r="C318" s="104" t="s">
        <v>495</v>
      </c>
      <c r="D318" s="104" t="s">
        <v>100</v>
      </c>
      <c r="E318" s="105" t="s">
        <v>496</v>
      </c>
      <c r="F318" s="106" t="s">
        <v>497</v>
      </c>
      <c r="G318" s="107" t="s">
        <v>229</v>
      </c>
      <c r="H318" s="108">
        <v>4</v>
      </c>
      <c r="I318" s="109"/>
      <c r="J318" s="109">
        <f>ROUND(I318*H318,2)</f>
        <v>0</v>
      </c>
      <c r="K318" s="106" t="s">
        <v>104</v>
      </c>
      <c r="L318" s="24"/>
      <c r="M318" s="110" t="s">
        <v>1</v>
      </c>
      <c r="N318" s="111" t="s">
        <v>26</v>
      </c>
      <c r="O318" s="112">
        <v>0.5</v>
      </c>
      <c r="P318" s="112">
        <f>O318*H318</f>
        <v>2</v>
      </c>
      <c r="Q318" s="112">
        <v>2.5000000000000001E-4</v>
      </c>
      <c r="R318" s="112">
        <f>Q318*H318</f>
        <v>1E-3</v>
      </c>
      <c r="S318" s="112">
        <v>0</v>
      </c>
      <c r="T318" s="113">
        <f>S318*H318</f>
        <v>0</v>
      </c>
      <c r="AR318" s="13" t="s">
        <v>42</v>
      </c>
      <c r="AT318" s="13" t="s">
        <v>100</v>
      </c>
      <c r="AU318" s="13" t="s">
        <v>41</v>
      </c>
      <c r="AY318" s="13" t="s">
        <v>98</v>
      </c>
      <c r="BE318" s="114">
        <f>IF(N318="základní",J318,0)</f>
        <v>0</v>
      </c>
      <c r="BF318" s="114">
        <f>IF(N318="snížená",J318,0)</f>
        <v>0</v>
      </c>
      <c r="BG318" s="114">
        <f>IF(N318="zákl. přenesená",J318,0)</f>
        <v>0</v>
      </c>
      <c r="BH318" s="114">
        <f>IF(N318="sníž. přenesená",J318,0)</f>
        <v>0</v>
      </c>
      <c r="BI318" s="114">
        <f>IF(N318="nulová",J318,0)</f>
        <v>0</v>
      </c>
      <c r="BJ318" s="13" t="s">
        <v>38</v>
      </c>
      <c r="BK318" s="114">
        <f>ROUND(I318*H318,2)</f>
        <v>0</v>
      </c>
      <c r="BL318" s="13" t="s">
        <v>42</v>
      </c>
      <c r="BM318" s="13" t="s">
        <v>498</v>
      </c>
    </row>
    <row r="319" spans="2:65" s="7" customFormat="1">
      <c r="B319" s="115"/>
      <c r="D319" s="123" t="s">
        <v>106</v>
      </c>
      <c r="E319" s="124" t="s">
        <v>1</v>
      </c>
      <c r="F319" s="125" t="s">
        <v>499</v>
      </c>
      <c r="H319" s="126">
        <v>4</v>
      </c>
      <c r="L319" s="115"/>
      <c r="M319" s="120"/>
      <c r="N319" s="121"/>
      <c r="O319" s="121"/>
      <c r="P319" s="121"/>
      <c r="Q319" s="121"/>
      <c r="R319" s="121"/>
      <c r="S319" s="121"/>
      <c r="T319" s="122"/>
      <c r="AT319" s="117" t="s">
        <v>106</v>
      </c>
      <c r="AU319" s="117" t="s">
        <v>41</v>
      </c>
      <c r="AV319" s="7" t="s">
        <v>41</v>
      </c>
      <c r="AW319" s="7" t="s">
        <v>19</v>
      </c>
      <c r="AX319" s="7" t="s">
        <v>37</v>
      </c>
      <c r="AY319" s="117" t="s">
        <v>98</v>
      </c>
    </row>
    <row r="320" spans="2:65" s="1" customFormat="1" ht="22.5" customHeight="1">
      <c r="B320" s="103"/>
      <c r="C320" s="127" t="s">
        <v>500</v>
      </c>
      <c r="D320" s="127" t="s">
        <v>148</v>
      </c>
      <c r="E320" s="128" t="s">
        <v>501</v>
      </c>
      <c r="F320" s="129" t="s">
        <v>502</v>
      </c>
      <c r="G320" s="130" t="s">
        <v>139</v>
      </c>
      <c r="H320" s="131">
        <v>7.8E-2</v>
      </c>
      <c r="I320" s="132"/>
      <c r="J320" s="132">
        <f>ROUND(I320*H320,2)</f>
        <v>0</v>
      </c>
      <c r="K320" s="129" t="s">
        <v>104</v>
      </c>
      <c r="L320" s="133"/>
      <c r="M320" s="134" t="s">
        <v>1</v>
      </c>
      <c r="N320" s="135" t="s">
        <v>26</v>
      </c>
      <c r="O320" s="112">
        <v>0</v>
      </c>
      <c r="P320" s="112">
        <f>O320*H320</f>
        <v>0</v>
      </c>
      <c r="Q320" s="112">
        <v>1</v>
      </c>
      <c r="R320" s="112">
        <f>Q320*H320</f>
        <v>7.8E-2</v>
      </c>
      <c r="S320" s="112">
        <v>0</v>
      </c>
      <c r="T320" s="113">
        <f>S320*H320</f>
        <v>0</v>
      </c>
      <c r="AR320" s="13" t="s">
        <v>136</v>
      </c>
      <c r="AT320" s="13" t="s">
        <v>148</v>
      </c>
      <c r="AU320" s="13" t="s">
        <v>41</v>
      </c>
      <c r="AY320" s="13" t="s">
        <v>98</v>
      </c>
      <c r="BE320" s="114">
        <f>IF(N320="základní",J320,0)</f>
        <v>0</v>
      </c>
      <c r="BF320" s="114">
        <f>IF(N320="snížená",J320,0)</f>
        <v>0</v>
      </c>
      <c r="BG320" s="114">
        <f>IF(N320="zákl. přenesená",J320,0)</f>
        <v>0</v>
      </c>
      <c r="BH320" s="114">
        <f>IF(N320="sníž. přenesená",J320,0)</f>
        <v>0</v>
      </c>
      <c r="BI320" s="114">
        <f>IF(N320="nulová",J320,0)</f>
        <v>0</v>
      </c>
      <c r="BJ320" s="13" t="s">
        <v>38</v>
      </c>
      <c r="BK320" s="114">
        <f>ROUND(I320*H320,2)</f>
        <v>0</v>
      </c>
      <c r="BL320" s="13" t="s">
        <v>42</v>
      </c>
      <c r="BM320" s="13" t="s">
        <v>503</v>
      </c>
    </row>
    <row r="321" spans="2:65" s="1" customFormat="1" ht="24">
      <c r="B321" s="24"/>
      <c r="D321" s="116" t="s">
        <v>393</v>
      </c>
      <c r="F321" s="143" t="s">
        <v>504</v>
      </c>
      <c r="L321" s="24"/>
      <c r="M321" s="144"/>
      <c r="N321" s="25"/>
      <c r="O321" s="25"/>
      <c r="P321" s="25"/>
      <c r="Q321" s="25"/>
      <c r="R321" s="25"/>
      <c r="S321" s="25"/>
      <c r="T321" s="38"/>
      <c r="AT321" s="13" t="s">
        <v>393</v>
      </c>
      <c r="AU321" s="13" t="s">
        <v>41</v>
      </c>
    </row>
    <row r="322" spans="2:65" s="8" customFormat="1">
      <c r="B322" s="136"/>
      <c r="D322" s="116" t="s">
        <v>106</v>
      </c>
      <c r="E322" s="137" t="s">
        <v>1</v>
      </c>
      <c r="F322" s="138" t="s">
        <v>505</v>
      </c>
      <c r="H322" s="139" t="s">
        <v>1</v>
      </c>
      <c r="L322" s="136"/>
      <c r="M322" s="140"/>
      <c r="N322" s="141"/>
      <c r="O322" s="141"/>
      <c r="P322" s="141"/>
      <c r="Q322" s="141"/>
      <c r="R322" s="141"/>
      <c r="S322" s="141"/>
      <c r="T322" s="142"/>
      <c r="AT322" s="139" t="s">
        <v>106</v>
      </c>
      <c r="AU322" s="139" t="s">
        <v>41</v>
      </c>
      <c r="AV322" s="8" t="s">
        <v>38</v>
      </c>
      <c r="AW322" s="8" t="s">
        <v>19</v>
      </c>
      <c r="AX322" s="8" t="s">
        <v>37</v>
      </c>
      <c r="AY322" s="139" t="s">
        <v>98</v>
      </c>
    </row>
    <row r="323" spans="2:65" s="7" customFormat="1">
      <c r="B323" s="115"/>
      <c r="D323" s="116" t="s">
        <v>106</v>
      </c>
      <c r="E323" s="117" t="s">
        <v>1</v>
      </c>
      <c r="F323" s="118" t="s">
        <v>506</v>
      </c>
      <c r="H323" s="119">
        <v>3.1E-2</v>
      </c>
      <c r="L323" s="115"/>
      <c r="M323" s="120"/>
      <c r="N323" s="121"/>
      <c r="O323" s="121"/>
      <c r="P323" s="121"/>
      <c r="Q323" s="121"/>
      <c r="R323" s="121"/>
      <c r="S323" s="121"/>
      <c r="T323" s="122"/>
      <c r="AT323" s="117" t="s">
        <v>106</v>
      </c>
      <c r="AU323" s="117" t="s">
        <v>41</v>
      </c>
      <c r="AV323" s="7" t="s">
        <v>41</v>
      </c>
      <c r="AW323" s="7" t="s">
        <v>19</v>
      </c>
      <c r="AX323" s="7" t="s">
        <v>37</v>
      </c>
      <c r="AY323" s="117" t="s">
        <v>98</v>
      </c>
    </row>
    <row r="324" spans="2:65" s="7" customFormat="1">
      <c r="B324" s="115"/>
      <c r="D324" s="116" t="s">
        <v>106</v>
      </c>
      <c r="E324" s="117" t="s">
        <v>1</v>
      </c>
      <c r="F324" s="118" t="s">
        <v>507</v>
      </c>
      <c r="H324" s="119">
        <v>0.02</v>
      </c>
      <c r="L324" s="115"/>
      <c r="M324" s="120"/>
      <c r="N324" s="121"/>
      <c r="O324" s="121"/>
      <c r="P324" s="121"/>
      <c r="Q324" s="121"/>
      <c r="R324" s="121"/>
      <c r="S324" s="121"/>
      <c r="T324" s="122"/>
      <c r="AT324" s="117" t="s">
        <v>106</v>
      </c>
      <c r="AU324" s="117" t="s">
        <v>41</v>
      </c>
      <c r="AV324" s="7" t="s">
        <v>41</v>
      </c>
      <c r="AW324" s="7" t="s">
        <v>19</v>
      </c>
      <c r="AX324" s="7" t="s">
        <v>37</v>
      </c>
      <c r="AY324" s="117" t="s">
        <v>98</v>
      </c>
    </row>
    <row r="325" spans="2:65" s="7" customFormat="1">
      <c r="B325" s="115"/>
      <c r="D325" s="116" t="s">
        <v>106</v>
      </c>
      <c r="E325" s="117" t="s">
        <v>1</v>
      </c>
      <c r="F325" s="118" t="s">
        <v>508</v>
      </c>
      <c r="H325" s="119">
        <v>0.02</v>
      </c>
      <c r="L325" s="115"/>
      <c r="M325" s="120"/>
      <c r="N325" s="121"/>
      <c r="O325" s="121"/>
      <c r="P325" s="121"/>
      <c r="Q325" s="121"/>
      <c r="R325" s="121"/>
      <c r="S325" s="121"/>
      <c r="T325" s="122"/>
      <c r="AT325" s="117" t="s">
        <v>106</v>
      </c>
      <c r="AU325" s="117" t="s">
        <v>41</v>
      </c>
      <c r="AV325" s="7" t="s">
        <v>41</v>
      </c>
      <c r="AW325" s="7" t="s">
        <v>19</v>
      </c>
      <c r="AX325" s="7" t="s">
        <v>37</v>
      </c>
      <c r="AY325" s="117" t="s">
        <v>98</v>
      </c>
    </row>
    <row r="326" spans="2:65" s="7" customFormat="1">
      <c r="B326" s="115"/>
      <c r="D326" s="123" t="s">
        <v>106</v>
      </c>
      <c r="F326" s="125" t="s">
        <v>509</v>
      </c>
      <c r="H326" s="126">
        <v>7.8E-2</v>
      </c>
      <c r="L326" s="115"/>
      <c r="M326" s="120"/>
      <c r="N326" s="121"/>
      <c r="O326" s="121"/>
      <c r="P326" s="121"/>
      <c r="Q326" s="121"/>
      <c r="R326" s="121"/>
      <c r="S326" s="121"/>
      <c r="T326" s="122"/>
      <c r="AT326" s="117" t="s">
        <v>106</v>
      </c>
      <c r="AU326" s="117" t="s">
        <v>41</v>
      </c>
      <c r="AV326" s="7" t="s">
        <v>41</v>
      </c>
      <c r="AW326" s="7" t="s">
        <v>2</v>
      </c>
      <c r="AX326" s="7" t="s">
        <v>38</v>
      </c>
      <c r="AY326" s="117" t="s">
        <v>98</v>
      </c>
    </row>
    <row r="327" spans="2:65" s="1" customFormat="1" ht="22.5" customHeight="1">
      <c r="B327" s="103"/>
      <c r="C327" s="104" t="s">
        <v>510</v>
      </c>
      <c r="D327" s="104" t="s">
        <v>100</v>
      </c>
      <c r="E327" s="105" t="s">
        <v>511</v>
      </c>
      <c r="F327" s="106" t="s">
        <v>512</v>
      </c>
      <c r="G327" s="107" t="s">
        <v>103</v>
      </c>
      <c r="H327" s="108">
        <v>10.734999999999999</v>
      </c>
      <c r="I327" s="109"/>
      <c r="J327" s="109">
        <f>ROUND(I327*H327,2)</f>
        <v>0</v>
      </c>
      <c r="K327" s="106" t="s">
        <v>104</v>
      </c>
      <c r="L327" s="24"/>
      <c r="M327" s="110" t="s">
        <v>1</v>
      </c>
      <c r="N327" s="111" t="s">
        <v>26</v>
      </c>
      <c r="O327" s="112">
        <v>13.301</v>
      </c>
      <c r="P327" s="112">
        <f>O327*H327</f>
        <v>142.786235</v>
      </c>
      <c r="Q327" s="112">
        <v>0</v>
      </c>
      <c r="R327" s="112">
        <f>Q327*H327</f>
        <v>0</v>
      </c>
      <c r="S327" s="112">
        <v>2.4</v>
      </c>
      <c r="T327" s="113">
        <f>S327*H327</f>
        <v>25.763999999999999</v>
      </c>
      <c r="AR327" s="13" t="s">
        <v>42</v>
      </c>
      <c r="AT327" s="13" t="s">
        <v>100</v>
      </c>
      <c r="AU327" s="13" t="s">
        <v>41</v>
      </c>
      <c r="AY327" s="13" t="s">
        <v>98</v>
      </c>
      <c r="BE327" s="114">
        <f>IF(N327="základní",J327,0)</f>
        <v>0</v>
      </c>
      <c r="BF327" s="114">
        <f>IF(N327="snížená",J327,0)</f>
        <v>0</v>
      </c>
      <c r="BG327" s="114">
        <f>IF(N327="zákl. přenesená",J327,0)</f>
        <v>0</v>
      </c>
      <c r="BH327" s="114">
        <f>IF(N327="sníž. přenesená",J327,0)</f>
        <v>0</v>
      </c>
      <c r="BI327" s="114">
        <f>IF(N327="nulová",J327,0)</f>
        <v>0</v>
      </c>
      <c r="BJ327" s="13" t="s">
        <v>38</v>
      </c>
      <c r="BK327" s="114">
        <f>ROUND(I327*H327,2)</f>
        <v>0</v>
      </c>
      <c r="BL327" s="13" t="s">
        <v>42</v>
      </c>
      <c r="BM327" s="13" t="s">
        <v>513</v>
      </c>
    </row>
    <row r="328" spans="2:65" s="8" customFormat="1">
      <c r="B328" s="136"/>
      <c r="D328" s="116" t="s">
        <v>106</v>
      </c>
      <c r="E328" s="137" t="s">
        <v>1</v>
      </c>
      <c r="F328" s="138" t="s">
        <v>514</v>
      </c>
      <c r="H328" s="139" t="s">
        <v>1</v>
      </c>
      <c r="L328" s="136"/>
      <c r="M328" s="140"/>
      <c r="N328" s="141"/>
      <c r="O328" s="141"/>
      <c r="P328" s="141"/>
      <c r="Q328" s="141"/>
      <c r="R328" s="141"/>
      <c r="S328" s="141"/>
      <c r="T328" s="142"/>
      <c r="AT328" s="139" t="s">
        <v>106</v>
      </c>
      <c r="AU328" s="139" t="s">
        <v>41</v>
      </c>
      <c r="AV328" s="8" t="s">
        <v>38</v>
      </c>
      <c r="AW328" s="8" t="s">
        <v>19</v>
      </c>
      <c r="AX328" s="8" t="s">
        <v>37</v>
      </c>
      <c r="AY328" s="139" t="s">
        <v>98</v>
      </c>
    </row>
    <row r="329" spans="2:65" s="7" customFormat="1">
      <c r="B329" s="115"/>
      <c r="D329" s="116" t="s">
        <v>106</v>
      </c>
      <c r="E329" s="117" t="s">
        <v>1</v>
      </c>
      <c r="F329" s="118" t="s">
        <v>515</v>
      </c>
      <c r="H329" s="119">
        <v>5.76</v>
      </c>
      <c r="L329" s="115"/>
      <c r="M329" s="120"/>
      <c r="N329" s="121"/>
      <c r="O329" s="121"/>
      <c r="P329" s="121"/>
      <c r="Q329" s="121"/>
      <c r="R329" s="121"/>
      <c r="S329" s="121"/>
      <c r="T329" s="122"/>
      <c r="AT329" s="117" t="s">
        <v>106</v>
      </c>
      <c r="AU329" s="117" t="s">
        <v>41</v>
      </c>
      <c r="AV329" s="7" t="s">
        <v>41</v>
      </c>
      <c r="AW329" s="7" t="s">
        <v>19</v>
      </c>
      <c r="AX329" s="7" t="s">
        <v>37</v>
      </c>
      <c r="AY329" s="117" t="s">
        <v>98</v>
      </c>
    </row>
    <row r="330" spans="2:65" s="7" customFormat="1">
      <c r="B330" s="115"/>
      <c r="D330" s="116" t="s">
        <v>106</v>
      </c>
      <c r="E330" s="117" t="s">
        <v>1</v>
      </c>
      <c r="F330" s="118" t="s">
        <v>516</v>
      </c>
      <c r="H330" s="119">
        <v>4.37</v>
      </c>
      <c r="L330" s="115"/>
      <c r="M330" s="120"/>
      <c r="N330" s="121"/>
      <c r="O330" s="121"/>
      <c r="P330" s="121"/>
      <c r="Q330" s="121"/>
      <c r="R330" s="121"/>
      <c r="S330" s="121"/>
      <c r="T330" s="122"/>
      <c r="AT330" s="117" t="s">
        <v>106</v>
      </c>
      <c r="AU330" s="117" t="s">
        <v>41</v>
      </c>
      <c r="AV330" s="7" t="s">
        <v>41</v>
      </c>
      <c r="AW330" s="7" t="s">
        <v>19</v>
      </c>
      <c r="AX330" s="7" t="s">
        <v>37</v>
      </c>
      <c r="AY330" s="117" t="s">
        <v>98</v>
      </c>
    </row>
    <row r="331" spans="2:65" s="7" customFormat="1" ht="24">
      <c r="B331" s="115"/>
      <c r="D331" s="123" t="s">
        <v>106</v>
      </c>
      <c r="E331" s="124" t="s">
        <v>1</v>
      </c>
      <c r="F331" s="125" t="s">
        <v>517</v>
      </c>
      <c r="H331" s="126">
        <v>0.60499999999999998</v>
      </c>
      <c r="L331" s="115"/>
      <c r="M331" s="120"/>
      <c r="N331" s="121"/>
      <c r="O331" s="121"/>
      <c r="P331" s="121"/>
      <c r="Q331" s="121"/>
      <c r="R331" s="121"/>
      <c r="S331" s="121"/>
      <c r="T331" s="122"/>
      <c r="AT331" s="117" t="s">
        <v>106</v>
      </c>
      <c r="AU331" s="117" t="s">
        <v>41</v>
      </c>
      <c r="AV331" s="7" t="s">
        <v>41</v>
      </c>
      <c r="AW331" s="7" t="s">
        <v>19</v>
      </c>
      <c r="AX331" s="7" t="s">
        <v>37</v>
      </c>
      <c r="AY331" s="117" t="s">
        <v>98</v>
      </c>
    </row>
    <row r="332" spans="2:65" s="1" customFormat="1" ht="22.5" customHeight="1">
      <c r="B332" s="103"/>
      <c r="C332" s="104" t="s">
        <v>518</v>
      </c>
      <c r="D332" s="104" t="s">
        <v>100</v>
      </c>
      <c r="E332" s="105" t="s">
        <v>519</v>
      </c>
      <c r="F332" s="106" t="s">
        <v>520</v>
      </c>
      <c r="G332" s="107" t="s">
        <v>103</v>
      </c>
      <c r="H332" s="108">
        <v>9.6000000000000002E-2</v>
      </c>
      <c r="I332" s="109"/>
      <c r="J332" s="109">
        <f>ROUND(I332*H332,2)</f>
        <v>0</v>
      </c>
      <c r="K332" s="106" t="s">
        <v>104</v>
      </c>
      <c r="L332" s="24"/>
      <c r="M332" s="110" t="s">
        <v>1</v>
      </c>
      <c r="N332" s="111" t="s">
        <v>26</v>
      </c>
      <c r="O332" s="112">
        <v>16.449000000000002</v>
      </c>
      <c r="P332" s="112">
        <f>O332*H332</f>
        <v>1.5791040000000003</v>
      </c>
      <c r="Q332" s="112">
        <v>0</v>
      </c>
      <c r="R332" s="112">
        <f>Q332*H332</f>
        <v>0</v>
      </c>
      <c r="S332" s="112">
        <v>2.4</v>
      </c>
      <c r="T332" s="113">
        <f>S332*H332</f>
        <v>0.23039999999999999</v>
      </c>
      <c r="AR332" s="13" t="s">
        <v>42</v>
      </c>
      <c r="AT332" s="13" t="s">
        <v>100</v>
      </c>
      <c r="AU332" s="13" t="s">
        <v>41</v>
      </c>
      <c r="AY332" s="13" t="s">
        <v>98</v>
      </c>
      <c r="BE332" s="114">
        <f>IF(N332="základní",J332,0)</f>
        <v>0</v>
      </c>
      <c r="BF332" s="114">
        <f>IF(N332="snížená",J332,0)</f>
        <v>0</v>
      </c>
      <c r="BG332" s="114">
        <f>IF(N332="zákl. přenesená",J332,0)</f>
        <v>0</v>
      </c>
      <c r="BH332" s="114">
        <f>IF(N332="sníž. přenesená",J332,0)</f>
        <v>0</v>
      </c>
      <c r="BI332" s="114">
        <f>IF(N332="nulová",J332,0)</f>
        <v>0</v>
      </c>
      <c r="BJ332" s="13" t="s">
        <v>38</v>
      </c>
      <c r="BK332" s="114">
        <f>ROUND(I332*H332,2)</f>
        <v>0</v>
      </c>
      <c r="BL332" s="13" t="s">
        <v>42</v>
      </c>
      <c r="BM332" s="13" t="s">
        <v>521</v>
      </c>
    </row>
    <row r="333" spans="2:65" s="8" customFormat="1">
      <c r="B333" s="136"/>
      <c r="D333" s="116" t="s">
        <v>106</v>
      </c>
      <c r="E333" s="137" t="s">
        <v>1</v>
      </c>
      <c r="F333" s="138" t="s">
        <v>522</v>
      </c>
      <c r="H333" s="139" t="s">
        <v>1</v>
      </c>
      <c r="L333" s="136"/>
      <c r="M333" s="140"/>
      <c r="N333" s="141"/>
      <c r="O333" s="141"/>
      <c r="P333" s="141"/>
      <c r="Q333" s="141"/>
      <c r="R333" s="141"/>
      <c r="S333" s="141"/>
      <c r="T333" s="142"/>
      <c r="AT333" s="139" t="s">
        <v>106</v>
      </c>
      <c r="AU333" s="139" t="s">
        <v>41</v>
      </c>
      <c r="AV333" s="8" t="s">
        <v>38</v>
      </c>
      <c r="AW333" s="8" t="s">
        <v>19</v>
      </c>
      <c r="AX333" s="8" t="s">
        <v>37</v>
      </c>
      <c r="AY333" s="139" t="s">
        <v>98</v>
      </c>
    </row>
    <row r="334" spans="2:65" s="7" customFormat="1">
      <c r="B334" s="115"/>
      <c r="D334" s="123" t="s">
        <v>106</v>
      </c>
      <c r="E334" s="124" t="s">
        <v>1</v>
      </c>
      <c r="F334" s="125" t="s">
        <v>523</v>
      </c>
      <c r="H334" s="126">
        <v>9.6000000000000002E-2</v>
      </c>
      <c r="L334" s="115"/>
      <c r="M334" s="120"/>
      <c r="N334" s="121"/>
      <c r="O334" s="121"/>
      <c r="P334" s="121"/>
      <c r="Q334" s="121"/>
      <c r="R334" s="121"/>
      <c r="S334" s="121"/>
      <c r="T334" s="122"/>
      <c r="AT334" s="117" t="s">
        <v>106</v>
      </c>
      <c r="AU334" s="117" t="s">
        <v>41</v>
      </c>
      <c r="AV334" s="7" t="s">
        <v>41</v>
      </c>
      <c r="AW334" s="7" t="s">
        <v>19</v>
      </c>
      <c r="AX334" s="7" t="s">
        <v>37</v>
      </c>
      <c r="AY334" s="117" t="s">
        <v>98</v>
      </c>
    </row>
    <row r="335" spans="2:65" s="1" customFormat="1" ht="22.5" customHeight="1">
      <c r="B335" s="103"/>
      <c r="C335" s="104" t="s">
        <v>524</v>
      </c>
      <c r="D335" s="104" t="s">
        <v>100</v>
      </c>
      <c r="E335" s="105" t="s">
        <v>525</v>
      </c>
      <c r="F335" s="106" t="s">
        <v>526</v>
      </c>
      <c r="G335" s="107" t="s">
        <v>156</v>
      </c>
      <c r="H335" s="108">
        <v>4.83</v>
      </c>
      <c r="I335" s="109"/>
      <c r="J335" s="109">
        <f>ROUND(I335*H335,2)</f>
        <v>0</v>
      </c>
      <c r="K335" s="106" t="s">
        <v>104</v>
      </c>
      <c r="L335" s="24"/>
      <c r="M335" s="110" t="s">
        <v>1</v>
      </c>
      <c r="N335" s="111" t="s">
        <v>26</v>
      </c>
      <c r="O335" s="112">
        <v>0.6</v>
      </c>
      <c r="P335" s="112">
        <f>O335*H335</f>
        <v>2.8980000000000001</v>
      </c>
      <c r="Q335" s="112">
        <v>0</v>
      </c>
      <c r="R335" s="112">
        <f>Q335*H335</f>
        <v>0</v>
      </c>
      <c r="S335" s="112">
        <v>8.2000000000000003E-2</v>
      </c>
      <c r="T335" s="113">
        <f>S335*H335</f>
        <v>0.39606000000000002</v>
      </c>
      <c r="AR335" s="13" t="s">
        <v>42</v>
      </c>
      <c r="AT335" s="13" t="s">
        <v>100</v>
      </c>
      <c r="AU335" s="13" t="s">
        <v>41</v>
      </c>
      <c r="AY335" s="13" t="s">
        <v>98</v>
      </c>
      <c r="BE335" s="114">
        <f>IF(N335="základní",J335,0)</f>
        <v>0</v>
      </c>
      <c r="BF335" s="114">
        <f>IF(N335="snížená",J335,0)</f>
        <v>0</v>
      </c>
      <c r="BG335" s="114">
        <f>IF(N335="zákl. přenesená",J335,0)</f>
        <v>0</v>
      </c>
      <c r="BH335" s="114">
        <f>IF(N335="sníž. přenesená",J335,0)</f>
        <v>0</v>
      </c>
      <c r="BI335" s="114">
        <f>IF(N335="nulová",J335,0)</f>
        <v>0</v>
      </c>
      <c r="BJ335" s="13" t="s">
        <v>38</v>
      </c>
      <c r="BK335" s="114">
        <f>ROUND(I335*H335,2)</f>
        <v>0</v>
      </c>
      <c r="BL335" s="13" t="s">
        <v>42</v>
      </c>
      <c r="BM335" s="13" t="s">
        <v>527</v>
      </c>
    </row>
    <row r="336" spans="2:65" s="8" customFormat="1">
      <c r="B336" s="136"/>
      <c r="D336" s="116" t="s">
        <v>106</v>
      </c>
      <c r="E336" s="137" t="s">
        <v>1</v>
      </c>
      <c r="F336" s="138" t="s">
        <v>208</v>
      </c>
      <c r="H336" s="139" t="s">
        <v>1</v>
      </c>
      <c r="L336" s="136"/>
      <c r="M336" s="140"/>
      <c r="N336" s="141"/>
      <c r="O336" s="141"/>
      <c r="P336" s="141"/>
      <c r="Q336" s="141"/>
      <c r="R336" s="141"/>
      <c r="S336" s="141"/>
      <c r="T336" s="142"/>
      <c r="AT336" s="139" t="s">
        <v>106</v>
      </c>
      <c r="AU336" s="139" t="s">
        <v>41</v>
      </c>
      <c r="AV336" s="8" t="s">
        <v>38</v>
      </c>
      <c r="AW336" s="8" t="s">
        <v>19</v>
      </c>
      <c r="AX336" s="8" t="s">
        <v>37</v>
      </c>
      <c r="AY336" s="139" t="s">
        <v>98</v>
      </c>
    </row>
    <row r="337" spans="2:65" s="7" customFormat="1">
      <c r="B337" s="115"/>
      <c r="D337" s="123" t="s">
        <v>106</v>
      </c>
      <c r="E337" s="124" t="s">
        <v>1</v>
      </c>
      <c r="F337" s="125" t="s">
        <v>528</v>
      </c>
      <c r="H337" s="126">
        <v>4.83</v>
      </c>
      <c r="L337" s="115"/>
      <c r="M337" s="120"/>
      <c r="N337" s="121"/>
      <c r="O337" s="121"/>
      <c r="P337" s="121"/>
      <c r="Q337" s="121"/>
      <c r="R337" s="121"/>
      <c r="S337" s="121"/>
      <c r="T337" s="122"/>
      <c r="AT337" s="117" t="s">
        <v>106</v>
      </c>
      <c r="AU337" s="117" t="s">
        <v>41</v>
      </c>
      <c r="AV337" s="7" t="s">
        <v>41</v>
      </c>
      <c r="AW337" s="7" t="s">
        <v>19</v>
      </c>
      <c r="AX337" s="7" t="s">
        <v>37</v>
      </c>
      <c r="AY337" s="117" t="s">
        <v>98</v>
      </c>
    </row>
    <row r="338" spans="2:65" s="1" customFormat="1" ht="22.5" customHeight="1">
      <c r="B338" s="103"/>
      <c r="C338" s="104" t="s">
        <v>529</v>
      </c>
      <c r="D338" s="104" t="s">
        <v>100</v>
      </c>
      <c r="E338" s="105" t="s">
        <v>530</v>
      </c>
      <c r="F338" s="106" t="s">
        <v>531</v>
      </c>
      <c r="G338" s="107" t="s">
        <v>156</v>
      </c>
      <c r="H338" s="108">
        <v>92.92</v>
      </c>
      <c r="I338" s="109"/>
      <c r="J338" s="109">
        <f>ROUND(I338*H338,2)</f>
        <v>0</v>
      </c>
      <c r="K338" s="106" t="s">
        <v>104</v>
      </c>
      <c r="L338" s="24"/>
      <c r="M338" s="110" t="s">
        <v>1</v>
      </c>
      <c r="N338" s="111" t="s">
        <v>26</v>
      </c>
      <c r="O338" s="112">
        <v>0.30599999999999999</v>
      </c>
      <c r="P338" s="112">
        <f>O338*H338</f>
        <v>28.433520000000001</v>
      </c>
      <c r="Q338" s="112">
        <v>0</v>
      </c>
      <c r="R338" s="112">
        <f>Q338*H338</f>
        <v>0</v>
      </c>
      <c r="S338" s="112">
        <v>0</v>
      </c>
      <c r="T338" s="113">
        <f>S338*H338</f>
        <v>0</v>
      </c>
      <c r="AR338" s="13" t="s">
        <v>42</v>
      </c>
      <c r="AT338" s="13" t="s">
        <v>100</v>
      </c>
      <c r="AU338" s="13" t="s">
        <v>41</v>
      </c>
      <c r="AY338" s="13" t="s">
        <v>98</v>
      </c>
      <c r="BE338" s="114">
        <f>IF(N338="základní",J338,0)</f>
        <v>0</v>
      </c>
      <c r="BF338" s="114">
        <f>IF(N338="snížená",J338,0)</f>
        <v>0</v>
      </c>
      <c r="BG338" s="114">
        <f>IF(N338="zákl. přenesená",J338,0)</f>
        <v>0</v>
      </c>
      <c r="BH338" s="114">
        <f>IF(N338="sníž. přenesená",J338,0)</f>
        <v>0</v>
      </c>
      <c r="BI338" s="114">
        <f>IF(N338="nulová",J338,0)</f>
        <v>0</v>
      </c>
      <c r="BJ338" s="13" t="s">
        <v>38</v>
      </c>
      <c r="BK338" s="114">
        <f>ROUND(I338*H338,2)</f>
        <v>0</v>
      </c>
      <c r="BL338" s="13" t="s">
        <v>42</v>
      </c>
      <c r="BM338" s="13" t="s">
        <v>532</v>
      </c>
    </row>
    <row r="339" spans="2:65" s="8" customFormat="1">
      <c r="B339" s="136"/>
      <c r="D339" s="116" t="s">
        <v>106</v>
      </c>
      <c r="E339" s="137" t="s">
        <v>1</v>
      </c>
      <c r="F339" s="138" t="s">
        <v>208</v>
      </c>
      <c r="H339" s="139" t="s">
        <v>1</v>
      </c>
      <c r="L339" s="136"/>
      <c r="M339" s="140"/>
      <c r="N339" s="141"/>
      <c r="O339" s="141"/>
      <c r="P339" s="141"/>
      <c r="Q339" s="141"/>
      <c r="R339" s="141"/>
      <c r="S339" s="141"/>
      <c r="T339" s="142"/>
      <c r="AT339" s="139" t="s">
        <v>106</v>
      </c>
      <c r="AU339" s="139" t="s">
        <v>41</v>
      </c>
      <c r="AV339" s="8" t="s">
        <v>38</v>
      </c>
      <c r="AW339" s="8" t="s">
        <v>19</v>
      </c>
      <c r="AX339" s="8" t="s">
        <v>37</v>
      </c>
      <c r="AY339" s="139" t="s">
        <v>98</v>
      </c>
    </row>
    <row r="340" spans="2:65" s="7" customFormat="1">
      <c r="B340" s="115"/>
      <c r="D340" s="123" t="s">
        <v>106</v>
      </c>
      <c r="E340" s="124" t="s">
        <v>1</v>
      </c>
      <c r="F340" s="125" t="s">
        <v>533</v>
      </c>
      <c r="H340" s="126">
        <v>92.92</v>
      </c>
      <c r="L340" s="115"/>
      <c r="M340" s="120"/>
      <c r="N340" s="121"/>
      <c r="O340" s="121"/>
      <c r="P340" s="121"/>
      <c r="Q340" s="121"/>
      <c r="R340" s="121"/>
      <c r="S340" s="121"/>
      <c r="T340" s="122"/>
      <c r="AT340" s="117" t="s">
        <v>106</v>
      </c>
      <c r="AU340" s="117" t="s">
        <v>41</v>
      </c>
      <c r="AV340" s="7" t="s">
        <v>41</v>
      </c>
      <c r="AW340" s="7" t="s">
        <v>19</v>
      </c>
      <c r="AX340" s="7" t="s">
        <v>37</v>
      </c>
      <c r="AY340" s="117" t="s">
        <v>98</v>
      </c>
    </row>
    <row r="341" spans="2:65" s="1" customFormat="1" ht="22.5" customHeight="1">
      <c r="B341" s="103"/>
      <c r="C341" s="104" t="s">
        <v>534</v>
      </c>
      <c r="D341" s="104" t="s">
        <v>100</v>
      </c>
      <c r="E341" s="105" t="s">
        <v>535</v>
      </c>
      <c r="F341" s="106" t="s">
        <v>536</v>
      </c>
      <c r="G341" s="107" t="s">
        <v>291</v>
      </c>
      <c r="H341" s="108">
        <v>11.4</v>
      </c>
      <c r="I341" s="109"/>
      <c r="J341" s="109">
        <f>ROUND(I341*H341,2)</f>
        <v>0</v>
      </c>
      <c r="K341" s="106" t="s">
        <v>104</v>
      </c>
      <c r="L341" s="24"/>
      <c r="M341" s="110" t="s">
        <v>1</v>
      </c>
      <c r="N341" s="111" t="s">
        <v>26</v>
      </c>
      <c r="O341" s="112">
        <v>0.87</v>
      </c>
      <c r="P341" s="112">
        <f>O341*H341</f>
        <v>9.918000000000001</v>
      </c>
      <c r="Q341" s="112">
        <v>0</v>
      </c>
      <c r="R341" s="112">
        <f>Q341*H341</f>
        <v>0</v>
      </c>
      <c r="S341" s="112">
        <v>5.2999999999999999E-2</v>
      </c>
      <c r="T341" s="113">
        <f>S341*H341</f>
        <v>0.60419999999999996</v>
      </c>
      <c r="AR341" s="13" t="s">
        <v>42</v>
      </c>
      <c r="AT341" s="13" t="s">
        <v>100</v>
      </c>
      <c r="AU341" s="13" t="s">
        <v>41</v>
      </c>
      <c r="AY341" s="13" t="s">
        <v>98</v>
      </c>
      <c r="BE341" s="114">
        <f>IF(N341="základní",J341,0)</f>
        <v>0</v>
      </c>
      <c r="BF341" s="114">
        <f>IF(N341="snížená",J341,0)</f>
        <v>0</v>
      </c>
      <c r="BG341" s="114">
        <f>IF(N341="zákl. přenesená",J341,0)</f>
        <v>0</v>
      </c>
      <c r="BH341" s="114">
        <f>IF(N341="sníž. přenesená",J341,0)</f>
        <v>0</v>
      </c>
      <c r="BI341" s="114">
        <f>IF(N341="nulová",J341,0)</f>
        <v>0</v>
      </c>
      <c r="BJ341" s="13" t="s">
        <v>38</v>
      </c>
      <c r="BK341" s="114">
        <f>ROUND(I341*H341,2)</f>
        <v>0</v>
      </c>
      <c r="BL341" s="13" t="s">
        <v>42</v>
      </c>
      <c r="BM341" s="13" t="s">
        <v>537</v>
      </c>
    </row>
    <row r="342" spans="2:65" s="7" customFormat="1">
      <c r="B342" s="115"/>
      <c r="D342" s="123" t="s">
        <v>106</v>
      </c>
      <c r="E342" s="124" t="s">
        <v>1</v>
      </c>
      <c r="F342" s="125" t="s">
        <v>538</v>
      </c>
      <c r="H342" s="126">
        <v>11.4</v>
      </c>
      <c r="L342" s="115"/>
      <c r="M342" s="120"/>
      <c r="N342" s="121"/>
      <c r="O342" s="121"/>
      <c r="P342" s="121"/>
      <c r="Q342" s="121"/>
      <c r="R342" s="121"/>
      <c r="S342" s="121"/>
      <c r="T342" s="122"/>
      <c r="AT342" s="117" t="s">
        <v>106</v>
      </c>
      <c r="AU342" s="117" t="s">
        <v>41</v>
      </c>
      <c r="AV342" s="7" t="s">
        <v>41</v>
      </c>
      <c r="AW342" s="7" t="s">
        <v>19</v>
      </c>
      <c r="AX342" s="7" t="s">
        <v>37</v>
      </c>
      <c r="AY342" s="117" t="s">
        <v>98</v>
      </c>
    </row>
    <row r="343" spans="2:65" s="1" customFormat="1" ht="22.5" customHeight="1">
      <c r="B343" s="103"/>
      <c r="C343" s="104" t="s">
        <v>539</v>
      </c>
      <c r="D343" s="104" t="s">
        <v>100</v>
      </c>
      <c r="E343" s="105" t="s">
        <v>540</v>
      </c>
      <c r="F343" s="106" t="s">
        <v>541</v>
      </c>
      <c r="G343" s="107" t="s">
        <v>156</v>
      </c>
      <c r="H343" s="108">
        <v>3.96</v>
      </c>
      <c r="I343" s="109"/>
      <c r="J343" s="109">
        <f>ROUND(I343*H343,2)</f>
        <v>0</v>
      </c>
      <c r="K343" s="106" t="s">
        <v>104</v>
      </c>
      <c r="L343" s="24"/>
      <c r="M343" s="110" t="s">
        <v>1</v>
      </c>
      <c r="N343" s="111" t="s">
        <v>26</v>
      </c>
      <c r="O343" s="112">
        <v>0.38300000000000001</v>
      </c>
      <c r="P343" s="112">
        <f>O343*H343</f>
        <v>1.51668</v>
      </c>
      <c r="Q343" s="112">
        <v>0</v>
      </c>
      <c r="R343" s="112">
        <f>Q343*H343</f>
        <v>0</v>
      </c>
      <c r="S343" s="112">
        <v>3.4000000000000002E-2</v>
      </c>
      <c r="T343" s="113">
        <f>S343*H343</f>
        <v>0.13464000000000001</v>
      </c>
      <c r="AR343" s="13" t="s">
        <v>42</v>
      </c>
      <c r="AT343" s="13" t="s">
        <v>100</v>
      </c>
      <c r="AU343" s="13" t="s">
        <v>41</v>
      </c>
      <c r="AY343" s="13" t="s">
        <v>98</v>
      </c>
      <c r="BE343" s="114">
        <f>IF(N343="základní",J343,0)</f>
        <v>0</v>
      </c>
      <c r="BF343" s="114">
        <f>IF(N343="snížená",J343,0)</f>
        <v>0</v>
      </c>
      <c r="BG343" s="114">
        <f>IF(N343="zákl. přenesená",J343,0)</f>
        <v>0</v>
      </c>
      <c r="BH343" s="114">
        <f>IF(N343="sníž. přenesená",J343,0)</f>
        <v>0</v>
      </c>
      <c r="BI343" s="114">
        <f>IF(N343="nulová",J343,0)</f>
        <v>0</v>
      </c>
      <c r="BJ343" s="13" t="s">
        <v>38</v>
      </c>
      <c r="BK343" s="114">
        <f>ROUND(I343*H343,2)</f>
        <v>0</v>
      </c>
      <c r="BL343" s="13" t="s">
        <v>42</v>
      </c>
      <c r="BM343" s="13" t="s">
        <v>542</v>
      </c>
    </row>
    <row r="344" spans="2:65" s="7" customFormat="1">
      <c r="B344" s="115"/>
      <c r="D344" s="123" t="s">
        <v>106</v>
      </c>
      <c r="E344" s="124" t="s">
        <v>1</v>
      </c>
      <c r="F344" s="125" t="s">
        <v>543</v>
      </c>
      <c r="H344" s="126">
        <v>3.96</v>
      </c>
      <c r="L344" s="115"/>
      <c r="M344" s="120"/>
      <c r="N344" s="121"/>
      <c r="O344" s="121"/>
      <c r="P344" s="121"/>
      <c r="Q344" s="121"/>
      <c r="R344" s="121"/>
      <c r="S344" s="121"/>
      <c r="T344" s="122"/>
      <c r="AT344" s="117" t="s">
        <v>106</v>
      </c>
      <c r="AU344" s="117" t="s">
        <v>41</v>
      </c>
      <c r="AV344" s="7" t="s">
        <v>41</v>
      </c>
      <c r="AW344" s="7" t="s">
        <v>19</v>
      </c>
      <c r="AX344" s="7" t="s">
        <v>37</v>
      </c>
      <c r="AY344" s="117" t="s">
        <v>98</v>
      </c>
    </row>
    <row r="345" spans="2:65" s="1" customFormat="1" ht="22.5" customHeight="1">
      <c r="B345" s="103"/>
      <c r="C345" s="104" t="s">
        <v>544</v>
      </c>
      <c r="D345" s="104" t="s">
        <v>100</v>
      </c>
      <c r="E345" s="105" t="s">
        <v>545</v>
      </c>
      <c r="F345" s="106" t="s">
        <v>546</v>
      </c>
      <c r="G345" s="107" t="s">
        <v>156</v>
      </c>
      <c r="H345" s="108">
        <v>5.88</v>
      </c>
      <c r="I345" s="109"/>
      <c r="J345" s="109">
        <f>ROUND(I345*H345,2)</f>
        <v>0</v>
      </c>
      <c r="K345" s="106" t="s">
        <v>104</v>
      </c>
      <c r="L345" s="24"/>
      <c r="M345" s="110" t="s">
        <v>1</v>
      </c>
      <c r="N345" s="111" t="s">
        <v>26</v>
      </c>
      <c r="O345" s="112">
        <v>0.66</v>
      </c>
      <c r="P345" s="112">
        <f>O345*H345</f>
        <v>3.8808000000000002</v>
      </c>
      <c r="Q345" s="112">
        <v>0</v>
      </c>
      <c r="R345" s="112">
        <f>Q345*H345</f>
        <v>0</v>
      </c>
      <c r="S345" s="112">
        <v>5.2999999999999999E-2</v>
      </c>
      <c r="T345" s="113">
        <f>S345*H345</f>
        <v>0.31163999999999997</v>
      </c>
      <c r="AR345" s="13" t="s">
        <v>42</v>
      </c>
      <c r="AT345" s="13" t="s">
        <v>100</v>
      </c>
      <c r="AU345" s="13" t="s">
        <v>41</v>
      </c>
      <c r="AY345" s="13" t="s">
        <v>98</v>
      </c>
      <c r="BE345" s="114">
        <f>IF(N345="základní",J345,0)</f>
        <v>0</v>
      </c>
      <c r="BF345" s="114">
        <f>IF(N345="snížená",J345,0)</f>
        <v>0</v>
      </c>
      <c r="BG345" s="114">
        <f>IF(N345="zákl. přenesená",J345,0)</f>
        <v>0</v>
      </c>
      <c r="BH345" s="114">
        <f>IF(N345="sníž. přenesená",J345,0)</f>
        <v>0</v>
      </c>
      <c r="BI345" s="114">
        <f>IF(N345="nulová",J345,0)</f>
        <v>0</v>
      </c>
      <c r="BJ345" s="13" t="s">
        <v>38</v>
      </c>
      <c r="BK345" s="114">
        <f>ROUND(I345*H345,2)</f>
        <v>0</v>
      </c>
      <c r="BL345" s="13" t="s">
        <v>42</v>
      </c>
      <c r="BM345" s="13" t="s">
        <v>547</v>
      </c>
    </row>
    <row r="346" spans="2:65" s="7" customFormat="1">
      <c r="B346" s="115"/>
      <c r="D346" s="123" t="s">
        <v>106</v>
      </c>
      <c r="E346" s="124" t="s">
        <v>1</v>
      </c>
      <c r="F346" s="125" t="s">
        <v>548</v>
      </c>
      <c r="H346" s="126">
        <v>5.88</v>
      </c>
      <c r="L346" s="115"/>
      <c r="M346" s="120"/>
      <c r="N346" s="121"/>
      <c r="O346" s="121"/>
      <c r="P346" s="121"/>
      <c r="Q346" s="121"/>
      <c r="R346" s="121"/>
      <c r="S346" s="121"/>
      <c r="T346" s="122"/>
      <c r="AT346" s="117" t="s">
        <v>106</v>
      </c>
      <c r="AU346" s="117" t="s">
        <v>41</v>
      </c>
      <c r="AV346" s="7" t="s">
        <v>41</v>
      </c>
      <c r="AW346" s="7" t="s">
        <v>19</v>
      </c>
      <c r="AX346" s="7" t="s">
        <v>37</v>
      </c>
      <c r="AY346" s="117" t="s">
        <v>98</v>
      </c>
    </row>
    <row r="347" spans="2:65" s="1" customFormat="1" ht="22.5" customHeight="1">
      <c r="B347" s="103"/>
      <c r="C347" s="104" t="s">
        <v>549</v>
      </c>
      <c r="D347" s="104" t="s">
        <v>100</v>
      </c>
      <c r="E347" s="105" t="s">
        <v>550</v>
      </c>
      <c r="F347" s="106" t="s">
        <v>551</v>
      </c>
      <c r="G347" s="107" t="s">
        <v>156</v>
      </c>
      <c r="H347" s="108">
        <v>7.29</v>
      </c>
      <c r="I347" s="109"/>
      <c r="J347" s="109">
        <f>ROUND(I347*H347,2)</f>
        <v>0</v>
      </c>
      <c r="K347" s="106" t="s">
        <v>104</v>
      </c>
      <c r="L347" s="24"/>
      <c r="M347" s="110" t="s">
        <v>1</v>
      </c>
      <c r="N347" s="111" t="s">
        <v>26</v>
      </c>
      <c r="O347" s="112">
        <v>0.34699999999999998</v>
      </c>
      <c r="P347" s="112">
        <f>O347*H347</f>
        <v>2.52963</v>
      </c>
      <c r="Q347" s="112">
        <v>0</v>
      </c>
      <c r="R347" s="112">
        <f>Q347*H347</f>
        <v>0</v>
      </c>
      <c r="S347" s="112">
        <v>6.6000000000000003E-2</v>
      </c>
      <c r="T347" s="113">
        <f>S347*H347</f>
        <v>0.48114000000000001</v>
      </c>
      <c r="AR347" s="13" t="s">
        <v>42</v>
      </c>
      <c r="AT347" s="13" t="s">
        <v>100</v>
      </c>
      <c r="AU347" s="13" t="s">
        <v>41</v>
      </c>
      <c r="AY347" s="13" t="s">
        <v>98</v>
      </c>
      <c r="BE347" s="114">
        <f>IF(N347="základní",J347,0)</f>
        <v>0</v>
      </c>
      <c r="BF347" s="114">
        <f>IF(N347="snížená",J347,0)</f>
        <v>0</v>
      </c>
      <c r="BG347" s="114">
        <f>IF(N347="zákl. přenesená",J347,0)</f>
        <v>0</v>
      </c>
      <c r="BH347" s="114">
        <f>IF(N347="sníž. přenesená",J347,0)</f>
        <v>0</v>
      </c>
      <c r="BI347" s="114">
        <f>IF(N347="nulová",J347,0)</f>
        <v>0</v>
      </c>
      <c r="BJ347" s="13" t="s">
        <v>38</v>
      </c>
      <c r="BK347" s="114">
        <f>ROUND(I347*H347,2)</f>
        <v>0</v>
      </c>
      <c r="BL347" s="13" t="s">
        <v>42</v>
      </c>
      <c r="BM347" s="13" t="s">
        <v>552</v>
      </c>
    </row>
    <row r="348" spans="2:65" s="7" customFormat="1">
      <c r="B348" s="115"/>
      <c r="D348" s="123" t="s">
        <v>106</v>
      </c>
      <c r="E348" s="124" t="s">
        <v>1</v>
      </c>
      <c r="F348" s="125" t="s">
        <v>553</v>
      </c>
      <c r="H348" s="126">
        <v>7.29</v>
      </c>
      <c r="L348" s="115"/>
      <c r="M348" s="120"/>
      <c r="N348" s="121"/>
      <c r="O348" s="121"/>
      <c r="P348" s="121"/>
      <c r="Q348" s="121"/>
      <c r="R348" s="121"/>
      <c r="S348" s="121"/>
      <c r="T348" s="122"/>
      <c r="AT348" s="117" t="s">
        <v>106</v>
      </c>
      <c r="AU348" s="117" t="s">
        <v>41</v>
      </c>
      <c r="AV348" s="7" t="s">
        <v>41</v>
      </c>
      <c r="AW348" s="7" t="s">
        <v>19</v>
      </c>
      <c r="AX348" s="7" t="s">
        <v>37</v>
      </c>
      <c r="AY348" s="117" t="s">
        <v>98</v>
      </c>
    </row>
    <row r="349" spans="2:65" s="1" customFormat="1" ht="22.5" customHeight="1">
      <c r="B349" s="103"/>
      <c r="C349" s="104" t="s">
        <v>554</v>
      </c>
      <c r="D349" s="104" t="s">
        <v>100</v>
      </c>
      <c r="E349" s="105" t="s">
        <v>555</v>
      </c>
      <c r="F349" s="106" t="s">
        <v>556</v>
      </c>
      <c r="G349" s="107" t="s">
        <v>103</v>
      </c>
      <c r="H349" s="108">
        <v>0.15</v>
      </c>
      <c r="I349" s="109"/>
      <c r="J349" s="109">
        <f>ROUND(I349*H349,2)</f>
        <v>0</v>
      </c>
      <c r="K349" s="106" t="s">
        <v>104</v>
      </c>
      <c r="L349" s="24"/>
      <c r="M349" s="110" t="s">
        <v>1</v>
      </c>
      <c r="N349" s="111" t="s">
        <v>26</v>
      </c>
      <c r="O349" s="112">
        <v>5.016</v>
      </c>
      <c r="P349" s="112">
        <f>O349*H349</f>
        <v>0.75239999999999996</v>
      </c>
      <c r="Q349" s="112">
        <v>0</v>
      </c>
      <c r="R349" s="112">
        <f>Q349*H349</f>
        <v>0</v>
      </c>
      <c r="S349" s="112">
        <v>1.8</v>
      </c>
      <c r="T349" s="113">
        <f>S349*H349</f>
        <v>0.27</v>
      </c>
      <c r="AR349" s="13" t="s">
        <v>42</v>
      </c>
      <c r="AT349" s="13" t="s">
        <v>100</v>
      </c>
      <c r="AU349" s="13" t="s">
        <v>41</v>
      </c>
      <c r="AY349" s="13" t="s">
        <v>98</v>
      </c>
      <c r="BE349" s="114">
        <f>IF(N349="základní",J349,0)</f>
        <v>0</v>
      </c>
      <c r="BF349" s="114">
        <f>IF(N349="snížená",J349,0)</f>
        <v>0</v>
      </c>
      <c r="BG349" s="114">
        <f>IF(N349="zákl. přenesená",J349,0)</f>
        <v>0</v>
      </c>
      <c r="BH349" s="114">
        <f>IF(N349="sníž. přenesená",J349,0)</f>
        <v>0</v>
      </c>
      <c r="BI349" s="114">
        <f>IF(N349="nulová",J349,0)</f>
        <v>0</v>
      </c>
      <c r="BJ349" s="13" t="s">
        <v>38</v>
      </c>
      <c r="BK349" s="114">
        <f>ROUND(I349*H349,2)</f>
        <v>0</v>
      </c>
      <c r="BL349" s="13" t="s">
        <v>42</v>
      </c>
      <c r="BM349" s="13" t="s">
        <v>557</v>
      </c>
    </row>
    <row r="350" spans="2:65" s="7" customFormat="1">
      <c r="B350" s="115"/>
      <c r="D350" s="123" t="s">
        <v>106</v>
      </c>
      <c r="E350" s="124" t="s">
        <v>1</v>
      </c>
      <c r="F350" s="125" t="s">
        <v>558</v>
      </c>
      <c r="H350" s="126">
        <v>0.15</v>
      </c>
      <c r="L350" s="115"/>
      <c r="M350" s="120"/>
      <c r="N350" s="121"/>
      <c r="O350" s="121"/>
      <c r="P350" s="121"/>
      <c r="Q350" s="121"/>
      <c r="R350" s="121"/>
      <c r="S350" s="121"/>
      <c r="T350" s="122"/>
      <c r="AT350" s="117" t="s">
        <v>106</v>
      </c>
      <c r="AU350" s="117" t="s">
        <v>41</v>
      </c>
      <c r="AV350" s="7" t="s">
        <v>41</v>
      </c>
      <c r="AW350" s="7" t="s">
        <v>19</v>
      </c>
      <c r="AX350" s="7" t="s">
        <v>37</v>
      </c>
      <c r="AY350" s="117" t="s">
        <v>98</v>
      </c>
    </row>
    <row r="351" spans="2:65" s="1" customFormat="1" ht="22.5" customHeight="1">
      <c r="B351" s="103"/>
      <c r="C351" s="104" t="s">
        <v>559</v>
      </c>
      <c r="D351" s="104" t="s">
        <v>100</v>
      </c>
      <c r="E351" s="105" t="s">
        <v>560</v>
      </c>
      <c r="F351" s="106" t="s">
        <v>561</v>
      </c>
      <c r="G351" s="107" t="s">
        <v>103</v>
      </c>
      <c r="H351" s="108">
        <v>0.96799999999999997</v>
      </c>
      <c r="I351" s="109"/>
      <c r="J351" s="109">
        <f>ROUND(I351*H351,2)</f>
        <v>0</v>
      </c>
      <c r="K351" s="106" t="s">
        <v>104</v>
      </c>
      <c r="L351" s="24"/>
      <c r="M351" s="110" t="s">
        <v>1</v>
      </c>
      <c r="N351" s="111" t="s">
        <v>26</v>
      </c>
      <c r="O351" s="112">
        <v>3.1960000000000002</v>
      </c>
      <c r="P351" s="112">
        <f>O351*H351</f>
        <v>3.093728</v>
      </c>
      <c r="Q351" s="112">
        <v>0</v>
      </c>
      <c r="R351" s="112">
        <f>Q351*H351</f>
        <v>0</v>
      </c>
      <c r="S351" s="112">
        <v>1.8</v>
      </c>
      <c r="T351" s="113">
        <f>S351*H351</f>
        <v>1.7423999999999999</v>
      </c>
      <c r="AR351" s="13" t="s">
        <v>42</v>
      </c>
      <c r="AT351" s="13" t="s">
        <v>100</v>
      </c>
      <c r="AU351" s="13" t="s">
        <v>41</v>
      </c>
      <c r="AY351" s="13" t="s">
        <v>98</v>
      </c>
      <c r="BE351" s="114">
        <f>IF(N351="základní",J351,0)</f>
        <v>0</v>
      </c>
      <c r="BF351" s="114">
        <f>IF(N351="snížená",J351,0)</f>
        <v>0</v>
      </c>
      <c r="BG351" s="114">
        <f>IF(N351="zákl. přenesená",J351,0)</f>
        <v>0</v>
      </c>
      <c r="BH351" s="114">
        <f>IF(N351="sníž. přenesená",J351,0)</f>
        <v>0</v>
      </c>
      <c r="BI351" s="114">
        <f>IF(N351="nulová",J351,0)</f>
        <v>0</v>
      </c>
      <c r="BJ351" s="13" t="s">
        <v>38</v>
      </c>
      <c r="BK351" s="114">
        <f>ROUND(I351*H351,2)</f>
        <v>0</v>
      </c>
      <c r="BL351" s="13" t="s">
        <v>42</v>
      </c>
      <c r="BM351" s="13" t="s">
        <v>562</v>
      </c>
    </row>
    <row r="352" spans="2:65" s="7" customFormat="1">
      <c r="B352" s="115"/>
      <c r="D352" s="123" t="s">
        <v>106</v>
      </c>
      <c r="E352" s="124" t="s">
        <v>1</v>
      </c>
      <c r="F352" s="125" t="s">
        <v>563</v>
      </c>
      <c r="H352" s="126">
        <v>0.96799999999999997</v>
      </c>
      <c r="L352" s="115"/>
      <c r="M352" s="120"/>
      <c r="N352" s="121"/>
      <c r="O352" s="121"/>
      <c r="P352" s="121"/>
      <c r="Q352" s="121"/>
      <c r="R352" s="121"/>
      <c r="S352" s="121"/>
      <c r="T352" s="122"/>
      <c r="AT352" s="117" t="s">
        <v>106</v>
      </c>
      <c r="AU352" s="117" t="s">
        <v>41</v>
      </c>
      <c r="AV352" s="7" t="s">
        <v>41</v>
      </c>
      <c r="AW352" s="7" t="s">
        <v>19</v>
      </c>
      <c r="AX352" s="7" t="s">
        <v>37</v>
      </c>
      <c r="AY352" s="117" t="s">
        <v>98</v>
      </c>
    </row>
    <row r="353" spans="2:65" s="1" customFormat="1" ht="22.5" customHeight="1">
      <c r="B353" s="103"/>
      <c r="C353" s="104" t="s">
        <v>564</v>
      </c>
      <c r="D353" s="104" t="s">
        <v>100</v>
      </c>
      <c r="E353" s="105" t="s">
        <v>565</v>
      </c>
      <c r="F353" s="106" t="s">
        <v>566</v>
      </c>
      <c r="G353" s="107" t="s">
        <v>229</v>
      </c>
      <c r="H353" s="108">
        <v>8</v>
      </c>
      <c r="I353" s="109"/>
      <c r="J353" s="109">
        <f>ROUND(I353*H353,2)</f>
        <v>0</v>
      </c>
      <c r="K353" s="106" t="s">
        <v>104</v>
      </c>
      <c r="L353" s="24"/>
      <c r="M353" s="110" t="s">
        <v>1</v>
      </c>
      <c r="N353" s="111" t="s">
        <v>26</v>
      </c>
      <c r="O353" s="112">
        <v>1.052</v>
      </c>
      <c r="P353" s="112">
        <f>O353*H353</f>
        <v>8.4160000000000004</v>
      </c>
      <c r="Q353" s="112">
        <v>0</v>
      </c>
      <c r="R353" s="112">
        <f>Q353*H353</f>
        <v>0</v>
      </c>
      <c r="S353" s="112">
        <v>1.7999999999999999E-2</v>
      </c>
      <c r="T353" s="113">
        <f>S353*H353</f>
        <v>0.14399999999999999</v>
      </c>
      <c r="AR353" s="13" t="s">
        <v>42</v>
      </c>
      <c r="AT353" s="13" t="s">
        <v>100</v>
      </c>
      <c r="AU353" s="13" t="s">
        <v>41</v>
      </c>
      <c r="AY353" s="13" t="s">
        <v>98</v>
      </c>
      <c r="BE353" s="114">
        <f>IF(N353="základní",J353,0)</f>
        <v>0</v>
      </c>
      <c r="BF353" s="114">
        <f>IF(N353="snížená",J353,0)</f>
        <v>0</v>
      </c>
      <c r="BG353" s="114">
        <f>IF(N353="zákl. přenesená",J353,0)</f>
        <v>0</v>
      </c>
      <c r="BH353" s="114">
        <f>IF(N353="sníž. přenesená",J353,0)</f>
        <v>0</v>
      </c>
      <c r="BI353" s="114">
        <f>IF(N353="nulová",J353,0)</f>
        <v>0</v>
      </c>
      <c r="BJ353" s="13" t="s">
        <v>38</v>
      </c>
      <c r="BK353" s="114">
        <f>ROUND(I353*H353,2)</f>
        <v>0</v>
      </c>
      <c r="BL353" s="13" t="s">
        <v>42</v>
      </c>
      <c r="BM353" s="13" t="s">
        <v>567</v>
      </c>
    </row>
    <row r="354" spans="2:65" s="7" customFormat="1">
      <c r="B354" s="115"/>
      <c r="D354" s="123" t="s">
        <v>106</v>
      </c>
      <c r="E354" s="124" t="s">
        <v>1</v>
      </c>
      <c r="F354" s="125" t="s">
        <v>306</v>
      </c>
      <c r="H354" s="126">
        <v>8</v>
      </c>
      <c r="L354" s="115"/>
      <c r="M354" s="120"/>
      <c r="N354" s="121"/>
      <c r="O354" s="121"/>
      <c r="P354" s="121"/>
      <c r="Q354" s="121"/>
      <c r="R354" s="121"/>
      <c r="S354" s="121"/>
      <c r="T354" s="122"/>
      <c r="AT354" s="117" t="s">
        <v>106</v>
      </c>
      <c r="AU354" s="117" t="s">
        <v>41</v>
      </c>
      <c r="AV354" s="7" t="s">
        <v>41</v>
      </c>
      <c r="AW354" s="7" t="s">
        <v>19</v>
      </c>
      <c r="AX354" s="7" t="s">
        <v>37</v>
      </c>
      <c r="AY354" s="117" t="s">
        <v>98</v>
      </c>
    </row>
    <row r="355" spans="2:65" s="1" customFormat="1" ht="22.5" customHeight="1">
      <c r="B355" s="103"/>
      <c r="C355" s="104" t="s">
        <v>568</v>
      </c>
      <c r="D355" s="104" t="s">
        <v>100</v>
      </c>
      <c r="E355" s="105" t="s">
        <v>569</v>
      </c>
      <c r="F355" s="106" t="s">
        <v>570</v>
      </c>
      <c r="G355" s="107" t="s">
        <v>291</v>
      </c>
      <c r="H355" s="108">
        <v>1.9</v>
      </c>
      <c r="I355" s="109"/>
      <c r="J355" s="109">
        <f>ROUND(I355*H355,2)</f>
        <v>0</v>
      </c>
      <c r="K355" s="106" t="s">
        <v>104</v>
      </c>
      <c r="L355" s="24"/>
      <c r="M355" s="110" t="s">
        <v>1</v>
      </c>
      <c r="N355" s="111" t="s">
        <v>26</v>
      </c>
      <c r="O355" s="112">
        <v>0.245</v>
      </c>
      <c r="P355" s="112">
        <f>O355*H355</f>
        <v>0.46549999999999997</v>
      </c>
      <c r="Q355" s="112">
        <v>0</v>
      </c>
      <c r="R355" s="112">
        <f>Q355*H355</f>
        <v>0</v>
      </c>
      <c r="S355" s="112">
        <v>5.0000000000000001E-3</v>
      </c>
      <c r="T355" s="113">
        <f>S355*H355</f>
        <v>9.4999999999999998E-3</v>
      </c>
      <c r="AR355" s="13" t="s">
        <v>42</v>
      </c>
      <c r="AT355" s="13" t="s">
        <v>100</v>
      </c>
      <c r="AU355" s="13" t="s">
        <v>41</v>
      </c>
      <c r="AY355" s="13" t="s">
        <v>98</v>
      </c>
      <c r="BE355" s="114">
        <f>IF(N355="základní",J355,0)</f>
        <v>0</v>
      </c>
      <c r="BF355" s="114">
        <f>IF(N355="snížená",J355,0)</f>
        <v>0</v>
      </c>
      <c r="BG355" s="114">
        <f>IF(N355="zákl. přenesená",J355,0)</f>
        <v>0</v>
      </c>
      <c r="BH355" s="114">
        <f>IF(N355="sníž. přenesená",J355,0)</f>
        <v>0</v>
      </c>
      <c r="BI355" s="114">
        <f>IF(N355="nulová",J355,0)</f>
        <v>0</v>
      </c>
      <c r="BJ355" s="13" t="s">
        <v>38</v>
      </c>
      <c r="BK355" s="114">
        <f>ROUND(I355*H355,2)</f>
        <v>0</v>
      </c>
      <c r="BL355" s="13" t="s">
        <v>42</v>
      </c>
      <c r="BM355" s="13" t="s">
        <v>571</v>
      </c>
    </row>
    <row r="356" spans="2:65" s="7" customFormat="1">
      <c r="B356" s="115"/>
      <c r="D356" s="123" t="s">
        <v>106</v>
      </c>
      <c r="E356" s="124" t="s">
        <v>1</v>
      </c>
      <c r="F356" s="125" t="s">
        <v>572</v>
      </c>
      <c r="H356" s="126">
        <v>1.9</v>
      </c>
      <c r="L356" s="115"/>
      <c r="M356" s="120"/>
      <c r="N356" s="121"/>
      <c r="O356" s="121"/>
      <c r="P356" s="121"/>
      <c r="Q356" s="121"/>
      <c r="R356" s="121"/>
      <c r="S356" s="121"/>
      <c r="T356" s="122"/>
      <c r="AT356" s="117" t="s">
        <v>106</v>
      </c>
      <c r="AU356" s="117" t="s">
        <v>41</v>
      </c>
      <c r="AV356" s="7" t="s">
        <v>41</v>
      </c>
      <c r="AW356" s="7" t="s">
        <v>19</v>
      </c>
      <c r="AX356" s="7" t="s">
        <v>37</v>
      </c>
      <c r="AY356" s="117" t="s">
        <v>98</v>
      </c>
    </row>
    <row r="357" spans="2:65" s="1" customFormat="1" ht="22.5" customHeight="1">
      <c r="B357" s="103"/>
      <c r="C357" s="104" t="s">
        <v>573</v>
      </c>
      <c r="D357" s="104" t="s">
        <v>100</v>
      </c>
      <c r="E357" s="105" t="s">
        <v>574</v>
      </c>
      <c r="F357" s="106" t="s">
        <v>575</v>
      </c>
      <c r="G357" s="107" t="s">
        <v>291</v>
      </c>
      <c r="H357" s="108">
        <v>2</v>
      </c>
      <c r="I357" s="109"/>
      <c r="J357" s="109">
        <f>ROUND(I357*H357,2)</f>
        <v>0</v>
      </c>
      <c r="K357" s="106" t="s">
        <v>104</v>
      </c>
      <c r="L357" s="24"/>
      <c r="M357" s="110" t="s">
        <v>1</v>
      </c>
      <c r="N357" s="111" t="s">
        <v>26</v>
      </c>
      <c r="O357" s="112">
        <v>0.26500000000000001</v>
      </c>
      <c r="P357" s="112">
        <f>O357*H357</f>
        <v>0.53</v>
      </c>
      <c r="Q357" s="112">
        <v>0</v>
      </c>
      <c r="R357" s="112">
        <f>Q357*H357</f>
        <v>0</v>
      </c>
      <c r="S357" s="112">
        <v>8.9999999999999993E-3</v>
      </c>
      <c r="T357" s="113">
        <f>S357*H357</f>
        <v>1.7999999999999999E-2</v>
      </c>
      <c r="AR357" s="13" t="s">
        <v>42</v>
      </c>
      <c r="AT357" s="13" t="s">
        <v>100</v>
      </c>
      <c r="AU357" s="13" t="s">
        <v>41</v>
      </c>
      <c r="AY357" s="13" t="s">
        <v>98</v>
      </c>
      <c r="BE357" s="114">
        <f>IF(N357="základní",J357,0)</f>
        <v>0</v>
      </c>
      <c r="BF357" s="114">
        <f>IF(N357="snížená",J357,0)</f>
        <v>0</v>
      </c>
      <c r="BG357" s="114">
        <f>IF(N357="zákl. přenesená",J357,0)</f>
        <v>0</v>
      </c>
      <c r="BH357" s="114">
        <f>IF(N357="sníž. přenesená",J357,0)</f>
        <v>0</v>
      </c>
      <c r="BI357" s="114">
        <f>IF(N357="nulová",J357,0)</f>
        <v>0</v>
      </c>
      <c r="BJ357" s="13" t="s">
        <v>38</v>
      </c>
      <c r="BK357" s="114">
        <f>ROUND(I357*H357,2)</f>
        <v>0</v>
      </c>
      <c r="BL357" s="13" t="s">
        <v>42</v>
      </c>
      <c r="BM357" s="13" t="s">
        <v>576</v>
      </c>
    </row>
    <row r="358" spans="2:65" s="7" customFormat="1">
      <c r="B358" s="115"/>
      <c r="D358" s="123" t="s">
        <v>106</v>
      </c>
      <c r="E358" s="124" t="s">
        <v>1</v>
      </c>
      <c r="F358" s="125" t="s">
        <v>577</v>
      </c>
      <c r="H358" s="126">
        <v>2</v>
      </c>
      <c r="L358" s="115"/>
      <c r="M358" s="120"/>
      <c r="N358" s="121"/>
      <c r="O358" s="121"/>
      <c r="P358" s="121"/>
      <c r="Q358" s="121"/>
      <c r="R358" s="121"/>
      <c r="S358" s="121"/>
      <c r="T358" s="122"/>
      <c r="AT358" s="117" t="s">
        <v>106</v>
      </c>
      <c r="AU358" s="117" t="s">
        <v>41</v>
      </c>
      <c r="AV358" s="7" t="s">
        <v>41</v>
      </c>
      <c r="AW358" s="7" t="s">
        <v>19</v>
      </c>
      <c r="AX358" s="7" t="s">
        <v>37</v>
      </c>
      <c r="AY358" s="117" t="s">
        <v>98</v>
      </c>
    </row>
    <row r="359" spans="2:65" s="1" customFormat="1" ht="22.5" customHeight="1">
      <c r="B359" s="103"/>
      <c r="C359" s="104" t="s">
        <v>578</v>
      </c>
      <c r="D359" s="104" t="s">
        <v>100</v>
      </c>
      <c r="E359" s="105" t="s">
        <v>579</v>
      </c>
      <c r="F359" s="106" t="s">
        <v>580</v>
      </c>
      <c r="G359" s="107" t="s">
        <v>291</v>
      </c>
      <c r="H359" s="108">
        <v>5.8</v>
      </c>
      <c r="I359" s="109"/>
      <c r="J359" s="109">
        <f>ROUND(I359*H359,2)</f>
        <v>0</v>
      </c>
      <c r="K359" s="106" t="s">
        <v>104</v>
      </c>
      <c r="L359" s="24"/>
      <c r="M359" s="110" t="s">
        <v>1</v>
      </c>
      <c r="N359" s="111" t="s">
        <v>26</v>
      </c>
      <c r="O359" s="112">
        <v>0.93</v>
      </c>
      <c r="P359" s="112">
        <f>O359*H359</f>
        <v>5.3940000000000001</v>
      </c>
      <c r="Q359" s="112">
        <v>0</v>
      </c>
      <c r="R359" s="112">
        <f>Q359*H359</f>
        <v>0</v>
      </c>
      <c r="S359" s="112">
        <v>6.5000000000000002E-2</v>
      </c>
      <c r="T359" s="113">
        <f>S359*H359</f>
        <v>0.377</v>
      </c>
      <c r="AR359" s="13" t="s">
        <v>42</v>
      </c>
      <c r="AT359" s="13" t="s">
        <v>100</v>
      </c>
      <c r="AU359" s="13" t="s">
        <v>41</v>
      </c>
      <c r="AY359" s="13" t="s">
        <v>98</v>
      </c>
      <c r="BE359" s="114">
        <f>IF(N359="základní",J359,0)</f>
        <v>0</v>
      </c>
      <c r="BF359" s="114">
        <f>IF(N359="snížená",J359,0)</f>
        <v>0</v>
      </c>
      <c r="BG359" s="114">
        <f>IF(N359="zákl. přenesená",J359,0)</f>
        <v>0</v>
      </c>
      <c r="BH359" s="114">
        <f>IF(N359="sníž. přenesená",J359,0)</f>
        <v>0</v>
      </c>
      <c r="BI359" s="114">
        <f>IF(N359="nulová",J359,0)</f>
        <v>0</v>
      </c>
      <c r="BJ359" s="13" t="s">
        <v>38</v>
      </c>
      <c r="BK359" s="114">
        <f>ROUND(I359*H359,2)</f>
        <v>0</v>
      </c>
      <c r="BL359" s="13" t="s">
        <v>42</v>
      </c>
      <c r="BM359" s="13" t="s">
        <v>581</v>
      </c>
    </row>
    <row r="360" spans="2:65" s="7" customFormat="1">
      <c r="B360" s="115"/>
      <c r="D360" s="123" t="s">
        <v>106</v>
      </c>
      <c r="E360" s="124" t="s">
        <v>1</v>
      </c>
      <c r="F360" s="125" t="s">
        <v>582</v>
      </c>
      <c r="H360" s="126">
        <v>5.8</v>
      </c>
      <c r="L360" s="115"/>
      <c r="M360" s="120"/>
      <c r="N360" s="121"/>
      <c r="O360" s="121"/>
      <c r="P360" s="121"/>
      <c r="Q360" s="121"/>
      <c r="R360" s="121"/>
      <c r="S360" s="121"/>
      <c r="T360" s="122"/>
      <c r="AT360" s="117" t="s">
        <v>106</v>
      </c>
      <c r="AU360" s="117" t="s">
        <v>41</v>
      </c>
      <c r="AV360" s="7" t="s">
        <v>41</v>
      </c>
      <c r="AW360" s="7" t="s">
        <v>19</v>
      </c>
      <c r="AX360" s="7" t="s">
        <v>37</v>
      </c>
      <c r="AY360" s="117" t="s">
        <v>98</v>
      </c>
    </row>
    <row r="361" spans="2:65" s="1" customFormat="1" ht="22.5" customHeight="1">
      <c r="B361" s="103"/>
      <c r="C361" s="104" t="s">
        <v>583</v>
      </c>
      <c r="D361" s="104" t="s">
        <v>100</v>
      </c>
      <c r="E361" s="105" t="s">
        <v>584</v>
      </c>
      <c r="F361" s="106" t="s">
        <v>585</v>
      </c>
      <c r="G361" s="107" t="s">
        <v>291</v>
      </c>
      <c r="H361" s="108">
        <v>6</v>
      </c>
      <c r="I361" s="109"/>
      <c r="J361" s="109">
        <f>ROUND(I361*H361,2)</f>
        <v>0</v>
      </c>
      <c r="K361" s="106" t="s">
        <v>104</v>
      </c>
      <c r="L361" s="24"/>
      <c r="M361" s="110" t="s">
        <v>1</v>
      </c>
      <c r="N361" s="111" t="s">
        <v>26</v>
      </c>
      <c r="O361" s="112">
        <v>3.468</v>
      </c>
      <c r="P361" s="112">
        <f>O361*H361</f>
        <v>20.808</v>
      </c>
      <c r="Q361" s="112">
        <v>4.938E-2</v>
      </c>
      <c r="R361" s="112">
        <f>Q361*H361</f>
        <v>0.29627999999999999</v>
      </c>
      <c r="S361" s="112">
        <v>0</v>
      </c>
      <c r="T361" s="113">
        <f>S361*H361</f>
        <v>0</v>
      </c>
      <c r="AR361" s="13" t="s">
        <v>42</v>
      </c>
      <c r="AT361" s="13" t="s">
        <v>100</v>
      </c>
      <c r="AU361" s="13" t="s">
        <v>41</v>
      </c>
      <c r="AY361" s="13" t="s">
        <v>98</v>
      </c>
      <c r="BE361" s="114">
        <f>IF(N361="základní",J361,0)</f>
        <v>0</v>
      </c>
      <c r="BF361" s="114">
        <f>IF(N361="snížená",J361,0)</f>
        <v>0</v>
      </c>
      <c r="BG361" s="114">
        <f>IF(N361="zákl. přenesená",J361,0)</f>
        <v>0</v>
      </c>
      <c r="BH361" s="114">
        <f>IF(N361="sníž. přenesená",J361,0)</f>
        <v>0</v>
      </c>
      <c r="BI361" s="114">
        <f>IF(N361="nulová",J361,0)</f>
        <v>0</v>
      </c>
      <c r="BJ361" s="13" t="s">
        <v>38</v>
      </c>
      <c r="BK361" s="114">
        <f>ROUND(I361*H361,2)</f>
        <v>0</v>
      </c>
      <c r="BL361" s="13" t="s">
        <v>42</v>
      </c>
      <c r="BM361" s="13" t="s">
        <v>586</v>
      </c>
    </row>
    <row r="362" spans="2:65" s="8" customFormat="1">
      <c r="B362" s="136"/>
      <c r="D362" s="116" t="s">
        <v>106</v>
      </c>
      <c r="E362" s="137" t="s">
        <v>1</v>
      </c>
      <c r="F362" s="138" t="s">
        <v>587</v>
      </c>
      <c r="H362" s="139" t="s">
        <v>1</v>
      </c>
      <c r="L362" s="136"/>
      <c r="M362" s="140"/>
      <c r="N362" s="141"/>
      <c r="O362" s="141"/>
      <c r="P362" s="141"/>
      <c r="Q362" s="141"/>
      <c r="R362" s="141"/>
      <c r="S362" s="141"/>
      <c r="T362" s="142"/>
      <c r="AT362" s="139" t="s">
        <v>106</v>
      </c>
      <c r="AU362" s="139" t="s">
        <v>41</v>
      </c>
      <c r="AV362" s="8" t="s">
        <v>38</v>
      </c>
      <c r="AW362" s="8" t="s">
        <v>19</v>
      </c>
      <c r="AX362" s="8" t="s">
        <v>37</v>
      </c>
      <c r="AY362" s="139" t="s">
        <v>98</v>
      </c>
    </row>
    <row r="363" spans="2:65" s="7" customFormat="1">
      <c r="B363" s="115"/>
      <c r="D363" s="123" t="s">
        <v>106</v>
      </c>
      <c r="E363" s="124" t="s">
        <v>1</v>
      </c>
      <c r="F363" s="125" t="s">
        <v>588</v>
      </c>
      <c r="H363" s="126">
        <v>6</v>
      </c>
      <c r="L363" s="115"/>
      <c r="M363" s="120"/>
      <c r="N363" s="121"/>
      <c r="O363" s="121"/>
      <c r="P363" s="121"/>
      <c r="Q363" s="121"/>
      <c r="R363" s="121"/>
      <c r="S363" s="121"/>
      <c r="T363" s="122"/>
      <c r="AT363" s="117" t="s">
        <v>106</v>
      </c>
      <c r="AU363" s="117" t="s">
        <v>41</v>
      </c>
      <c r="AV363" s="7" t="s">
        <v>41</v>
      </c>
      <c r="AW363" s="7" t="s">
        <v>19</v>
      </c>
      <c r="AX363" s="7" t="s">
        <v>37</v>
      </c>
      <c r="AY363" s="117" t="s">
        <v>98</v>
      </c>
    </row>
    <row r="364" spans="2:65" s="1" customFormat="1" ht="31.5" customHeight="1">
      <c r="B364" s="103"/>
      <c r="C364" s="104" t="s">
        <v>589</v>
      </c>
      <c r="D364" s="104" t="s">
        <v>100</v>
      </c>
      <c r="E364" s="105" t="s">
        <v>590</v>
      </c>
      <c r="F364" s="106" t="s">
        <v>591</v>
      </c>
      <c r="G364" s="107" t="s">
        <v>156</v>
      </c>
      <c r="H364" s="108">
        <v>9.32</v>
      </c>
      <c r="I364" s="109"/>
      <c r="J364" s="109">
        <f>ROUND(I364*H364,2)</f>
        <v>0</v>
      </c>
      <c r="K364" s="106" t="s">
        <v>104</v>
      </c>
      <c r="L364" s="24"/>
      <c r="M364" s="110" t="s">
        <v>1</v>
      </c>
      <c r="N364" s="111" t="s">
        <v>26</v>
      </c>
      <c r="O364" s="112">
        <v>0.22</v>
      </c>
      <c r="P364" s="112">
        <f>O364*H364</f>
        <v>2.0504000000000002</v>
      </c>
      <c r="Q364" s="112">
        <v>0</v>
      </c>
      <c r="R364" s="112">
        <f>Q364*H364</f>
        <v>0</v>
      </c>
      <c r="S364" s="112">
        <v>5.8999999999999997E-2</v>
      </c>
      <c r="T364" s="113">
        <f>S364*H364</f>
        <v>0.54988000000000004</v>
      </c>
      <c r="AR364" s="13" t="s">
        <v>42</v>
      </c>
      <c r="AT364" s="13" t="s">
        <v>100</v>
      </c>
      <c r="AU364" s="13" t="s">
        <v>41</v>
      </c>
      <c r="AY364" s="13" t="s">
        <v>98</v>
      </c>
      <c r="BE364" s="114">
        <f>IF(N364="základní",J364,0)</f>
        <v>0</v>
      </c>
      <c r="BF364" s="114">
        <f>IF(N364="snížená",J364,0)</f>
        <v>0</v>
      </c>
      <c r="BG364" s="114">
        <f>IF(N364="zákl. přenesená",J364,0)</f>
        <v>0</v>
      </c>
      <c r="BH364" s="114">
        <f>IF(N364="sníž. přenesená",J364,0)</f>
        <v>0</v>
      </c>
      <c r="BI364" s="114">
        <f>IF(N364="nulová",J364,0)</f>
        <v>0</v>
      </c>
      <c r="BJ364" s="13" t="s">
        <v>38</v>
      </c>
      <c r="BK364" s="114">
        <f>ROUND(I364*H364,2)</f>
        <v>0</v>
      </c>
      <c r="BL364" s="13" t="s">
        <v>42</v>
      </c>
      <c r="BM364" s="13" t="s">
        <v>592</v>
      </c>
    </row>
    <row r="365" spans="2:65" s="8" customFormat="1">
      <c r="B365" s="136"/>
      <c r="D365" s="116" t="s">
        <v>106</v>
      </c>
      <c r="E365" s="137" t="s">
        <v>1</v>
      </c>
      <c r="F365" s="138" t="s">
        <v>381</v>
      </c>
      <c r="H365" s="139" t="s">
        <v>1</v>
      </c>
      <c r="L365" s="136"/>
      <c r="M365" s="140"/>
      <c r="N365" s="141"/>
      <c r="O365" s="141"/>
      <c r="P365" s="141"/>
      <c r="Q365" s="141"/>
      <c r="R365" s="141"/>
      <c r="S365" s="141"/>
      <c r="T365" s="142"/>
      <c r="AT365" s="139" t="s">
        <v>106</v>
      </c>
      <c r="AU365" s="139" t="s">
        <v>41</v>
      </c>
      <c r="AV365" s="8" t="s">
        <v>38</v>
      </c>
      <c r="AW365" s="8" t="s">
        <v>19</v>
      </c>
      <c r="AX365" s="8" t="s">
        <v>37</v>
      </c>
      <c r="AY365" s="139" t="s">
        <v>98</v>
      </c>
    </row>
    <row r="366" spans="2:65" s="7" customFormat="1">
      <c r="B366" s="115"/>
      <c r="D366" s="116" t="s">
        <v>106</v>
      </c>
      <c r="E366" s="117" t="s">
        <v>1</v>
      </c>
      <c r="F366" s="118" t="s">
        <v>382</v>
      </c>
      <c r="H366" s="119">
        <v>9.32</v>
      </c>
      <c r="L366" s="115"/>
      <c r="M366" s="120"/>
      <c r="N366" s="121"/>
      <c r="O366" s="121"/>
      <c r="P366" s="121"/>
      <c r="Q366" s="121"/>
      <c r="R366" s="121"/>
      <c r="S366" s="121"/>
      <c r="T366" s="122"/>
      <c r="AT366" s="117" t="s">
        <v>106</v>
      </c>
      <c r="AU366" s="117" t="s">
        <v>41</v>
      </c>
      <c r="AV366" s="7" t="s">
        <v>41</v>
      </c>
      <c r="AW366" s="7" t="s">
        <v>19</v>
      </c>
      <c r="AX366" s="7" t="s">
        <v>37</v>
      </c>
      <c r="AY366" s="117" t="s">
        <v>98</v>
      </c>
    </row>
    <row r="367" spans="2:65" s="6" customFormat="1" ht="29.85" customHeight="1">
      <c r="B367" s="90"/>
      <c r="D367" s="100" t="s">
        <v>36</v>
      </c>
      <c r="E367" s="101" t="s">
        <v>593</v>
      </c>
      <c r="F367" s="101" t="s">
        <v>594</v>
      </c>
      <c r="J367" s="102">
        <f>BK367</f>
        <v>0</v>
      </c>
      <c r="L367" s="90"/>
      <c r="M367" s="94"/>
      <c r="N367" s="95"/>
      <c r="O367" s="95"/>
      <c r="P367" s="96">
        <f>SUM(P368:P373)</f>
        <v>92.937179999999998</v>
      </c>
      <c r="Q367" s="95"/>
      <c r="R367" s="96">
        <f>SUM(R368:R373)</f>
        <v>0</v>
      </c>
      <c r="S367" s="95"/>
      <c r="T367" s="97">
        <f>SUM(T368:T373)</f>
        <v>0</v>
      </c>
      <c r="AR367" s="91" t="s">
        <v>38</v>
      </c>
      <c r="AT367" s="98" t="s">
        <v>36</v>
      </c>
      <c r="AU367" s="98" t="s">
        <v>38</v>
      </c>
      <c r="AY367" s="91" t="s">
        <v>98</v>
      </c>
      <c r="BK367" s="99">
        <f>SUM(BK368:BK373)</f>
        <v>0</v>
      </c>
    </row>
    <row r="368" spans="2:65" s="1" customFormat="1" ht="22.5" customHeight="1">
      <c r="B368" s="103"/>
      <c r="C368" s="104" t="s">
        <v>595</v>
      </c>
      <c r="D368" s="104" t="s">
        <v>100</v>
      </c>
      <c r="E368" s="105" t="s">
        <v>596</v>
      </c>
      <c r="F368" s="106" t="s">
        <v>597</v>
      </c>
      <c r="G368" s="107" t="s">
        <v>139</v>
      </c>
      <c r="H368" s="108">
        <v>33.612000000000002</v>
      </c>
      <c r="I368" s="109"/>
      <c r="J368" s="109">
        <f>ROUND(I368*H368,2)</f>
        <v>0</v>
      </c>
      <c r="K368" s="106" t="s">
        <v>104</v>
      </c>
      <c r="L368" s="24"/>
      <c r="M368" s="110" t="s">
        <v>1</v>
      </c>
      <c r="N368" s="111" t="s">
        <v>26</v>
      </c>
      <c r="O368" s="112">
        <v>0.13600000000000001</v>
      </c>
      <c r="P368" s="112">
        <f>O368*H368</f>
        <v>4.5712320000000002</v>
      </c>
      <c r="Q368" s="112">
        <v>0</v>
      </c>
      <c r="R368" s="112">
        <f>Q368*H368</f>
        <v>0</v>
      </c>
      <c r="S368" s="112">
        <v>0</v>
      </c>
      <c r="T368" s="113">
        <f>S368*H368</f>
        <v>0</v>
      </c>
      <c r="AR368" s="13" t="s">
        <v>42</v>
      </c>
      <c r="AT368" s="13" t="s">
        <v>100</v>
      </c>
      <c r="AU368" s="13" t="s">
        <v>41</v>
      </c>
      <c r="AY368" s="13" t="s">
        <v>98</v>
      </c>
      <c r="BE368" s="114">
        <f>IF(N368="základní",J368,0)</f>
        <v>0</v>
      </c>
      <c r="BF368" s="114">
        <f>IF(N368="snížená",J368,0)</f>
        <v>0</v>
      </c>
      <c r="BG368" s="114">
        <f>IF(N368="zákl. přenesená",J368,0)</f>
        <v>0</v>
      </c>
      <c r="BH368" s="114">
        <f>IF(N368="sníž. přenesená",J368,0)</f>
        <v>0</v>
      </c>
      <c r="BI368" s="114">
        <f>IF(N368="nulová",J368,0)</f>
        <v>0</v>
      </c>
      <c r="BJ368" s="13" t="s">
        <v>38</v>
      </c>
      <c r="BK368" s="114">
        <f>ROUND(I368*H368,2)</f>
        <v>0</v>
      </c>
      <c r="BL368" s="13" t="s">
        <v>42</v>
      </c>
      <c r="BM368" s="13" t="s">
        <v>598</v>
      </c>
    </row>
    <row r="369" spans="2:65" s="1" customFormat="1" ht="22.5" customHeight="1">
      <c r="B369" s="103"/>
      <c r="C369" s="104" t="s">
        <v>599</v>
      </c>
      <c r="D369" s="104" t="s">
        <v>100</v>
      </c>
      <c r="E369" s="105" t="s">
        <v>600</v>
      </c>
      <c r="F369" s="106" t="s">
        <v>601</v>
      </c>
      <c r="G369" s="107" t="s">
        <v>139</v>
      </c>
      <c r="H369" s="108">
        <v>33.612000000000002</v>
      </c>
      <c r="I369" s="109"/>
      <c r="J369" s="109">
        <f>ROUND(I369*H369,2)</f>
        <v>0</v>
      </c>
      <c r="K369" s="106" t="s">
        <v>104</v>
      </c>
      <c r="L369" s="24"/>
      <c r="M369" s="110" t="s">
        <v>1</v>
      </c>
      <c r="N369" s="111" t="s">
        <v>26</v>
      </c>
      <c r="O369" s="112">
        <v>2.42</v>
      </c>
      <c r="P369" s="112">
        <f>O369*H369</f>
        <v>81.341040000000007</v>
      </c>
      <c r="Q369" s="112">
        <v>0</v>
      </c>
      <c r="R369" s="112">
        <f>Q369*H369</f>
        <v>0</v>
      </c>
      <c r="S369" s="112">
        <v>0</v>
      </c>
      <c r="T369" s="113">
        <f>S369*H369</f>
        <v>0</v>
      </c>
      <c r="AR369" s="13" t="s">
        <v>42</v>
      </c>
      <c r="AT369" s="13" t="s">
        <v>100</v>
      </c>
      <c r="AU369" s="13" t="s">
        <v>41</v>
      </c>
      <c r="AY369" s="13" t="s">
        <v>98</v>
      </c>
      <c r="BE369" s="114">
        <f>IF(N369="základní",J369,0)</f>
        <v>0</v>
      </c>
      <c r="BF369" s="114">
        <f>IF(N369="snížená",J369,0)</f>
        <v>0</v>
      </c>
      <c r="BG369" s="114">
        <f>IF(N369="zákl. přenesená",J369,0)</f>
        <v>0</v>
      </c>
      <c r="BH369" s="114">
        <f>IF(N369="sníž. přenesená",J369,0)</f>
        <v>0</v>
      </c>
      <c r="BI369" s="114">
        <f>IF(N369="nulová",J369,0)</f>
        <v>0</v>
      </c>
      <c r="BJ369" s="13" t="s">
        <v>38</v>
      </c>
      <c r="BK369" s="114">
        <f>ROUND(I369*H369,2)</f>
        <v>0</v>
      </c>
      <c r="BL369" s="13" t="s">
        <v>42</v>
      </c>
      <c r="BM369" s="13" t="s">
        <v>602</v>
      </c>
    </row>
    <row r="370" spans="2:65" s="1" customFormat="1" ht="22.5" customHeight="1">
      <c r="B370" s="103"/>
      <c r="C370" s="104" t="s">
        <v>603</v>
      </c>
      <c r="D370" s="104" t="s">
        <v>100</v>
      </c>
      <c r="E370" s="105" t="s">
        <v>604</v>
      </c>
      <c r="F370" s="106" t="s">
        <v>605</v>
      </c>
      <c r="G370" s="107" t="s">
        <v>139</v>
      </c>
      <c r="H370" s="108">
        <v>33.612000000000002</v>
      </c>
      <c r="I370" s="109"/>
      <c r="J370" s="109">
        <f>ROUND(I370*H370,2)</f>
        <v>0</v>
      </c>
      <c r="K370" s="106" t="s">
        <v>104</v>
      </c>
      <c r="L370" s="24"/>
      <c r="M370" s="110" t="s">
        <v>1</v>
      </c>
      <c r="N370" s="111" t="s">
        <v>26</v>
      </c>
      <c r="O370" s="112">
        <v>0.125</v>
      </c>
      <c r="P370" s="112">
        <f>O370*H370</f>
        <v>4.2015000000000002</v>
      </c>
      <c r="Q370" s="112">
        <v>0</v>
      </c>
      <c r="R370" s="112">
        <f>Q370*H370</f>
        <v>0</v>
      </c>
      <c r="S370" s="112">
        <v>0</v>
      </c>
      <c r="T370" s="113">
        <f>S370*H370</f>
        <v>0</v>
      </c>
      <c r="AR370" s="13" t="s">
        <v>42</v>
      </c>
      <c r="AT370" s="13" t="s">
        <v>100</v>
      </c>
      <c r="AU370" s="13" t="s">
        <v>41</v>
      </c>
      <c r="AY370" s="13" t="s">
        <v>98</v>
      </c>
      <c r="BE370" s="114">
        <f>IF(N370="základní",J370,0)</f>
        <v>0</v>
      </c>
      <c r="BF370" s="114">
        <f>IF(N370="snížená",J370,0)</f>
        <v>0</v>
      </c>
      <c r="BG370" s="114">
        <f>IF(N370="zákl. přenesená",J370,0)</f>
        <v>0</v>
      </c>
      <c r="BH370" s="114">
        <f>IF(N370="sníž. přenesená",J370,0)</f>
        <v>0</v>
      </c>
      <c r="BI370" s="114">
        <f>IF(N370="nulová",J370,0)</f>
        <v>0</v>
      </c>
      <c r="BJ370" s="13" t="s">
        <v>38</v>
      </c>
      <c r="BK370" s="114">
        <f>ROUND(I370*H370,2)</f>
        <v>0</v>
      </c>
      <c r="BL370" s="13" t="s">
        <v>42</v>
      </c>
      <c r="BM370" s="13" t="s">
        <v>606</v>
      </c>
    </row>
    <row r="371" spans="2:65" s="1" customFormat="1" ht="22.5" customHeight="1">
      <c r="B371" s="103"/>
      <c r="C371" s="104" t="s">
        <v>607</v>
      </c>
      <c r="D371" s="104" t="s">
        <v>100</v>
      </c>
      <c r="E371" s="105" t="s">
        <v>608</v>
      </c>
      <c r="F371" s="106" t="s">
        <v>609</v>
      </c>
      <c r="G371" s="107" t="s">
        <v>139</v>
      </c>
      <c r="H371" s="108">
        <v>470.56799999999998</v>
      </c>
      <c r="I371" s="109"/>
      <c r="J371" s="109">
        <f>ROUND(I371*H371,2)</f>
        <v>0</v>
      </c>
      <c r="K371" s="106" t="s">
        <v>104</v>
      </c>
      <c r="L371" s="24"/>
      <c r="M371" s="110" t="s">
        <v>1</v>
      </c>
      <c r="N371" s="111" t="s">
        <v>26</v>
      </c>
      <c r="O371" s="112">
        <v>6.0000000000000001E-3</v>
      </c>
      <c r="P371" s="112">
        <f>O371*H371</f>
        <v>2.8234080000000001</v>
      </c>
      <c r="Q371" s="112">
        <v>0</v>
      </c>
      <c r="R371" s="112">
        <f>Q371*H371</f>
        <v>0</v>
      </c>
      <c r="S371" s="112">
        <v>0</v>
      </c>
      <c r="T371" s="113">
        <f>S371*H371</f>
        <v>0</v>
      </c>
      <c r="AR371" s="13" t="s">
        <v>42</v>
      </c>
      <c r="AT371" s="13" t="s">
        <v>100</v>
      </c>
      <c r="AU371" s="13" t="s">
        <v>41</v>
      </c>
      <c r="AY371" s="13" t="s">
        <v>98</v>
      </c>
      <c r="BE371" s="114">
        <f>IF(N371="základní",J371,0)</f>
        <v>0</v>
      </c>
      <c r="BF371" s="114">
        <f>IF(N371="snížená",J371,0)</f>
        <v>0</v>
      </c>
      <c r="BG371" s="114">
        <f>IF(N371="zákl. přenesená",J371,0)</f>
        <v>0</v>
      </c>
      <c r="BH371" s="114">
        <f>IF(N371="sníž. přenesená",J371,0)</f>
        <v>0</v>
      </c>
      <c r="BI371" s="114">
        <f>IF(N371="nulová",J371,0)</f>
        <v>0</v>
      </c>
      <c r="BJ371" s="13" t="s">
        <v>38</v>
      </c>
      <c r="BK371" s="114">
        <f>ROUND(I371*H371,2)</f>
        <v>0</v>
      </c>
      <c r="BL371" s="13" t="s">
        <v>42</v>
      </c>
      <c r="BM371" s="13" t="s">
        <v>610</v>
      </c>
    </row>
    <row r="372" spans="2:65" s="7" customFormat="1">
      <c r="B372" s="115"/>
      <c r="D372" s="123" t="s">
        <v>106</v>
      </c>
      <c r="F372" s="125" t="s">
        <v>611</v>
      </c>
      <c r="H372" s="126">
        <v>470.56799999999998</v>
      </c>
      <c r="L372" s="115"/>
      <c r="M372" s="120"/>
      <c r="N372" s="121"/>
      <c r="O372" s="121"/>
      <c r="P372" s="121"/>
      <c r="Q372" s="121"/>
      <c r="R372" s="121"/>
      <c r="S372" s="121"/>
      <c r="T372" s="122"/>
      <c r="AT372" s="117" t="s">
        <v>106</v>
      </c>
      <c r="AU372" s="117" t="s">
        <v>41</v>
      </c>
      <c r="AV372" s="7" t="s">
        <v>41</v>
      </c>
      <c r="AW372" s="7" t="s">
        <v>2</v>
      </c>
      <c r="AX372" s="7" t="s">
        <v>38</v>
      </c>
      <c r="AY372" s="117" t="s">
        <v>98</v>
      </c>
    </row>
    <row r="373" spans="2:65" s="1" customFormat="1" ht="22.5" customHeight="1">
      <c r="B373" s="103"/>
      <c r="C373" s="104" t="s">
        <v>612</v>
      </c>
      <c r="D373" s="104" t="s">
        <v>100</v>
      </c>
      <c r="E373" s="105" t="s">
        <v>613</v>
      </c>
      <c r="F373" s="106" t="s">
        <v>614</v>
      </c>
      <c r="G373" s="107" t="s">
        <v>139</v>
      </c>
      <c r="H373" s="108">
        <v>33.612000000000002</v>
      </c>
      <c r="I373" s="109"/>
      <c r="J373" s="109">
        <f>ROUND(I373*H373,2)</f>
        <v>0</v>
      </c>
      <c r="K373" s="106" t="s">
        <v>104</v>
      </c>
      <c r="L373" s="24"/>
      <c r="M373" s="110" t="s">
        <v>1</v>
      </c>
      <c r="N373" s="111" t="s">
        <v>26</v>
      </c>
      <c r="O373" s="112">
        <v>0</v>
      </c>
      <c r="P373" s="112">
        <f>O373*H373</f>
        <v>0</v>
      </c>
      <c r="Q373" s="112">
        <v>0</v>
      </c>
      <c r="R373" s="112">
        <f>Q373*H373</f>
        <v>0</v>
      </c>
      <c r="S373" s="112">
        <v>0</v>
      </c>
      <c r="T373" s="113">
        <f>S373*H373</f>
        <v>0</v>
      </c>
      <c r="AR373" s="13" t="s">
        <v>42</v>
      </c>
      <c r="AT373" s="13" t="s">
        <v>100</v>
      </c>
      <c r="AU373" s="13" t="s">
        <v>41</v>
      </c>
      <c r="AY373" s="13" t="s">
        <v>98</v>
      </c>
      <c r="BE373" s="114">
        <f>IF(N373="základní",J373,0)</f>
        <v>0</v>
      </c>
      <c r="BF373" s="114">
        <f>IF(N373="snížená",J373,0)</f>
        <v>0</v>
      </c>
      <c r="BG373" s="114">
        <f>IF(N373="zákl. přenesená",J373,0)</f>
        <v>0</v>
      </c>
      <c r="BH373" s="114">
        <f>IF(N373="sníž. přenesená",J373,0)</f>
        <v>0</v>
      </c>
      <c r="BI373" s="114">
        <f>IF(N373="nulová",J373,0)</f>
        <v>0</v>
      </c>
      <c r="BJ373" s="13" t="s">
        <v>38</v>
      </c>
      <c r="BK373" s="114">
        <f>ROUND(I373*H373,2)</f>
        <v>0</v>
      </c>
      <c r="BL373" s="13" t="s">
        <v>42</v>
      </c>
      <c r="BM373" s="13" t="s">
        <v>615</v>
      </c>
    </row>
    <row r="374" spans="2:65" s="6" customFormat="1" ht="29.85" customHeight="1">
      <c r="B374" s="90"/>
      <c r="D374" s="100" t="s">
        <v>36</v>
      </c>
      <c r="E374" s="101" t="s">
        <v>616</v>
      </c>
      <c r="F374" s="101" t="s">
        <v>617</v>
      </c>
      <c r="J374" s="102">
        <f>BK374</f>
        <v>0</v>
      </c>
      <c r="L374" s="90"/>
      <c r="M374" s="94"/>
      <c r="N374" s="95"/>
      <c r="O374" s="95"/>
      <c r="P374" s="96">
        <f>P375</f>
        <v>104.060682</v>
      </c>
      <c r="Q374" s="95"/>
      <c r="R374" s="96">
        <f>R375</f>
        <v>0</v>
      </c>
      <c r="S374" s="95"/>
      <c r="T374" s="97">
        <f>T375</f>
        <v>0</v>
      </c>
      <c r="AR374" s="91" t="s">
        <v>38</v>
      </c>
      <c r="AT374" s="98" t="s">
        <v>36</v>
      </c>
      <c r="AU374" s="98" t="s">
        <v>38</v>
      </c>
      <c r="AY374" s="91" t="s">
        <v>98</v>
      </c>
      <c r="BK374" s="99">
        <f>BK375</f>
        <v>0</v>
      </c>
    </row>
    <row r="375" spans="2:65" s="1" customFormat="1" ht="22.5" customHeight="1">
      <c r="B375" s="103"/>
      <c r="C375" s="104" t="s">
        <v>618</v>
      </c>
      <c r="D375" s="104" t="s">
        <v>100</v>
      </c>
      <c r="E375" s="105" t="s">
        <v>619</v>
      </c>
      <c r="F375" s="106" t="s">
        <v>620</v>
      </c>
      <c r="G375" s="107" t="s">
        <v>139</v>
      </c>
      <c r="H375" s="108">
        <v>47.537999999999997</v>
      </c>
      <c r="I375" s="109"/>
      <c r="J375" s="109">
        <f>ROUND(I375*H375,2)</f>
        <v>0</v>
      </c>
      <c r="K375" s="106" t="s">
        <v>104</v>
      </c>
      <c r="L375" s="24"/>
      <c r="M375" s="110" t="s">
        <v>1</v>
      </c>
      <c r="N375" s="111" t="s">
        <v>26</v>
      </c>
      <c r="O375" s="112">
        <v>2.1890000000000001</v>
      </c>
      <c r="P375" s="112">
        <f>O375*H375</f>
        <v>104.060682</v>
      </c>
      <c r="Q375" s="112">
        <v>0</v>
      </c>
      <c r="R375" s="112">
        <f>Q375*H375</f>
        <v>0</v>
      </c>
      <c r="S375" s="112">
        <v>0</v>
      </c>
      <c r="T375" s="113">
        <f>S375*H375</f>
        <v>0</v>
      </c>
      <c r="AR375" s="13" t="s">
        <v>42</v>
      </c>
      <c r="AT375" s="13" t="s">
        <v>100</v>
      </c>
      <c r="AU375" s="13" t="s">
        <v>41</v>
      </c>
      <c r="AY375" s="13" t="s">
        <v>98</v>
      </c>
      <c r="BE375" s="114">
        <f>IF(N375="základní",J375,0)</f>
        <v>0</v>
      </c>
      <c r="BF375" s="114">
        <f>IF(N375="snížená",J375,0)</f>
        <v>0</v>
      </c>
      <c r="BG375" s="114">
        <f>IF(N375="zákl. přenesená",J375,0)</f>
        <v>0</v>
      </c>
      <c r="BH375" s="114">
        <f>IF(N375="sníž. přenesená",J375,0)</f>
        <v>0</v>
      </c>
      <c r="BI375" s="114">
        <f>IF(N375="nulová",J375,0)</f>
        <v>0</v>
      </c>
      <c r="BJ375" s="13" t="s">
        <v>38</v>
      </c>
      <c r="BK375" s="114">
        <f>ROUND(I375*H375,2)</f>
        <v>0</v>
      </c>
      <c r="BL375" s="13" t="s">
        <v>42</v>
      </c>
      <c r="BM375" s="13" t="s">
        <v>621</v>
      </c>
    </row>
    <row r="376" spans="2:65" s="6" customFormat="1" ht="37.35" customHeight="1">
      <c r="B376" s="90"/>
      <c r="D376" s="91" t="s">
        <v>36</v>
      </c>
      <c r="E376" s="92" t="s">
        <v>622</v>
      </c>
      <c r="F376" s="92" t="s">
        <v>623</v>
      </c>
      <c r="J376" s="93">
        <f>BK376</f>
        <v>0</v>
      </c>
      <c r="L376" s="90"/>
      <c r="M376" s="94"/>
      <c r="N376" s="95"/>
      <c r="O376" s="95"/>
      <c r="P376" s="96">
        <f>P377+P383+P396+P401+P411+P416+P425+P443+P491+P505+P529+P542</f>
        <v>277.755539</v>
      </c>
      <c r="Q376" s="95"/>
      <c r="R376" s="96">
        <f>R377+R383+R396+R401+R411+R416+R425+R443+R491+R505+R529+R542</f>
        <v>3.9923625599999997</v>
      </c>
      <c r="S376" s="95"/>
      <c r="T376" s="97">
        <f>T377+T383+T396+T401+T411+T416+T425+T443+T491+T505+T529+T542</f>
        <v>2.5792657999999999</v>
      </c>
      <c r="AR376" s="91" t="s">
        <v>41</v>
      </c>
      <c r="AT376" s="98" t="s">
        <v>36</v>
      </c>
      <c r="AU376" s="98" t="s">
        <v>37</v>
      </c>
      <c r="AY376" s="91" t="s">
        <v>98</v>
      </c>
      <c r="BK376" s="99">
        <f>BK377+BK383+BK396+BK401+BK411+BK416+BK425+BK443+BK491+BK505+BK529+BK542</f>
        <v>0</v>
      </c>
    </row>
    <row r="377" spans="2:65" s="6" customFormat="1" ht="19.95" customHeight="1">
      <c r="B377" s="90"/>
      <c r="D377" s="100" t="s">
        <v>36</v>
      </c>
      <c r="E377" s="101" t="s">
        <v>624</v>
      </c>
      <c r="F377" s="101" t="s">
        <v>625</v>
      </c>
      <c r="J377" s="102">
        <f>BK377</f>
        <v>0</v>
      </c>
      <c r="L377" s="90"/>
      <c r="M377" s="94"/>
      <c r="N377" s="95"/>
      <c r="O377" s="95"/>
      <c r="P377" s="96">
        <f>SUM(P378:P382)</f>
        <v>2.3192860000000004</v>
      </c>
      <c r="Q377" s="95"/>
      <c r="R377" s="96">
        <f>SUM(R378:R382)</f>
        <v>1.3973560000000001E-2</v>
      </c>
      <c r="S377" s="95"/>
      <c r="T377" s="97">
        <f>SUM(T378:T382)</f>
        <v>0</v>
      </c>
      <c r="AR377" s="91" t="s">
        <v>41</v>
      </c>
      <c r="AT377" s="98" t="s">
        <v>36</v>
      </c>
      <c r="AU377" s="98" t="s">
        <v>38</v>
      </c>
      <c r="AY377" s="91" t="s">
        <v>98</v>
      </c>
      <c r="BK377" s="99">
        <f>SUM(BK378:BK382)</f>
        <v>0</v>
      </c>
    </row>
    <row r="378" spans="2:65" s="1" customFormat="1" ht="31.5" customHeight="1">
      <c r="B378" s="103"/>
      <c r="C378" s="104" t="s">
        <v>626</v>
      </c>
      <c r="D378" s="104" t="s">
        <v>100</v>
      </c>
      <c r="E378" s="105" t="s">
        <v>627</v>
      </c>
      <c r="F378" s="106" t="s">
        <v>628</v>
      </c>
      <c r="G378" s="107" t="s">
        <v>156</v>
      </c>
      <c r="H378" s="108">
        <v>23.684000000000001</v>
      </c>
      <c r="I378" s="109"/>
      <c r="J378" s="109">
        <f>ROUND(I378*H378,2)</f>
        <v>0</v>
      </c>
      <c r="K378" s="106" t="s">
        <v>104</v>
      </c>
      <c r="L378" s="24"/>
      <c r="M378" s="110" t="s">
        <v>1</v>
      </c>
      <c r="N378" s="111" t="s">
        <v>26</v>
      </c>
      <c r="O378" s="112">
        <v>9.7000000000000003E-2</v>
      </c>
      <c r="P378" s="112">
        <f>O378*H378</f>
        <v>2.2973480000000004</v>
      </c>
      <c r="Q378" s="112">
        <v>5.9000000000000003E-4</v>
      </c>
      <c r="R378" s="112">
        <f>Q378*H378</f>
        <v>1.3973560000000001E-2</v>
      </c>
      <c r="S378" s="112">
        <v>0</v>
      </c>
      <c r="T378" s="113">
        <f>S378*H378</f>
        <v>0</v>
      </c>
      <c r="AR378" s="13" t="s">
        <v>178</v>
      </c>
      <c r="AT378" s="13" t="s">
        <v>100</v>
      </c>
      <c r="AU378" s="13" t="s">
        <v>41</v>
      </c>
      <c r="AY378" s="13" t="s">
        <v>98</v>
      </c>
      <c r="BE378" s="114">
        <f>IF(N378="základní",J378,0)</f>
        <v>0</v>
      </c>
      <c r="BF378" s="114">
        <f>IF(N378="snížená",J378,0)</f>
        <v>0</v>
      </c>
      <c r="BG378" s="114">
        <f>IF(N378="zákl. přenesená",J378,0)</f>
        <v>0</v>
      </c>
      <c r="BH378" s="114">
        <f>IF(N378="sníž. přenesená",J378,0)</f>
        <v>0</v>
      </c>
      <c r="BI378" s="114">
        <f>IF(N378="nulová",J378,0)</f>
        <v>0</v>
      </c>
      <c r="BJ378" s="13" t="s">
        <v>38</v>
      </c>
      <c r="BK378" s="114">
        <f>ROUND(I378*H378,2)</f>
        <v>0</v>
      </c>
      <c r="BL378" s="13" t="s">
        <v>178</v>
      </c>
      <c r="BM378" s="13" t="s">
        <v>629</v>
      </c>
    </row>
    <row r="379" spans="2:65" s="7" customFormat="1">
      <c r="B379" s="115"/>
      <c r="D379" s="116" t="s">
        <v>106</v>
      </c>
      <c r="E379" s="117" t="s">
        <v>1</v>
      </c>
      <c r="F379" s="118" t="s">
        <v>630</v>
      </c>
      <c r="H379" s="119">
        <v>17.600000000000001</v>
      </c>
      <c r="L379" s="115"/>
      <c r="M379" s="120"/>
      <c r="N379" s="121"/>
      <c r="O379" s="121"/>
      <c r="P379" s="121"/>
      <c r="Q379" s="121"/>
      <c r="R379" s="121"/>
      <c r="S379" s="121"/>
      <c r="T379" s="122"/>
      <c r="AT379" s="117" t="s">
        <v>106</v>
      </c>
      <c r="AU379" s="117" t="s">
        <v>41</v>
      </c>
      <c r="AV379" s="7" t="s">
        <v>41</v>
      </c>
      <c r="AW379" s="7" t="s">
        <v>19</v>
      </c>
      <c r="AX379" s="7" t="s">
        <v>37</v>
      </c>
      <c r="AY379" s="117" t="s">
        <v>98</v>
      </c>
    </row>
    <row r="380" spans="2:65" s="7" customFormat="1">
      <c r="B380" s="115"/>
      <c r="D380" s="116" t="s">
        <v>106</v>
      </c>
      <c r="E380" s="117" t="s">
        <v>1</v>
      </c>
      <c r="F380" s="118" t="s">
        <v>631</v>
      </c>
      <c r="H380" s="119">
        <v>1.2</v>
      </c>
      <c r="L380" s="115"/>
      <c r="M380" s="120"/>
      <c r="N380" s="121"/>
      <c r="O380" s="121"/>
      <c r="P380" s="121"/>
      <c r="Q380" s="121"/>
      <c r="R380" s="121"/>
      <c r="S380" s="121"/>
      <c r="T380" s="122"/>
      <c r="AT380" s="117" t="s">
        <v>106</v>
      </c>
      <c r="AU380" s="117" t="s">
        <v>41</v>
      </c>
      <c r="AV380" s="7" t="s">
        <v>41</v>
      </c>
      <c r="AW380" s="7" t="s">
        <v>19</v>
      </c>
      <c r="AX380" s="7" t="s">
        <v>37</v>
      </c>
      <c r="AY380" s="117" t="s">
        <v>98</v>
      </c>
    </row>
    <row r="381" spans="2:65" s="7" customFormat="1">
      <c r="B381" s="115"/>
      <c r="D381" s="123" t="s">
        <v>106</v>
      </c>
      <c r="E381" s="124" t="s">
        <v>1</v>
      </c>
      <c r="F381" s="125" t="s">
        <v>632</v>
      </c>
      <c r="H381" s="126">
        <v>4.8840000000000003</v>
      </c>
      <c r="L381" s="115"/>
      <c r="M381" s="120"/>
      <c r="N381" s="121"/>
      <c r="O381" s="121"/>
      <c r="P381" s="121"/>
      <c r="Q381" s="121"/>
      <c r="R381" s="121"/>
      <c r="S381" s="121"/>
      <c r="T381" s="122"/>
      <c r="AT381" s="117" t="s">
        <v>106</v>
      </c>
      <c r="AU381" s="117" t="s">
        <v>41</v>
      </c>
      <c r="AV381" s="7" t="s">
        <v>41</v>
      </c>
      <c r="AW381" s="7" t="s">
        <v>19</v>
      </c>
      <c r="AX381" s="7" t="s">
        <v>37</v>
      </c>
      <c r="AY381" s="117" t="s">
        <v>98</v>
      </c>
    </row>
    <row r="382" spans="2:65" s="1" customFormat="1" ht="22.5" customHeight="1">
      <c r="B382" s="103"/>
      <c r="C382" s="104" t="s">
        <v>633</v>
      </c>
      <c r="D382" s="104" t="s">
        <v>100</v>
      </c>
      <c r="E382" s="105" t="s">
        <v>634</v>
      </c>
      <c r="F382" s="106" t="s">
        <v>635</v>
      </c>
      <c r="G382" s="107" t="s">
        <v>139</v>
      </c>
      <c r="H382" s="108">
        <v>1.4E-2</v>
      </c>
      <c r="I382" s="109"/>
      <c r="J382" s="109">
        <f>ROUND(I382*H382,2)</f>
        <v>0</v>
      </c>
      <c r="K382" s="106" t="s">
        <v>104</v>
      </c>
      <c r="L382" s="24"/>
      <c r="M382" s="110" t="s">
        <v>1</v>
      </c>
      <c r="N382" s="111" t="s">
        <v>26</v>
      </c>
      <c r="O382" s="112">
        <v>1.5669999999999999</v>
      </c>
      <c r="P382" s="112">
        <f>O382*H382</f>
        <v>2.1937999999999999E-2</v>
      </c>
      <c r="Q382" s="112">
        <v>0</v>
      </c>
      <c r="R382" s="112">
        <f>Q382*H382</f>
        <v>0</v>
      </c>
      <c r="S382" s="112">
        <v>0</v>
      </c>
      <c r="T382" s="113">
        <f>S382*H382</f>
        <v>0</v>
      </c>
      <c r="AR382" s="13" t="s">
        <v>178</v>
      </c>
      <c r="AT382" s="13" t="s">
        <v>100</v>
      </c>
      <c r="AU382" s="13" t="s">
        <v>41</v>
      </c>
      <c r="AY382" s="13" t="s">
        <v>98</v>
      </c>
      <c r="BE382" s="114">
        <f>IF(N382="základní",J382,0)</f>
        <v>0</v>
      </c>
      <c r="BF382" s="114">
        <f>IF(N382="snížená",J382,0)</f>
        <v>0</v>
      </c>
      <c r="BG382" s="114">
        <f>IF(N382="zákl. přenesená",J382,0)</f>
        <v>0</v>
      </c>
      <c r="BH382" s="114">
        <f>IF(N382="sníž. přenesená",J382,0)</f>
        <v>0</v>
      </c>
      <c r="BI382" s="114">
        <f>IF(N382="nulová",J382,0)</f>
        <v>0</v>
      </c>
      <c r="BJ382" s="13" t="s">
        <v>38</v>
      </c>
      <c r="BK382" s="114">
        <f>ROUND(I382*H382,2)</f>
        <v>0</v>
      </c>
      <c r="BL382" s="13" t="s">
        <v>178</v>
      </c>
      <c r="BM382" s="13" t="s">
        <v>636</v>
      </c>
    </row>
    <row r="383" spans="2:65" s="6" customFormat="1" ht="29.85" customHeight="1">
      <c r="B383" s="90"/>
      <c r="D383" s="100" t="s">
        <v>36</v>
      </c>
      <c r="E383" s="101" t="s">
        <v>637</v>
      </c>
      <c r="F383" s="101" t="s">
        <v>638</v>
      </c>
      <c r="J383" s="102">
        <f>BK383</f>
        <v>0</v>
      </c>
      <c r="L383" s="90"/>
      <c r="M383" s="94"/>
      <c r="N383" s="95"/>
      <c r="O383" s="95"/>
      <c r="P383" s="96">
        <f>SUM(P384:P395)</f>
        <v>1.497614</v>
      </c>
      <c r="Q383" s="95"/>
      <c r="R383" s="96">
        <f>SUM(R384:R395)</f>
        <v>5.2580000000000002E-2</v>
      </c>
      <c r="S383" s="95"/>
      <c r="T383" s="97">
        <f>SUM(T384:T395)</f>
        <v>0</v>
      </c>
      <c r="AR383" s="91" t="s">
        <v>41</v>
      </c>
      <c r="AT383" s="98" t="s">
        <v>36</v>
      </c>
      <c r="AU383" s="98" t="s">
        <v>38</v>
      </c>
      <c r="AY383" s="91" t="s">
        <v>98</v>
      </c>
      <c r="BK383" s="99">
        <f>SUM(BK384:BK395)</f>
        <v>0</v>
      </c>
    </row>
    <row r="384" spans="2:65" s="1" customFormat="1" ht="22.5" customHeight="1">
      <c r="B384" s="103"/>
      <c r="C384" s="104" t="s">
        <v>639</v>
      </c>
      <c r="D384" s="104" t="s">
        <v>100</v>
      </c>
      <c r="E384" s="105" t="s">
        <v>640</v>
      </c>
      <c r="F384" s="106" t="s">
        <v>641</v>
      </c>
      <c r="G384" s="107" t="s">
        <v>156</v>
      </c>
      <c r="H384" s="108">
        <v>8</v>
      </c>
      <c r="I384" s="109"/>
      <c r="J384" s="109">
        <f>ROUND(I384*H384,2)</f>
        <v>0</v>
      </c>
      <c r="K384" s="106" t="s">
        <v>104</v>
      </c>
      <c r="L384" s="24"/>
      <c r="M384" s="110" t="s">
        <v>1</v>
      </c>
      <c r="N384" s="111" t="s">
        <v>26</v>
      </c>
      <c r="O384" s="112">
        <v>0.17899999999999999</v>
      </c>
      <c r="P384" s="112">
        <f>O384*H384</f>
        <v>1.4319999999999999</v>
      </c>
      <c r="Q384" s="112">
        <v>8.8000000000000003E-4</v>
      </c>
      <c r="R384" s="112">
        <f>Q384*H384</f>
        <v>7.0400000000000003E-3</v>
      </c>
      <c r="S384" s="112">
        <v>0</v>
      </c>
      <c r="T384" s="113">
        <f>S384*H384</f>
        <v>0</v>
      </c>
      <c r="AR384" s="13" t="s">
        <v>178</v>
      </c>
      <c r="AT384" s="13" t="s">
        <v>100</v>
      </c>
      <c r="AU384" s="13" t="s">
        <v>41</v>
      </c>
      <c r="AY384" s="13" t="s">
        <v>98</v>
      </c>
      <c r="BE384" s="114">
        <f>IF(N384="základní",J384,0)</f>
        <v>0</v>
      </c>
      <c r="BF384" s="114">
        <f>IF(N384="snížená",J384,0)</f>
        <v>0</v>
      </c>
      <c r="BG384" s="114">
        <f>IF(N384="zákl. přenesená",J384,0)</f>
        <v>0</v>
      </c>
      <c r="BH384" s="114">
        <f>IF(N384="sníž. přenesená",J384,0)</f>
        <v>0</v>
      </c>
      <c r="BI384" s="114">
        <f>IF(N384="nulová",J384,0)</f>
        <v>0</v>
      </c>
      <c r="BJ384" s="13" t="s">
        <v>38</v>
      </c>
      <c r="BK384" s="114">
        <f>ROUND(I384*H384,2)</f>
        <v>0</v>
      </c>
      <c r="BL384" s="13" t="s">
        <v>178</v>
      </c>
      <c r="BM384" s="13" t="s">
        <v>642</v>
      </c>
    </row>
    <row r="385" spans="2:65" s="8" customFormat="1">
      <c r="B385" s="136"/>
      <c r="D385" s="116" t="s">
        <v>106</v>
      </c>
      <c r="E385" s="137" t="s">
        <v>1</v>
      </c>
      <c r="F385" s="138" t="s">
        <v>522</v>
      </c>
      <c r="H385" s="139" t="s">
        <v>1</v>
      </c>
      <c r="L385" s="136"/>
      <c r="M385" s="140"/>
      <c r="N385" s="141"/>
      <c r="O385" s="141"/>
      <c r="P385" s="141"/>
      <c r="Q385" s="141"/>
      <c r="R385" s="141"/>
      <c r="S385" s="141"/>
      <c r="T385" s="142"/>
      <c r="AT385" s="139" t="s">
        <v>106</v>
      </c>
      <c r="AU385" s="139" t="s">
        <v>41</v>
      </c>
      <c r="AV385" s="8" t="s">
        <v>38</v>
      </c>
      <c r="AW385" s="8" t="s">
        <v>19</v>
      </c>
      <c r="AX385" s="8" t="s">
        <v>37</v>
      </c>
      <c r="AY385" s="139" t="s">
        <v>98</v>
      </c>
    </row>
    <row r="386" spans="2:65" s="7" customFormat="1">
      <c r="B386" s="115"/>
      <c r="D386" s="123" t="s">
        <v>106</v>
      </c>
      <c r="E386" s="124" t="s">
        <v>1</v>
      </c>
      <c r="F386" s="125" t="s">
        <v>643</v>
      </c>
      <c r="H386" s="126">
        <v>8</v>
      </c>
      <c r="L386" s="115"/>
      <c r="M386" s="120"/>
      <c r="N386" s="121"/>
      <c r="O386" s="121"/>
      <c r="P386" s="121"/>
      <c r="Q386" s="121"/>
      <c r="R386" s="121"/>
      <c r="S386" s="121"/>
      <c r="T386" s="122"/>
      <c r="AT386" s="117" t="s">
        <v>106</v>
      </c>
      <c r="AU386" s="117" t="s">
        <v>41</v>
      </c>
      <c r="AV386" s="7" t="s">
        <v>41</v>
      </c>
      <c r="AW386" s="7" t="s">
        <v>19</v>
      </c>
      <c r="AX386" s="7" t="s">
        <v>37</v>
      </c>
      <c r="AY386" s="117" t="s">
        <v>98</v>
      </c>
    </row>
    <row r="387" spans="2:65" s="1" customFormat="1" ht="22.5" customHeight="1">
      <c r="B387" s="103"/>
      <c r="C387" s="127" t="s">
        <v>644</v>
      </c>
      <c r="D387" s="127" t="s">
        <v>148</v>
      </c>
      <c r="E387" s="128" t="s">
        <v>645</v>
      </c>
      <c r="F387" s="129" t="s">
        <v>646</v>
      </c>
      <c r="G387" s="130" t="s">
        <v>156</v>
      </c>
      <c r="H387" s="131">
        <v>4.5999999999999996</v>
      </c>
      <c r="I387" s="132"/>
      <c r="J387" s="132">
        <f>ROUND(I387*H387,2)</f>
        <v>0</v>
      </c>
      <c r="K387" s="129" t="s">
        <v>104</v>
      </c>
      <c r="L387" s="133"/>
      <c r="M387" s="134" t="s">
        <v>1</v>
      </c>
      <c r="N387" s="135" t="s">
        <v>26</v>
      </c>
      <c r="O387" s="112">
        <v>0</v>
      </c>
      <c r="P387" s="112">
        <f>O387*H387</f>
        <v>0</v>
      </c>
      <c r="Q387" s="112">
        <v>4.8999999999999998E-3</v>
      </c>
      <c r="R387" s="112">
        <f>Q387*H387</f>
        <v>2.2539999999999998E-2</v>
      </c>
      <c r="S387" s="112">
        <v>0</v>
      </c>
      <c r="T387" s="113">
        <f>S387*H387</f>
        <v>0</v>
      </c>
      <c r="AR387" s="13" t="s">
        <v>266</v>
      </c>
      <c r="AT387" s="13" t="s">
        <v>148</v>
      </c>
      <c r="AU387" s="13" t="s">
        <v>41</v>
      </c>
      <c r="AY387" s="13" t="s">
        <v>98</v>
      </c>
      <c r="BE387" s="114">
        <f>IF(N387="základní",J387,0)</f>
        <v>0</v>
      </c>
      <c r="BF387" s="114">
        <f>IF(N387="snížená",J387,0)</f>
        <v>0</v>
      </c>
      <c r="BG387" s="114">
        <f>IF(N387="zákl. přenesená",J387,0)</f>
        <v>0</v>
      </c>
      <c r="BH387" s="114">
        <f>IF(N387="sníž. přenesená",J387,0)</f>
        <v>0</v>
      </c>
      <c r="BI387" s="114">
        <f>IF(N387="nulová",J387,0)</f>
        <v>0</v>
      </c>
      <c r="BJ387" s="13" t="s">
        <v>38</v>
      </c>
      <c r="BK387" s="114">
        <f>ROUND(I387*H387,2)</f>
        <v>0</v>
      </c>
      <c r="BL387" s="13" t="s">
        <v>178</v>
      </c>
      <c r="BM387" s="13" t="s">
        <v>647</v>
      </c>
    </row>
    <row r="388" spans="2:65" s="8" customFormat="1">
      <c r="B388" s="136"/>
      <c r="D388" s="116" t="s">
        <v>106</v>
      </c>
      <c r="E388" s="137" t="s">
        <v>1</v>
      </c>
      <c r="F388" s="138" t="s">
        <v>522</v>
      </c>
      <c r="H388" s="139" t="s">
        <v>1</v>
      </c>
      <c r="L388" s="136"/>
      <c r="M388" s="140"/>
      <c r="N388" s="141"/>
      <c r="O388" s="141"/>
      <c r="P388" s="141"/>
      <c r="Q388" s="141"/>
      <c r="R388" s="141"/>
      <c r="S388" s="141"/>
      <c r="T388" s="142"/>
      <c r="AT388" s="139" t="s">
        <v>106</v>
      </c>
      <c r="AU388" s="139" t="s">
        <v>41</v>
      </c>
      <c r="AV388" s="8" t="s">
        <v>38</v>
      </c>
      <c r="AW388" s="8" t="s">
        <v>19</v>
      </c>
      <c r="AX388" s="8" t="s">
        <v>37</v>
      </c>
      <c r="AY388" s="139" t="s">
        <v>98</v>
      </c>
    </row>
    <row r="389" spans="2:65" s="7" customFormat="1">
      <c r="B389" s="115"/>
      <c r="D389" s="116" t="s">
        <v>106</v>
      </c>
      <c r="E389" s="117" t="s">
        <v>1</v>
      </c>
      <c r="F389" s="118" t="s">
        <v>648</v>
      </c>
      <c r="H389" s="119">
        <v>4</v>
      </c>
      <c r="L389" s="115"/>
      <c r="M389" s="120"/>
      <c r="N389" s="121"/>
      <c r="O389" s="121"/>
      <c r="P389" s="121"/>
      <c r="Q389" s="121"/>
      <c r="R389" s="121"/>
      <c r="S389" s="121"/>
      <c r="T389" s="122"/>
      <c r="AT389" s="117" t="s">
        <v>106</v>
      </c>
      <c r="AU389" s="117" t="s">
        <v>41</v>
      </c>
      <c r="AV389" s="7" t="s">
        <v>41</v>
      </c>
      <c r="AW389" s="7" t="s">
        <v>19</v>
      </c>
      <c r="AX389" s="7" t="s">
        <v>37</v>
      </c>
      <c r="AY389" s="117" t="s">
        <v>98</v>
      </c>
    </row>
    <row r="390" spans="2:65" s="7" customFormat="1">
      <c r="B390" s="115"/>
      <c r="D390" s="123" t="s">
        <v>106</v>
      </c>
      <c r="F390" s="125" t="s">
        <v>649</v>
      </c>
      <c r="H390" s="126">
        <v>4.5999999999999996</v>
      </c>
      <c r="L390" s="115"/>
      <c r="M390" s="120"/>
      <c r="N390" s="121"/>
      <c r="O390" s="121"/>
      <c r="P390" s="121"/>
      <c r="Q390" s="121"/>
      <c r="R390" s="121"/>
      <c r="S390" s="121"/>
      <c r="T390" s="122"/>
      <c r="AT390" s="117" t="s">
        <v>106</v>
      </c>
      <c r="AU390" s="117" t="s">
        <v>41</v>
      </c>
      <c r="AV390" s="7" t="s">
        <v>41</v>
      </c>
      <c r="AW390" s="7" t="s">
        <v>2</v>
      </c>
      <c r="AX390" s="7" t="s">
        <v>38</v>
      </c>
      <c r="AY390" s="117" t="s">
        <v>98</v>
      </c>
    </row>
    <row r="391" spans="2:65" s="1" customFormat="1" ht="22.5" customHeight="1">
      <c r="B391" s="103"/>
      <c r="C391" s="127" t="s">
        <v>650</v>
      </c>
      <c r="D391" s="127" t="s">
        <v>148</v>
      </c>
      <c r="E391" s="128" t="s">
        <v>651</v>
      </c>
      <c r="F391" s="129" t="s">
        <v>652</v>
      </c>
      <c r="G391" s="130" t="s">
        <v>156</v>
      </c>
      <c r="H391" s="131">
        <v>4.5999999999999996</v>
      </c>
      <c r="I391" s="132"/>
      <c r="J391" s="132">
        <f>ROUND(I391*H391,2)</f>
        <v>0</v>
      </c>
      <c r="K391" s="129" t="s">
        <v>104</v>
      </c>
      <c r="L391" s="133"/>
      <c r="M391" s="134" t="s">
        <v>1</v>
      </c>
      <c r="N391" s="135" t="s">
        <v>26</v>
      </c>
      <c r="O391" s="112">
        <v>0</v>
      </c>
      <c r="P391" s="112">
        <f>O391*H391</f>
        <v>0</v>
      </c>
      <c r="Q391" s="112">
        <v>5.0000000000000001E-3</v>
      </c>
      <c r="R391" s="112">
        <f>Q391*H391</f>
        <v>2.3E-2</v>
      </c>
      <c r="S391" s="112">
        <v>0</v>
      </c>
      <c r="T391" s="113">
        <f>S391*H391</f>
        <v>0</v>
      </c>
      <c r="AR391" s="13" t="s">
        <v>266</v>
      </c>
      <c r="AT391" s="13" t="s">
        <v>148</v>
      </c>
      <c r="AU391" s="13" t="s">
        <v>41</v>
      </c>
      <c r="AY391" s="13" t="s">
        <v>98</v>
      </c>
      <c r="BE391" s="114">
        <f>IF(N391="základní",J391,0)</f>
        <v>0</v>
      </c>
      <c r="BF391" s="114">
        <f>IF(N391="snížená",J391,0)</f>
        <v>0</v>
      </c>
      <c r="BG391" s="114">
        <f>IF(N391="zákl. přenesená",J391,0)</f>
        <v>0</v>
      </c>
      <c r="BH391" s="114">
        <f>IF(N391="sníž. přenesená",J391,0)</f>
        <v>0</v>
      </c>
      <c r="BI391" s="114">
        <f>IF(N391="nulová",J391,0)</f>
        <v>0</v>
      </c>
      <c r="BJ391" s="13" t="s">
        <v>38</v>
      </c>
      <c r="BK391" s="114">
        <f>ROUND(I391*H391,2)</f>
        <v>0</v>
      </c>
      <c r="BL391" s="13" t="s">
        <v>178</v>
      </c>
      <c r="BM391" s="13" t="s">
        <v>653</v>
      </c>
    </row>
    <row r="392" spans="2:65" s="8" customFormat="1">
      <c r="B392" s="136"/>
      <c r="D392" s="116" t="s">
        <v>106</v>
      </c>
      <c r="E392" s="137" t="s">
        <v>1</v>
      </c>
      <c r="F392" s="138" t="s">
        <v>522</v>
      </c>
      <c r="H392" s="139" t="s">
        <v>1</v>
      </c>
      <c r="L392" s="136"/>
      <c r="M392" s="140"/>
      <c r="N392" s="141"/>
      <c r="O392" s="141"/>
      <c r="P392" s="141"/>
      <c r="Q392" s="141"/>
      <c r="R392" s="141"/>
      <c r="S392" s="141"/>
      <c r="T392" s="142"/>
      <c r="AT392" s="139" t="s">
        <v>106</v>
      </c>
      <c r="AU392" s="139" t="s">
        <v>41</v>
      </c>
      <c r="AV392" s="8" t="s">
        <v>38</v>
      </c>
      <c r="AW392" s="8" t="s">
        <v>19</v>
      </c>
      <c r="AX392" s="8" t="s">
        <v>37</v>
      </c>
      <c r="AY392" s="139" t="s">
        <v>98</v>
      </c>
    </row>
    <row r="393" spans="2:65" s="7" customFormat="1">
      <c r="B393" s="115"/>
      <c r="D393" s="116" t="s">
        <v>106</v>
      </c>
      <c r="E393" s="117" t="s">
        <v>1</v>
      </c>
      <c r="F393" s="118" t="s">
        <v>648</v>
      </c>
      <c r="H393" s="119">
        <v>4</v>
      </c>
      <c r="L393" s="115"/>
      <c r="M393" s="120"/>
      <c r="N393" s="121"/>
      <c r="O393" s="121"/>
      <c r="P393" s="121"/>
      <c r="Q393" s="121"/>
      <c r="R393" s="121"/>
      <c r="S393" s="121"/>
      <c r="T393" s="122"/>
      <c r="AT393" s="117" t="s">
        <v>106</v>
      </c>
      <c r="AU393" s="117" t="s">
        <v>41</v>
      </c>
      <c r="AV393" s="7" t="s">
        <v>41</v>
      </c>
      <c r="AW393" s="7" t="s">
        <v>19</v>
      </c>
      <c r="AX393" s="7" t="s">
        <v>37</v>
      </c>
      <c r="AY393" s="117" t="s">
        <v>98</v>
      </c>
    </row>
    <row r="394" spans="2:65" s="7" customFormat="1">
      <c r="B394" s="115"/>
      <c r="D394" s="123" t="s">
        <v>106</v>
      </c>
      <c r="F394" s="125" t="s">
        <v>649</v>
      </c>
      <c r="H394" s="126">
        <v>4.5999999999999996</v>
      </c>
      <c r="L394" s="115"/>
      <c r="M394" s="120"/>
      <c r="N394" s="121"/>
      <c r="O394" s="121"/>
      <c r="P394" s="121"/>
      <c r="Q394" s="121"/>
      <c r="R394" s="121"/>
      <c r="S394" s="121"/>
      <c r="T394" s="122"/>
      <c r="AT394" s="117" t="s">
        <v>106</v>
      </c>
      <c r="AU394" s="117" t="s">
        <v>41</v>
      </c>
      <c r="AV394" s="7" t="s">
        <v>41</v>
      </c>
      <c r="AW394" s="7" t="s">
        <v>2</v>
      </c>
      <c r="AX394" s="7" t="s">
        <v>38</v>
      </c>
      <c r="AY394" s="117" t="s">
        <v>98</v>
      </c>
    </row>
    <row r="395" spans="2:65" s="1" customFormat="1" ht="22.5" customHeight="1">
      <c r="B395" s="103"/>
      <c r="C395" s="104" t="s">
        <v>654</v>
      </c>
      <c r="D395" s="104" t="s">
        <v>100</v>
      </c>
      <c r="E395" s="105" t="s">
        <v>655</v>
      </c>
      <c r="F395" s="106" t="s">
        <v>656</v>
      </c>
      <c r="G395" s="107" t="s">
        <v>139</v>
      </c>
      <c r="H395" s="108">
        <v>5.2999999999999999E-2</v>
      </c>
      <c r="I395" s="109"/>
      <c r="J395" s="109">
        <f>ROUND(I395*H395,2)</f>
        <v>0</v>
      </c>
      <c r="K395" s="106" t="s">
        <v>104</v>
      </c>
      <c r="L395" s="24"/>
      <c r="M395" s="110" t="s">
        <v>1</v>
      </c>
      <c r="N395" s="111" t="s">
        <v>26</v>
      </c>
      <c r="O395" s="112">
        <v>1.238</v>
      </c>
      <c r="P395" s="112">
        <f>O395*H395</f>
        <v>6.5613999999999992E-2</v>
      </c>
      <c r="Q395" s="112">
        <v>0</v>
      </c>
      <c r="R395" s="112">
        <f>Q395*H395</f>
        <v>0</v>
      </c>
      <c r="S395" s="112">
        <v>0</v>
      </c>
      <c r="T395" s="113">
        <f>S395*H395</f>
        <v>0</v>
      </c>
      <c r="AR395" s="13" t="s">
        <v>178</v>
      </c>
      <c r="AT395" s="13" t="s">
        <v>100</v>
      </c>
      <c r="AU395" s="13" t="s">
        <v>41</v>
      </c>
      <c r="AY395" s="13" t="s">
        <v>98</v>
      </c>
      <c r="BE395" s="114">
        <f>IF(N395="základní",J395,0)</f>
        <v>0</v>
      </c>
      <c r="BF395" s="114">
        <f>IF(N395="snížená",J395,0)</f>
        <v>0</v>
      </c>
      <c r="BG395" s="114">
        <f>IF(N395="zákl. přenesená",J395,0)</f>
        <v>0</v>
      </c>
      <c r="BH395" s="114">
        <f>IF(N395="sníž. přenesená",J395,0)</f>
        <v>0</v>
      </c>
      <c r="BI395" s="114">
        <f>IF(N395="nulová",J395,0)</f>
        <v>0</v>
      </c>
      <c r="BJ395" s="13" t="s">
        <v>38</v>
      </c>
      <c r="BK395" s="114">
        <f>ROUND(I395*H395,2)</f>
        <v>0</v>
      </c>
      <c r="BL395" s="13" t="s">
        <v>178</v>
      </c>
      <c r="BM395" s="13" t="s">
        <v>657</v>
      </c>
    </row>
    <row r="396" spans="2:65" s="6" customFormat="1" ht="29.85" customHeight="1">
      <c r="B396" s="90"/>
      <c r="D396" s="100" t="s">
        <v>36</v>
      </c>
      <c r="E396" s="101" t="s">
        <v>658</v>
      </c>
      <c r="F396" s="101" t="s">
        <v>659</v>
      </c>
      <c r="J396" s="102">
        <f>BK396</f>
        <v>0</v>
      </c>
      <c r="L396" s="90"/>
      <c r="M396" s="94"/>
      <c r="N396" s="95"/>
      <c r="O396" s="95"/>
      <c r="P396" s="96">
        <f>SUM(P397:P400)</f>
        <v>0.34299999999999997</v>
      </c>
      <c r="Q396" s="95"/>
      <c r="R396" s="96">
        <f>SUM(R397:R400)</f>
        <v>4.3999999999999996E-4</v>
      </c>
      <c r="S396" s="95"/>
      <c r="T396" s="97">
        <f>SUM(T397:T400)</f>
        <v>0</v>
      </c>
      <c r="AR396" s="91" t="s">
        <v>41</v>
      </c>
      <c r="AT396" s="98" t="s">
        <v>36</v>
      </c>
      <c r="AU396" s="98" t="s">
        <v>38</v>
      </c>
      <c r="AY396" s="91" t="s">
        <v>98</v>
      </c>
      <c r="BK396" s="99">
        <f>SUM(BK397:BK400)</f>
        <v>0</v>
      </c>
    </row>
    <row r="397" spans="2:65" s="1" customFormat="1" ht="22.5" customHeight="1">
      <c r="B397" s="103"/>
      <c r="C397" s="104" t="s">
        <v>660</v>
      </c>
      <c r="D397" s="104" t="s">
        <v>100</v>
      </c>
      <c r="E397" s="105" t="s">
        <v>661</v>
      </c>
      <c r="F397" s="106" t="s">
        <v>662</v>
      </c>
      <c r="G397" s="107" t="s">
        <v>229</v>
      </c>
      <c r="H397" s="108">
        <v>1</v>
      </c>
      <c r="I397" s="109"/>
      <c r="J397" s="109">
        <f>ROUND(I397*H397,2)</f>
        <v>0</v>
      </c>
      <c r="K397" s="106" t="s">
        <v>1</v>
      </c>
      <c r="L397" s="24"/>
      <c r="M397" s="110" t="s">
        <v>1</v>
      </c>
      <c r="N397" s="111" t="s">
        <v>26</v>
      </c>
      <c r="O397" s="112">
        <v>0.17799999999999999</v>
      </c>
      <c r="P397" s="112">
        <f>O397*H397</f>
        <v>0.17799999999999999</v>
      </c>
      <c r="Q397" s="112">
        <v>1.4999999999999999E-4</v>
      </c>
      <c r="R397" s="112">
        <f>Q397*H397</f>
        <v>1.4999999999999999E-4</v>
      </c>
      <c r="S397" s="112">
        <v>0</v>
      </c>
      <c r="T397" s="113">
        <f>S397*H397</f>
        <v>0</v>
      </c>
      <c r="AR397" s="13" t="s">
        <v>178</v>
      </c>
      <c r="AT397" s="13" t="s">
        <v>100</v>
      </c>
      <c r="AU397" s="13" t="s">
        <v>41</v>
      </c>
      <c r="AY397" s="13" t="s">
        <v>98</v>
      </c>
      <c r="BE397" s="114">
        <f>IF(N397="základní",J397,0)</f>
        <v>0</v>
      </c>
      <c r="BF397" s="114">
        <f>IF(N397="snížená",J397,0)</f>
        <v>0</v>
      </c>
      <c r="BG397" s="114">
        <f>IF(N397="zákl. přenesená",J397,0)</f>
        <v>0</v>
      </c>
      <c r="BH397" s="114">
        <f>IF(N397="sníž. přenesená",J397,0)</f>
        <v>0</v>
      </c>
      <c r="BI397" s="114">
        <f>IF(N397="nulová",J397,0)</f>
        <v>0</v>
      </c>
      <c r="BJ397" s="13" t="s">
        <v>38</v>
      </c>
      <c r="BK397" s="114">
        <f>ROUND(I397*H397,2)</f>
        <v>0</v>
      </c>
      <c r="BL397" s="13" t="s">
        <v>178</v>
      </c>
      <c r="BM397" s="13" t="s">
        <v>663</v>
      </c>
    </row>
    <row r="398" spans="2:65" s="7" customFormat="1">
      <c r="B398" s="115"/>
      <c r="D398" s="123" t="s">
        <v>106</v>
      </c>
      <c r="E398" s="124" t="s">
        <v>1</v>
      </c>
      <c r="F398" s="125" t="s">
        <v>664</v>
      </c>
      <c r="H398" s="126">
        <v>1</v>
      </c>
      <c r="L398" s="115"/>
      <c r="M398" s="120"/>
      <c r="N398" s="121"/>
      <c r="O398" s="121"/>
      <c r="P398" s="121"/>
      <c r="Q398" s="121"/>
      <c r="R398" s="121"/>
      <c r="S398" s="121"/>
      <c r="T398" s="122"/>
      <c r="AT398" s="117" t="s">
        <v>106</v>
      </c>
      <c r="AU398" s="117" t="s">
        <v>41</v>
      </c>
      <c r="AV398" s="7" t="s">
        <v>41</v>
      </c>
      <c r="AW398" s="7" t="s">
        <v>19</v>
      </c>
      <c r="AX398" s="7" t="s">
        <v>37</v>
      </c>
      <c r="AY398" s="117" t="s">
        <v>98</v>
      </c>
    </row>
    <row r="399" spans="2:65" s="1" customFormat="1" ht="31.5" customHeight="1">
      <c r="B399" s="103"/>
      <c r="C399" s="104" t="s">
        <v>665</v>
      </c>
      <c r="D399" s="104" t="s">
        <v>100</v>
      </c>
      <c r="E399" s="105" t="s">
        <v>666</v>
      </c>
      <c r="F399" s="106" t="s">
        <v>667</v>
      </c>
      <c r="G399" s="107" t="s">
        <v>229</v>
      </c>
      <c r="H399" s="108">
        <v>1</v>
      </c>
      <c r="I399" s="109"/>
      <c r="J399" s="109">
        <f>ROUND(I399*H399,2)</f>
        <v>0</v>
      </c>
      <c r="K399" s="106" t="s">
        <v>1</v>
      </c>
      <c r="L399" s="24"/>
      <c r="M399" s="110" t="s">
        <v>1</v>
      </c>
      <c r="N399" s="111" t="s">
        <v>26</v>
      </c>
      <c r="O399" s="112">
        <v>0.16500000000000001</v>
      </c>
      <c r="P399" s="112">
        <f>O399*H399</f>
        <v>0.16500000000000001</v>
      </c>
      <c r="Q399" s="112">
        <v>2.9E-4</v>
      </c>
      <c r="R399" s="112">
        <f>Q399*H399</f>
        <v>2.9E-4</v>
      </c>
      <c r="S399" s="112">
        <v>0</v>
      </c>
      <c r="T399" s="113">
        <f>S399*H399</f>
        <v>0</v>
      </c>
      <c r="AR399" s="13" t="s">
        <v>178</v>
      </c>
      <c r="AT399" s="13" t="s">
        <v>100</v>
      </c>
      <c r="AU399" s="13" t="s">
        <v>41</v>
      </c>
      <c r="AY399" s="13" t="s">
        <v>98</v>
      </c>
      <c r="BE399" s="114">
        <f>IF(N399="základní",J399,0)</f>
        <v>0</v>
      </c>
      <c r="BF399" s="114">
        <f>IF(N399="snížená",J399,0)</f>
        <v>0</v>
      </c>
      <c r="BG399" s="114">
        <f>IF(N399="zákl. přenesená",J399,0)</f>
        <v>0</v>
      </c>
      <c r="BH399" s="114">
        <f>IF(N399="sníž. přenesená",J399,0)</f>
        <v>0</v>
      </c>
      <c r="BI399" s="114">
        <f>IF(N399="nulová",J399,0)</f>
        <v>0</v>
      </c>
      <c r="BJ399" s="13" t="s">
        <v>38</v>
      </c>
      <c r="BK399" s="114">
        <f>ROUND(I399*H399,2)</f>
        <v>0</v>
      </c>
      <c r="BL399" s="13" t="s">
        <v>178</v>
      </c>
      <c r="BM399" s="13" t="s">
        <v>668</v>
      </c>
    </row>
    <row r="400" spans="2:65" s="7" customFormat="1">
      <c r="B400" s="115"/>
      <c r="D400" s="116" t="s">
        <v>106</v>
      </c>
      <c r="E400" s="117" t="s">
        <v>1</v>
      </c>
      <c r="F400" s="118" t="s">
        <v>664</v>
      </c>
      <c r="H400" s="119">
        <v>1</v>
      </c>
      <c r="L400" s="115"/>
      <c r="M400" s="120"/>
      <c r="N400" s="121"/>
      <c r="O400" s="121"/>
      <c r="P400" s="121"/>
      <c r="Q400" s="121"/>
      <c r="R400" s="121"/>
      <c r="S400" s="121"/>
      <c r="T400" s="122"/>
      <c r="AT400" s="117" t="s">
        <v>106</v>
      </c>
      <c r="AU400" s="117" t="s">
        <v>41</v>
      </c>
      <c r="AV400" s="7" t="s">
        <v>41</v>
      </c>
      <c r="AW400" s="7" t="s">
        <v>19</v>
      </c>
      <c r="AX400" s="7" t="s">
        <v>37</v>
      </c>
      <c r="AY400" s="117" t="s">
        <v>98</v>
      </c>
    </row>
    <row r="401" spans="2:65" s="6" customFormat="1" ht="29.85" customHeight="1">
      <c r="B401" s="90"/>
      <c r="D401" s="100" t="s">
        <v>36</v>
      </c>
      <c r="E401" s="101" t="s">
        <v>669</v>
      </c>
      <c r="F401" s="101" t="s">
        <v>670</v>
      </c>
      <c r="J401" s="102">
        <f>BK401</f>
        <v>0</v>
      </c>
      <c r="L401" s="90"/>
      <c r="M401" s="94"/>
      <c r="N401" s="95"/>
      <c r="O401" s="95"/>
      <c r="P401" s="96">
        <f>SUM(P402:P410)</f>
        <v>3.4196120000000003</v>
      </c>
      <c r="Q401" s="95"/>
      <c r="R401" s="96">
        <f>SUM(R402:R410)</f>
        <v>3.5720000000000009E-2</v>
      </c>
      <c r="S401" s="95"/>
      <c r="T401" s="97">
        <f>SUM(T402:T410)</f>
        <v>2.1170000000000001E-2</v>
      </c>
      <c r="AR401" s="91" t="s">
        <v>41</v>
      </c>
      <c r="AT401" s="98" t="s">
        <v>36</v>
      </c>
      <c r="AU401" s="98" t="s">
        <v>38</v>
      </c>
      <c r="AY401" s="91" t="s">
        <v>98</v>
      </c>
      <c r="BK401" s="99">
        <f>SUM(BK402:BK410)</f>
        <v>0</v>
      </c>
    </row>
    <row r="402" spans="2:65" s="1" customFormat="1" ht="22.5" customHeight="1">
      <c r="B402" s="103"/>
      <c r="C402" s="104" t="s">
        <v>671</v>
      </c>
      <c r="D402" s="104" t="s">
        <v>100</v>
      </c>
      <c r="E402" s="105" t="s">
        <v>672</v>
      </c>
      <c r="F402" s="106" t="s">
        <v>673</v>
      </c>
      <c r="G402" s="107" t="s">
        <v>674</v>
      </c>
      <c r="H402" s="108">
        <v>1</v>
      </c>
      <c r="I402" s="109"/>
      <c r="J402" s="109">
        <f t="shared" ref="J402:J410" si="0">ROUND(I402*H402,2)</f>
        <v>0</v>
      </c>
      <c r="K402" s="106" t="s">
        <v>104</v>
      </c>
      <c r="L402" s="24"/>
      <c r="M402" s="110" t="s">
        <v>1</v>
      </c>
      <c r="N402" s="111" t="s">
        <v>26</v>
      </c>
      <c r="O402" s="112">
        <v>0.36199999999999999</v>
      </c>
      <c r="P402" s="112">
        <f t="shared" ref="P402:P410" si="1">O402*H402</f>
        <v>0.36199999999999999</v>
      </c>
      <c r="Q402" s="112">
        <v>0</v>
      </c>
      <c r="R402" s="112">
        <f t="shared" ref="R402:R410" si="2">Q402*H402</f>
        <v>0</v>
      </c>
      <c r="S402" s="112">
        <v>1.9460000000000002E-2</v>
      </c>
      <c r="T402" s="113">
        <f t="shared" ref="T402:T410" si="3">S402*H402</f>
        <v>1.9460000000000002E-2</v>
      </c>
      <c r="AR402" s="13" t="s">
        <v>178</v>
      </c>
      <c r="AT402" s="13" t="s">
        <v>100</v>
      </c>
      <c r="AU402" s="13" t="s">
        <v>41</v>
      </c>
      <c r="AY402" s="13" t="s">
        <v>98</v>
      </c>
      <c r="BE402" s="114">
        <f t="shared" ref="BE402:BE410" si="4">IF(N402="základní",J402,0)</f>
        <v>0</v>
      </c>
      <c r="BF402" s="114">
        <f t="shared" ref="BF402:BF410" si="5">IF(N402="snížená",J402,0)</f>
        <v>0</v>
      </c>
      <c r="BG402" s="114">
        <f t="shared" ref="BG402:BG410" si="6">IF(N402="zákl. přenesená",J402,0)</f>
        <v>0</v>
      </c>
      <c r="BH402" s="114">
        <f t="shared" ref="BH402:BH410" si="7">IF(N402="sníž. přenesená",J402,0)</f>
        <v>0</v>
      </c>
      <c r="BI402" s="114">
        <f t="shared" ref="BI402:BI410" si="8">IF(N402="nulová",J402,0)</f>
        <v>0</v>
      </c>
      <c r="BJ402" s="13" t="s">
        <v>38</v>
      </c>
      <c r="BK402" s="114">
        <f t="shared" ref="BK402:BK410" si="9">ROUND(I402*H402,2)</f>
        <v>0</v>
      </c>
      <c r="BL402" s="13" t="s">
        <v>178</v>
      </c>
      <c r="BM402" s="13" t="s">
        <v>675</v>
      </c>
    </row>
    <row r="403" spans="2:65" s="1" customFormat="1" ht="22.5" customHeight="1">
      <c r="B403" s="103"/>
      <c r="C403" s="104" t="s">
        <v>676</v>
      </c>
      <c r="D403" s="104" t="s">
        <v>100</v>
      </c>
      <c r="E403" s="105" t="s">
        <v>677</v>
      </c>
      <c r="F403" s="106" t="s">
        <v>678</v>
      </c>
      <c r="G403" s="107" t="s">
        <v>674</v>
      </c>
      <c r="H403" s="108">
        <v>1</v>
      </c>
      <c r="I403" s="109"/>
      <c r="J403" s="109">
        <f t="shared" si="0"/>
        <v>0</v>
      </c>
      <c r="K403" s="106" t="s">
        <v>104</v>
      </c>
      <c r="L403" s="24"/>
      <c r="M403" s="110" t="s">
        <v>1</v>
      </c>
      <c r="N403" s="111" t="s">
        <v>26</v>
      </c>
      <c r="O403" s="112">
        <v>1.1000000000000001</v>
      </c>
      <c r="P403" s="112">
        <f t="shared" si="1"/>
        <v>1.1000000000000001</v>
      </c>
      <c r="Q403" s="112">
        <v>1.4760000000000001E-2</v>
      </c>
      <c r="R403" s="112">
        <f t="shared" si="2"/>
        <v>1.4760000000000001E-2</v>
      </c>
      <c r="S403" s="112">
        <v>0</v>
      </c>
      <c r="T403" s="113">
        <f t="shared" si="3"/>
        <v>0</v>
      </c>
      <c r="AR403" s="13" t="s">
        <v>178</v>
      </c>
      <c r="AT403" s="13" t="s">
        <v>100</v>
      </c>
      <c r="AU403" s="13" t="s">
        <v>41</v>
      </c>
      <c r="AY403" s="13" t="s">
        <v>98</v>
      </c>
      <c r="BE403" s="114">
        <f t="shared" si="4"/>
        <v>0</v>
      </c>
      <c r="BF403" s="114">
        <f t="shared" si="5"/>
        <v>0</v>
      </c>
      <c r="BG403" s="114">
        <f t="shared" si="6"/>
        <v>0</v>
      </c>
      <c r="BH403" s="114">
        <f t="shared" si="7"/>
        <v>0</v>
      </c>
      <c r="BI403" s="114">
        <f t="shared" si="8"/>
        <v>0</v>
      </c>
      <c r="BJ403" s="13" t="s">
        <v>38</v>
      </c>
      <c r="BK403" s="114">
        <f t="shared" si="9"/>
        <v>0</v>
      </c>
      <c r="BL403" s="13" t="s">
        <v>178</v>
      </c>
      <c r="BM403" s="13" t="s">
        <v>679</v>
      </c>
    </row>
    <row r="404" spans="2:65" s="1" customFormat="1" ht="44.25" customHeight="1">
      <c r="B404" s="103"/>
      <c r="C404" s="104" t="s">
        <v>680</v>
      </c>
      <c r="D404" s="104" t="s">
        <v>100</v>
      </c>
      <c r="E404" s="105" t="s">
        <v>681</v>
      </c>
      <c r="F404" s="106" t="s">
        <v>1143</v>
      </c>
      <c r="G404" s="107" t="s">
        <v>674</v>
      </c>
      <c r="H404" s="108">
        <v>1</v>
      </c>
      <c r="I404" s="109"/>
      <c r="J404" s="109">
        <f t="shared" si="0"/>
        <v>0</v>
      </c>
      <c r="K404" s="106" t="s">
        <v>1</v>
      </c>
      <c r="L404" s="24"/>
      <c r="M404" s="110" t="s">
        <v>1</v>
      </c>
      <c r="N404" s="111" t="s">
        <v>26</v>
      </c>
      <c r="O404" s="112">
        <v>1.1000000000000001</v>
      </c>
      <c r="P404" s="112">
        <f t="shared" si="1"/>
        <v>1.1000000000000001</v>
      </c>
      <c r="Q404" s="112">
        <v>1.8790000000000001E-2</v>
      </c>
      <c r="R404" s="112">
        <f t="shared" si="2"/>
        <v>1.8790000000000001E-2</v>
      </c>
      <c r="S404" s="112">
        <v>0</v>
      </c>
      <c r="T404" s="113">
        <f t="shared" si="3"/>
        <v>0</v>
      </c>
      <c r="AR404" s="13" t="s">
        <v>178</v>
      </c>
      <c r="AT404" s="13" t="s">
        <v>100</v>
      </c>
      <c r="AU404" s="13" t="s">
        <v>41</v>
      </c>
      <c r="AY404" s="13" t="s">
        <v>98</v>
      </c>
      <c r="BE404" s="114">
        <f t="shared" si="4"/>
        <v>0</v>
      </c>
      <c r="BF404" s="114">
        <f t="shared" si="5"/>
        <v>0</v>
      </c>
      <c r="BG404" s="114">
        <f t="shared" si="6"/>
        <v>0</v>
      </c>
      <c r="BH404" s="114">
        <f t="shared" si="7"/>
        <v>0</v>
      </c>
      <c r="BI404" s="114">
        <f t="shared" si="8"/>
        <v>0</v>
      </c>
      <c r="BJ404" s="13" t="s">
        <v>38</v>
      </c>
      <c r="BK404" s="114">
        <f t="shared" si="9"/>
        <v>0</v>
      </c>
      <c r="BL404" s="13" t="s">
        <v>178</v>
      </c>
      <c r="BM404" s="13" t="s">
        <v>682</v>
      </c>
    </row>
    <row r="405" spans="2:65" s="1" customFormat="1" ht="22.5" customHeight="1">
      <c r="B405" s="103"/>
      <c r="C405" s="104" t="s">
        <v>683</v>
      </c>
      <c r="D405" s="104" t="s">
        <v>100</v>
      </c>
      <c r="E405" s="105" t="s">
        <v>684</v>
      </c>
      <c r="F405" s="106" t="s">
        <v>685</v>
      </c>
      <c r="G405" s="107" t="s">
        <v>674</v>
      </c>
      <c r="H405" s="108">
        <v>1</v>
      </c>
      <c r="I405" s="109"/>
      <c r="J405" s="109">
        <f t="shared" si="0"/>
        <v>0</v>
      </c>
      <c r="K405" s="106" t="s">
        <v>104</v>
      </c>
      <c r="L405" s="24"/>
      <c r="M405" s="110" t="s">
        <v>1</v>
      </c>
      <c r="N405" s="111" t="s">
        <v>26</v>
      </c>
      <c r="O405" s="112">
        <v>0.222</v>
      </c>
      <c r="P405" s="112">
        <f t="shared" si="1"/>
        <v>0.222</v>
      </c>
      <c r="Q405" s="112">
        <v>0</v>
      </c>
      <c r="R405" s="112">
        <f t="shared" si="2"/>
        <v>0</v>
      </c>
      <c r="S405" s="112">
        <v>8.5999999999999998E-4</v>
      </c>
      <c r="T405" s="113">
        <f t="shared" si="3"/>
        <v>8.5999999999999998E-4</v>
      </c>
      <c r="AR405" s="13" t="s">
        <v>178</v>
      </c>
      <c r="AT405" s="13" t="s">
        <v>100</v>
      </c>
      <c r="AU405" s="13" t="s">
        <v>41</v>
      </c>
      <c r="AY405" s="13" t="s">
        <v>98</v>
      </c>
      <c r="BE405" s="114">
        <f t="shared" si="4"/>
        <v>0</v>
      </c>
      <c r="BF405" s="114">
        <f t="shared" si="5"/>
        <v>0</v>
      </c>
      <c r="BG405" s="114">
        <f t="shared" si="6"/>
        <v>0</v>
      </c>
      <c r="BH405" s="114">
        <f t="shared" si="7"/>
        <v>0</v>
      </c>
      <c r="BI405" s="114">
        <f t="shared" si="8"/>
        <v>0</v>
      </c>
      <c r="BJ405" s="13" t="s">
        <v>38</v>
      </c>
      <c r="BK405" s="114">
        <f t="shared" si="9"/>
        <v>0</v>
      </c>
      <c r="BL405" s="13" t="s">
        <v>178</v>
      </c>
      <c r="BM405" s="13" t="s">
        <v>686</v>
      </c>
    </row>
    <row r="406" spans="2:65" s="1" customFormat="1" ht="22.5" customHeight="1">
      <c r="B406" s="103"/>
      <c r="C406" s="104" t="s">
        <v>687</v>
      </c>
      <c r="D406" s="104" t="s">
        <v>100</v>
      </c>
      <c r="E406" s="105" t="s">
        <v>688</v>
      </c>
      <c r="F406" s="106" t="s">
        <v>689</v>
      </c>
      <c r="G406" s="107" t="s">
        <v>674</v>
      </c>
      <c r="H406" s="108">
        <v>1</v>
      </c>
      <c r="I406" s="109"/>
      <c r="J406" s="109">
        <f t="shared" si="0"/>
        <v>0</v>
      </c>
      <c r="K406" s="106" t="s">
        <v>104</v>
      </c>
      <c r="L406" s="24"/>
      <c r="M406" s="110" t="s">
        <v>1</v>
      </c>
      <c r="N406" s="111" t="s">
        <v>26</v>
      </c>
      <c r="O406" s="112">
        <v>0.2</v>
      </c>
      <c r="P406" s="112">
        <f t="shared" si="1"/>
        <v>0.2</v>
      </c>
      <c r="Q406" s="112">
        <v>1.8E-3</v>
      </c>
      <c r="R406" s="112">
        <f t="shared" si="2"/>
        <v>1.8E-3</v>
      </c>
      <c r="S406" s="112">
        <v>0</v>
      </c>
      <c r="T406" s="113">
        <f t="shared" si="3"/>
        <v>0</v>
      </c>
      <c r="AR406" s="13" t="s">
        <v>178</v>
      </c>
      <c r="AT406" s="13" t="s">
        <v>100</v>
      </c>
      <c r="AU406" s="13" t="s">
        <v>41</v>
      </c>
      <c r="AY406" s="13" t="s">
        <v>98</v>
      </c>
      <c r="BE406" s="114">
        <f t="shared" si="4"/>
        <v>0</v>
      </c>
      <c r="BF406" s="114">
        <f t="shared" si="5"/>
        <v>0</v>
      </c>
      <c r="BG406" s="114">
        <f t="shared" si="6"/>
        <v>0</v>
      </c>
      <c r="BH406" s="114">
        <f t="shared" si="7"/>
        <v>0</v>
      </c>
      <c r="BI406" s="114">
        <f t="shared" si="8"/>
        <v>0</v>
      </c>
      <c r="BJ406" s="13" t="s">
        <v>38</v>
      </c>
      <c r="BK406" s="114">
        <f t="shared" si="9"/>
        <v>0</v>
      </c>
      <c r="BL406" s="13" t="s">
        <v>178</v>
      </c>
      <c r="BM406" s="13" t="s">
        <v>690</v>
      </c>
    </row>
    <row r="407" spans="2:65" s="1" customFormat="1" ht="22.5" customHeight="1">
      <c r="B407" s="103"/>
      <c r="C407" s="104" t="s">
        <v>691</v>
      </c>
      <c r="D407" s="104" t="s">
        <v>100</v>
      </c>
      <c r="E407" s="105" t="s">
        <v>692</v>
      </c>
      <c r="F407" s="106" t="s">
        <v>693</v>
      </c>
      <c r="G407" s="107" t="s">
        <v>229</v>
      </c>
      <c r="H407" s="108">
        <v>1</v>
      </c>
      <c r="I407" s="109"/>
      <c r="J407" s="109">
        <f t="shared" si="0"/>
        <v>0</v>
      </c>
      <c r="K407" s="106" t="s">
        <v>104</v>
      </c>
      <c r="L407" s="24"/>
      <c r="M407" s="110" t="s">
        <v>1</v>
      </c>
      <c r="N407" s="111" t="s">
        <v>26</v>
      </c>
      <c r="O407" s="112">
        <v>0.23</v>
      </c>
      <c r="P407" s="112">
        <f t="shared" si="1"/>
        <v>0.23</v>
      </c>
      <c r="Q407" s="112">
        <v>1.3999999999999999E-4</v>
      </c>
      <c r="R407" s="112">
        <f t="shared" si="2"/>
        <v>1.3999999999999999E-4</v>
      </c>
      <c r="S407" s="112">
        <v>0</v>
      </c>
      <c r="T407" s="113">
        <f t="shared" si="3"/>
        <v>0</v>
      </c>
      <c r="AR407" s="13" t="s">
        <v>178</v>
      </c>
      <c r="AT407" s="13" t="s">
        <v>100</v>
      </c>
      <c r="AU407" s="13" t="s">
        <v>41</v>
      </c>
      <c r="AY407" s="13" t="s">
        <v>98</v>
      </c>
      <c r="BE407" s="114">
        <f t="shared" si="4"/>
        <v>0</v>
      </c>
      <c r="BF407" s="114">
        <f t="shared" si="5"/>
        <v>0</v>
      </c>
      <c r="BG407" s="114">
        <f t="shared" si="6"/>
        <v>0</v>
      </c>
      <c r="BH407" s="114">
        <f t="shared" si="7"/>
        <v>0</v>
      </c>
      <c r="BI407" s="114">
        <f t="shared" si="8"/>
        <v>0</v>
      </c>
      <c r="BJ407" s="13" t="s">
        <v>38</v>
      </c>
      <c r="BK407" s="114">
        <f t="shared" si="9"/>
        <v>0</v>
      </c>
      <c r="BL407" s="13" t="s">
        <v>178</v>
      </c>
      <c r="BM407" s="13" t="s">
        <v>694</v>
      </c>
    </row>
    <row r="408" spans="2:65" s="1" customFormat="1" ht="22.5" customHeight="1">
      <c r="B408" s="103"/>
      <c r="C408" s="104" t="s">
        <v>695</v>
      </c>
      <c r="D408" s="104" t="s">
        <v>100</v>
      </c>
      <c r="E408" s="105" t="s">
        <v>696</v>
      </c>
      <c r="F408" s="106" t="s">
        <v>697</v>
      </c>
      <c r="G408" s="107" t="s">
        <v>229</v>
      </c>
      <c r="H408" s="108">
        <v>1</v>
      </c>
      <c r="I408" s="109"/>
      <c r="J408" s="109">
        <f t="shared" si="0"/>
        <v>0</v>
      </c>
      <c r="K408" s="106" t="s">
        <v>104</v>
      </c>
      <c r="L408" s="24"/>
      <c r="M408" s="110" t="s">
        <v>1</v>
      </c>
      <c r="N408" s="111" t="s">
        <v>26</v>
      </c>
      <c r="O408" s="112">
        <v>3.7999999999999999E-2</v>
      </c>
      <c r="P408" s="112">
        <f t="shared" si="1"/>
        <v>3.7999999999999999E-2</v>
      </c>
      <c r="Q408" s="112">
        <v>0</v>
      </c>
      <c r="R408" s="112">
        <f t="shared" si="2"/>
        <v>0</v>
      </c>
      <c r="S408" s="112">
        <v>8.4999999999999995E-4</v>
      </c>
      <c r="T408" s="113">
        <f t="shared" si="3"/>
        <v>8.4999999999999995E-4</v>
      </c>
      <c r="AR408" s="13" t="s">
        <v>178</v>
      </c>
      <c r="AT408" s="13" t="s">
        <v>100</v>
      </c>
      <c r="AU408" s="13" t="s">
        <v>41</v>
      </c>
      <c r="AY408" s="13" t="s">
        <v>98</v>
      </c>
      <c r="BE408" s="114">
        <f t="shared" si="4"/>
        <v>0</v>
      </c>
      <c r="BF408" s="114">
        <f t="shared" si="5"/>
        <v>0</v>
      </c>
      <c r="BG408" s="114">
        <f t="shared" si="6"/>
        <v>0</v>
      </c>
      <c r="BH408" s="114">
        <f t="shared" si="7"/>
        <v>0</v>
      </c>
      <c r="BI408" s="114">
        <f t="shared" si="8"/>
        <v>0</v>
      </c>
      <c r="BJ408" s="13" t="s">
        <v>38</v>
      </c>
      <c r="BK408" s="114">
        <f t="shared" si="9"/>
        <v>0</v>
      </c>
      <c r="BL408" s="13" t="s">
        <v>178</v>
      </c>
      <c r="BM408" s="13" t="s">
        <v>698</v>
      </c>
    </row>
    <row r="409" spans="2:65" s="1" customFormat="1" ht="22.5" customHeight="1">
      <c r="B409" s="103"/>
      <c r="C409" s="104" t="s">
        <v>699</v>
      </c>
      <c r="D409" s="104" t="s">
        <v>100</v>
      </c>
      <c r="E409" s="105" t="s">
        <v>700</v>
      </c>
      <c r="F409" s="106" t="s">
        <v>701</v>
      </c>
      <c r="G409" s="107" t="s">
        <v>229</v>
      </c>
      <c r="H409" s="108">
        <v>1</v>
      </c>
      <c r="I409" s="109"/>
      <c r="J409" s="109">
        <f t="shared" si="0"/>
        <v>0</v>
      </c>
      <c r="K409" s="106" t="s">
        <v>104</v>
      </c>
      <c r="L409" s="24"/>
      <c r="M409" s="110" t="s">
        <v>1</v>
      </c>
      <c r="N409" s="111" t="s">
        <v>26</v>
      </c>
      <c r="O409" s="112">
        <v>0.113</v>
      </c>
      <c r="P409" s="112">
        <f t="shared" si="1"/>
        <v>0.113</v>
      </c>
      <c r="Q409" s="112">
        <v>2.3000000000000001E-4</v>
      </c>
      <c r="R409" s="112">
        <f t="shared" si="2"/>
        <v>2.3000000000000001E-4</v>
      </c>
      <c r="S409" s="112">
        <v>0</v>
      </c>
      <c r="T409" s="113">
        <f t="shared" si="3"/>
        <v>0</v>
      </c>
      <c r="AR409" s="13" t="s">
        <v>178</v>
      </c>
      <c r="AT409" s="13" t="s">
        <v>100</v>
      </c>
      <c r="AU409" s="13" t="s">
        <v>41</v>
      </c>
      <c r="AY409" s="13" t="s">
        <v>98</v>
      </c>
      <c r="BE409" s="114">
        <f t="shared" si="4"/>
        <v>0</v>
      </c>
      <c r="BF409" s="114">
        <f t="shared" si="5"/>
        <v>0</v>
      </c>
      <c r="BG409" s="114">
        <f t="shared" si="6"/>
        <v>0</v>
      </c>
      <c r="BH409" s="114">
        <f t="shared" si="7"/>
        <v>0</v>
      </c>
      <c r="BI409" s="114">
        <f t="shared" si="8"/>
        <v>0</v>
      </c>
      <c r="BJ409" s="13" t="s">
        <v>38</v>
      </c>
      <c r="BK409" s="114">
        <f t="shared" si="9"/>
        <v>0</v>
      </c>
      <c r="BL409" s="13" t="s">
        <v>178</v>
      </c>
      <c r="BM409" s="13" t="s">
        <v>702</v>
      </c>
    </row>
    <row r="410" spans="2:65" s="1" customFormat="1" ht="22.5" customHeight="1">
      <c r="B410" s="103"/>
      <c r="C410" s="104" t="s">
        <v>703</v>
      </c>
      <c r="D410" s="104" t="s">
        <v>100</v>
      </c>
      <c r="E410" s="105" t="s">
        <v>704</v>
      </c>
      <c r="F410" s="106" t="s">
        <v>705</v>
      </c>
      <c r="G410" s="107" t="s">
        <v>139</v>
      </c>
      <c r="H410" s="108">
        <v>3.5999999999999997E-2</v>
      </c>
      <c r="I410" s="109"/>
      <c r="J410" s="109">
        <f t="shared" si="0"/>
        <v>0</v>
      </c>
      <c r="K410" s="106" t="s">
        <v>104</v>
      </c>
      <c r="L410" s="24"/>
      <c r="M410" s="110" t="s">
        <v>1</v>
      </c>
      <c r="N410" s="111" t="s">
        <v>26</v>
      </c>
      <c r="O410" s="112">
        <v>1.5169999999999999</v>
      </c>
      <c r="P410" s="112">
        <f t="shared" si="1"/>
        <v>5.4611999999999994E-2</v>
      </c>
      <c r="Q410" s="112">
        <v>0</v>
      </c>
      <c r="R410" s="112">
        <f t="shared" si="2"/>
        <v>0</v>
      </c>
      <c r="S410" s="112">
        <v>0</v>
      </c>
      <c r="T410" s="113">
        <f t="shared" si="3"/>
        <v>0</v>
      </c>
      <c r="AR410" s="13" t="s">
        <v>178</v>
      </c>
      <c r="AT410" s="13" t="s">
        <v>100</v>
      </c>
      <c r="AU410" s="13" t="s">
        <v>41</v>
      </c>
      <c r="AY410" s="13" t="s">
        <v>98</v>
      </c>
      <c r="BE410" s="114">
        <f t="shared" si="4"/>
        <v>0</v>
      </c>
      <c r="BF410" s="114">
        <f t="shared" si="5"/>
        <v>0</v>
      </c>
      <c r="BG410" s="114">
        <f t="shared" si="6"/>
        <v>0</v>
      </c>
      <c r="BH410" s="114">
        <f t="shared" si="7"/>
        <v>0</v>
      </c>
      <c r="BI410" s="114">
        <f t="shared" si="8"/>
        <v>0</v>
      </c>
      <c r="BJ410" s="13" t="s">
        <v>38</v>
      </c>
      <c r="BK410" s="114">
        <f t="shared" si="9"/>
        <v>0</v>
      </c>
      <c r="BL410" s="13" t="s">
        <v>178</v>
      </c>
      <c r="BM410" s="13" t="s">
        <v>706</v>
      </c>
    </row>
    <row r="411" spans="2:65" s="6" customFormat="1" ht="29.85" customHeight="1">
      <c r="B411" s="90"/>
      <c r="D411" s="100" t="s">
        <v>36</v>
      </c>
      <c r="E411" s="101" t="s">
        <v>707</v>
      </c>
      <c r="F411" s="101" t="s">
        <v>708</v>
      </c>
      <c r="J411" s="102">
        <f>BK411</f>
        <v>0</v>
      </c>
      <c r="L411" s="90"/>
      <c r="M411" s="94"/>
      <c r="N411" s="95"/>
      <c r="O411" s="95"/>
      <c r="P411" s="96">
        <f>SUM(P412:P415)</f>
        <v>5.3364899999999995</v>
      </c>
      <c r="Q411" s="95"/>
      <c r="R411" s="96">
        <f>SUM(R412:R415)</f>
        <v>1.3499999999999999E-3</v>
      </c>
      <c r="S411" s="95"/>
      <c r="T411" s="97">
        <f>SUM(T412:T415)</f>
        <v>0</v>
      </c>
      <c r="AR411" s="91" t="s">
        <v>41</v>
      </c>
      <c r="AT411" s="98" t="s">
        <v>36</v>
      </c>
      <c r="AU411" s="98" t="s">
        <v>38</v>
      </c>
      <c r="AY411" s="91" t="s">
        <v>98</v>
      </c>
      <c r="BK411" s="99">
        <f>SUM(BK412:BK415)</f>
        <v>0</v>
      </c>
    </row>
    <row r="412" spans="2:65" s="1" customFormat="1" ht="22.5" customHeight="1">
      <c r="B412" s="103"/>
      <c r="C412" s="104" t="s">
        <v>709</v>
      </c>
      <c r="D412" s="104" t="s">
        <v>100</v>
      </c>
      <c r="E412" s="105" t="s">
        <v>710</v>
      </c>
      <c r="F412" s="106" t="s">
        <v>711</v>
      </c>
      <c r="G412" s="107" t="s">
        <v>229</v>
      </c>
      <c r="H412" s="108">
        <v>9</v>
      </c>
      <c r="I412" s="109"/>
      <c r="J412" s="109">
        <f>ROUND(I412*H412,2)</f>
        <v>0</v>
      </c>
      <c r="K412" s="106" t="s">
        <v>104</v>
      </c>
      <c r="L412" s="24"/>
      <c r="M412" s="110" t="s">
        <v>1</v>
      </c>
      <c r="N412" s="111" t="s">
        <v>26</v>
      </c>
      <c r="O412" s="112">
        <v>0.59199999999999997</v>
      </c>
      <c r="P412" s="112">
        <f>O412*H412</f>
        <v>5.3279999999999994</v>
      </c>
      <c r="Q412" s="112">
        <v>0</v>
      </c>
      <c r="R412" s="112">
        <f>Q412*H412</f>
        <v>0</v>
      </c>
      <c r="S412" s="112">
        <v>0</v>
      </c>
      <c r="T412" s="113">
        <f>S412*H412</f>
        <v>0</v>
      </c>
      <c r="AR412" s="13" t="s">
        <v>178</v>
      </c>
      <c r="AT412" s="13" t="s">
        <v>100</v>
      </c>
      <c r="AU412" s="13" t="s">
        <v>41</v>
      </c>
      <c r="AY412" s="13" t="s">
        <v>98</v>
      </c>
      <c r="BE412" s="114">
        <f>IF(N412="základní",J412,0)</f>
        <v>0</v>
      </c>
      <c r="BF412" s="114">
        <f>IF(N412="snížená",J412,0)</f>
        <v>0</v>
      </c>
      <c r="BG412" s="114">
        <f>IF(N412="zákl. přenesená",J412,0)</f>
        <v>0</v>
      </c>
      <c r="BH412" s="114">
        <f>IF(N412="sníž. přenesená",J412,0)</f>
        <v>0</v>
      </c>
      <c r="BI412" s="114">
        <f>IF(N412="nulová",J412,0)</f>
        <v>0</v>
      </c>
      <c r="BJ412" s="13" t="s">
        <v>38</v>
      </c>
      <c r="BK412" s="114">
        <f>ROUND(I412*H412,2)</f>
        <v>0</v>
      </c>
      <c r="BL412" s="13" t="s">
        <v>178</v>
      </c>
      <c r="BM412" s="13" t="s">
        <v>712</v>
      </c>
    </row>
    <row r="413" spans="2:65" s="7" customFormat="1">
      <c r="B413" s="115"/>
      <c r="D413" s="123" t="s">
        <v>106</v>
      </c>
      <c r="E413" s="124" t="s">
        <v>1</v>
      </c>
      <c r="F413" s="125" t="s">
        <v>713</v>
      </c>
      <c r="H413" s="126">
        <v>9</v>
      </c>
      <c r="L413" s="115"/>
      <c r="M413" s="120"/>
      <c r="N413" s="121"/>
      <c r="O413" s="121"/>
      <c r="P413" s="121"/>
      <c r="Q413" s="121"/>
      <c r="R413" s="121"/>
      <c r="S413" s="121"/>
      <c r="T413" s="122"/>
      <c r="AT413" s="117" t="s">
        <v>106</v>
      </c>
      <c r="AU413" s="117" t="s">
        <v>41</v>
      </c>
      <c r="AV413" s="7" t="s">
        <v>41</v>
      </c>
      <c r="AW413" s="7" t="s">
        <v>19</v>
      </c>
      <c r="AX413" s="7" t="s">
        <v>37</v>
      </c>
      <c r="AY413" s="117" t="s">
        <v>98</v>
      </c>
    </row>
    <row r="414" spans="2:65" s="1" customFormat="1" ht="22.5" customHeight="1">
      <c r="B414" s="103"/>
      <c r="C414" s="127" t="s">
        <v>714</v>
      </c>
      <c r="D414" s="127" t="s">
        <v>148</v>
      </c>
      <c r="E414" s="128" t="s">
        <v>715</v>
      </c>
      <c r="F414" s="129" t="s">
        <v>716</v>
      </c>
      <c r="G414" s="130" t="s">
        <v>229</v>
      </c>
      <c r="H414" s="131">
        <v>9</v>
      </c>
      <c r="I414" s="132"/>
      <c r="J414" s="132">
        <f>ROUND(I414*H414,2)</f>
        <v>0</v>
      </c>
      <c r="K414" s="129" t="s">
        <v>104</v>
      </c>
      <c r="L414" s="133"/>
      <c r="M414" s="134" t="s">
        <v>1</v>
      </c>
      <c r="N414" s="135" t="s">
        <v>26</v>
      </c>
      <c r="O414" s="112">
        <v>0</v>
      </c>
      <c r="P414" s="112">
        <f>O414*H414</f>
        <v>0</v>
      </c>
      <c r="Q414" s="112">
        <v>1.4999999999999999E-4</v>
      </c>
      <c r="R414" s="112">
        <f>Q414*H414</f>
        <v>1.3499999999999999E-3</v>
      </c>
      <c r="S414" s="112">
        <v>0</v>
      </c>
      <c r="T414" s="113">
        <f>S414*H414</f>
        <v>0</v>
      </c>
      <c r="AR414" s="13" t="s">
        <v>266</v>
      </c>
      <c r="AT414" s="13" t="s">
        <v>148</v>
      </c>
      <c r="AU414" s="13" t="s">
        <v>41</v>
      </c>
      <c r="AY414" s="13" t="s">
        <v>98</v>
      </c>
      <c r="BE414" s="114">
        <f>IF(N414="základní",J414,0)</f>
        <v>0</v>
      </c>
      <c r="BF414" s="114">
        <f>IF(N414="snížená",J414,0)</f>
        <v>0</v>
      </c>
      <c r="BG414" s="114">
        <f>IF(N414="zákl. přenesená",J414,0)</f>
        <v>0</v>
      </c>
      <c r="BH414" s="114">
        <f>IF(N414="sníž. přenesená",J414,0)</f>
        <v>0</v>
      </c>
      <c r="BI414" s="114">
        <f>IF(N414="nulová",J414,0)</f>
        <v>0</v>
      </c>
      <c r="BJ414" s="13" t="s">
        <v>38</v>
      </c>
      <c r="BK414" s="114">
        <f>ROUND(I414*H414,2)</f>
        <v>0</v>
      </c>
      <c r="BL414" s="13" t="s">
        <v>178</v>
      </c>
      <c r="BM414" s="13" t="s">
        <v>717</v>
      </c>
    </row>
    <row r="415" spans="2:65" s="1" customFormat="1" ht="22.5" customHeight="1">
      <c r="B415" s="103"/>
      <c r="C415" s="104" t="s">
        <v>718</v>
      </c>
      <c r="D415" s="104" t="s">
        <v>100</v>
      </c>
      <c r="E415" s="105" t="s">
        <v>719</v>
      </c>
      <c r="F415" s="106" t="s">
        <v>720</v>
      </c>
      <c r="G415" s="107" t="s">
        <v>139</v>
      </c>
      <c r="H415" s="108">
        <v>1E-3</v>
      </c>
      <c r="I415" s="109"/>
      <c r="J415" s="109">
        <f>ROUND(I415*H415,2)</f>
        <v>0</v>
      </c>
      <c r="K415" s="106" t="s">
        <v>104</v>
      </c>
      <c r="L415" s="24"/>
      <c r="M415" s="110" t="s">
        <v>1</v>
      </c>
      <c r="N415" s="111" t="s">
        <v>26</v>
      </c>
      <c r="O415" s="112">
        <v>8.49</v>
      </c>
      <c r="P415" s="112">
        <f>O415*H415</f>
        <v>8.490000000000001E-3</v>
      </c>
      <c r="Q415" s="112">
        <v>0</v>
      </c>
      <c r="R415" s="112">
        <f>Q415*H415</f>
        <v>0</v>
      </c>
      <c r="S415" s="112">
        <v>0</v>
      </c>
      <c r="T415" s="113">
        <f>S415*H415</f>
        <v>0</v>
      </c>
      <c r="AR415" s="13" t="s">
        <v>178</v>
      </c>
      <c r="AT415" s="13" t="s">
        <v>100</v>
      </c>
      <c r="AU415" s="13" t="s">
        <v>41</v>
      </c>
      <c r="AY415" s="13" t="s">
        <v>98</v>
      </c>
      <c r="BE415" s="114">
        <f>IF(N415="základní",J415,0)</f>
        <v>0</v>
      </c>
      <c r="BF415" s="114">
        <f>IF(N415="snížená",J415,0)</f>
        <v>0</v>
      </c>
      <c r="BG415" s="114">
        <f>IF(N415="zákl. přenesená",J415,0)</f>
        <v>0</v>
      </c>
      <c r="BH415" s="114">
        <f>IF(N415="sníž. přenesená",J415,0)</f>
        <v>0</v>
      </c>
      <c r="BI415" s="114">
        <f>IF(N415="nulová",J415,0)</f>
        <v>0</v>
      </c>
      <c r="BJ415" s="13" t="s">
        <v>38</v>
      </c>
      <c r="BK415" s="114">
        <f>ROUND(I415*H415,2)</f>
        <v>0</v>
      </c>
      <c r="BL415" s="13" t="s">
        <v>178</v>
      </c>
      <c r="BM415" s="13" t="s">
        <v>721</v>
      </c>
    </row>
    <row r="416" spans="2:65" s="6" customFormat="1" ht="29.85" customHeight="1">
      <c r="B416" s="90"/>
      <c r="D416" s="100" t="s">
        <v>36</v>
      </c>
      <c r="E416" s="101" t="s">
        <v>722</v>
      </c>
      <c r="F416" s="101" t="s">
        <v>723</v>
      </c>
      <c r="J416" s="102">
        <f>BK416</f>
        <v>0</v>
      </c>
      <c r="L416" s="90"/>
      <c r="M416" s="94"/>
      <c r="N416" s="95"/>
      <c r="O416" s="95"/>
      <c r="P416" s="96">
        <f>SUM(P417:P424)</f>
        <v>4.9869620000000001</v>
      </c>
      <c r="Q416" s="95"/>
      <c r="R416" s="96">
        <f>SUM(R417:R424)</f>
        <v>2.5687000000000001E-2</v>
      </c>
      <c r="S416" s="95"/>
      <c r="T416" s="97">
        <f>SUM(T417:T424)</f>
        <v>1.0521000000000001E-2</v>
      </c>
      <c r="AR416" s="91" t="s">
        <v>41</v>
      </c>
      <c r="AT416" s="98" t="s">
        <v>36</v>
      </c>
      <c r="AU416" s="98" t="s">
        <v>38</v>
      </c>
      <c r="AY416" s="91" t="s">
        <v>98</v>
      </c>
      <c r="BK416" s="99">
        <f>SUM(BK417:BK424)</f>
        <v>0</v>
      </c>
    </row>
    <row r="417" spans="2:65" s="1" customFormat="1" ht="22.5" customHeight="1">
      <c r="B417" s="103"/>
      <c r="C417" s="104" t="s">
        <v>724</v>
      </c>
      <c r="D417" s="104" t="s">
        <v>100</v>
      </c>
      <c r="E417" s="105" t="s">
        <v>725</v>
      </c>
      <c r="F417" s="106" t="s">
        <v>726</v>
      </c>
      <c r="G417" s="107" t="s">
        <v>291</v>
      </c>
      <c r="H417" s="108">
        <v>6.3</v>
      </c>
      <c r="I417" s="109"/>
      <c r="J417" s="109">
        <f>ROUND(I417*H417,2)</f>
        <v>0</v>
      </c>
      <c r="K417" s="106" t="s">
        <v>104</v>
      </c>
      <c r="L417" s="24"/>
      <c r="M417" s="110" t="s">
        <v>1</v>
      </c>
      <c r="N417" s="111" t="s">
        <v>26</v>
      </c>
      <c r="O417" s="112">
        <v>0.19500000000000001</v>
      </c>
      <c r="P417" s="112">
        <f>O417*H417</f>
        <v>1.2284999999999999</v>
      </c>
      <c r="Q417" s="112">
        <v>0</v>
      </c>
      <c r="R417" s="112">
        <f>Q417*H417</f>
        <v>0</v>
      </c>
      <c r="S417" s="112">
        <v>1.67E-3</v>
      </c>
      <c r="T417" s="113">
        <f>S417*H417</f>
        <v>1.0521000000000001E-2</v>
      </c>
      <c r="AR417" s="13" t="s">
        <v>178</v>
      </c>
      <c r="AT417" s="13" t="s">
        <v>100</v>
      </c>
      <c r="AU417" s="13" t="s">
        <v>41</v>
      </c>
      <c r="AY417" s="13" t="s">
        <v>98</v>
      </c>
      <c r="BE417" s="114">
        <f>IF(N417="základní",J417,0)</f>
        <v>0</v>
      </c>
      <c r="BF417" s="114">
        <f>IF(N417="snížená",J417,0)</f>
        <v>0</v>
      </c>
      <c r="BG417" s="114">
        <f>IF(N417="zákl. přenesená",J417,0)</f>
        <v>0</v>
      </c>
      <c r="BH417" s="114">
        <f>IF(N417="sníž. přenesená",J417,0)</f>
        <v>0</v>
      </c>
      <c r="BI417" s="114">
        <f>IF(N417="nulová",J417,0)</f>
        <v>0</v>
      </c>
      <c r="BJ417" s="13" t="s">
        <v>38</v>
      </c>
      <c r="BK417" s="114">
        <f>ROUND(I417*H417,2)</f>
        <v>0</v>
      </c>
      <c r="BL417" s="13" t="s">
        <v>178</v>
      </c>
      <c r="BM417" s="13" t="s">
        <v>727</v>
      </c>
    </row>
    <row r="418" spans="2:65" s="7" customFormat="1">
      <c r="B418" s="115"/>
      <c r="D418" s="123" t="s">
        <v>106</v>
      </c>
      <c r="E418" s="124" t="s">
        <v>1</v>
      </c>
      <c r="F418" s="125" t="s">
        <v>728</v>
      </c>
      <c r="H418" s="126">
        <v>6.3</v>
      </c>
      <c r="L418" s="115"/>
      <c r="M418" s="120"/>
      <c r="N418" s="121"/>
      <c r="O418" s="121"/>
      <c r="P418" s="121"/>
      <c r="Q418" s="121"/>
      <c r="R418" s="121"/>
      <c r="S418" s="121"/>
      <c r="T418" s="122"/>
      <c r="AT418" s="117" t="s">
        <v>106</v>
      </c>
      <c r="AU418" s="117" t="s">
        <v>41</v>
      </c>
      <c r="AV418" s="7" t="s">
        <v>41</v>
      </c>
      <c r="AW418" s="7" t="s">
        <v>19</v>
      </c>
      <c r="AX418" s="7" t="s">
        <v>37</v>
      </c>
      <c r="AY418" s="117" t="s">
        <v>98</v>
      </c>
    </row>
    <row r="419" spans="2:65" s="1" customFormat="1" ht="31.5" customHeight="1">
      <c r="B419" s="103"/>
      <c r="C419" s="104" t="s">
        <v>729</v>
      </c>
      <c r="D419" s="104" t="s">
        <v>100</v>
      </c>
      <c r="E419" s="105" t="s">
        <v>730</v>
      </c>
      <c r="F419" s="106" t="s">
        <v>731</v>
      </c>
      <c r="G419" s="107" t="s">
        <v>291</v>
      </c>
      <c r="H419" s="108">
        <v>2</v>
      </c>
      <c r="I419" s="109"/>
      <c r="J419" s="109">
        <f>ROUND(I419*H419,2)</f>
        <v>0</v>
      </c>
      <c r="K419" s="106" t="s">
        <v>104</v>
      </c>
      <c r="L419" s="24"/>
      <c r="M419" s="110" t="s">
        <v>1</v>
      </c>
      <c r="N419" s="111" t="s">
        <v>26</v>
      </c>
      <c r="O419" s="112">
        <v>0.77500000000000002</v>
      </c>
      <c r="P419" s="112">
        <f>O419*H419</f>
        <v>1.55</v>
      </c>
      <c r="Q419" s="112">
        <v>4.3699999999999998E-3</v>
      </c>
      <c r="R419" s="112">
        <f>Q419*H419</f>
        <v>8.7399999999999995E-3</v>
      </c>
      <c r="S419" s="112">
        <v>0</v>
      </c>
      <c r="T419" s="113">
        <f>S419*H419</f>
        <v>0</v>
      </c>
      <c r="AR419" s="13" t="s">
        <v>178</v>
      </c>
      <c r="AT419" s="13" t="s">
        <v>100</v>
      </c>
      <c r="AU419" s="13" t="s">
        <v>41</v>
      </c>
      <c r="AY419" s="13" t="s">
        <v>98</v>
      </c>
      <c r="BE419" s="114">
        <f>IF(N419="základní",J419,0)</f>
        <v>0</v>
      </c>
      <c r="BF419" s="114">
        <f>IF(N419="snížená",J419,0)</f>
        <v>0</v>
      </c>
      <c r="BG419" s="114">
        <f>IF(N419="zákl. přenesená",J419,0)</f>
        <v>0</v>
      </c>
      <c r="BH419" s="114">
        <f>IF(N419="sníž. přenesená",J419,0)</f>
        <v>0</v>
      </c>
      <c r="BI419" s="114">
        <f>IF(N419="nulová",J419,0)</f>
        <v>0</v>
      </c>
      <c r="BJ419" s="13" t="s">
        <v>38</v>
      </c>
      <c r="BK419" s="114">
        <f>ROUND(I419*H419,2)</f>
        <v>0</v>
      </c>
      <c r="BL419" s="13" t="s">
        <v>178</v>
      </c>
      <c r="BM419" s="13" t="s">
        <v>732</v>
      </c>
    </row>
    <row r="420" spans="2:65" s="8" customFormat="1">
      <c r="B420" s="136"/>
      <c r="D420" s="116" t="s">
        <v>106</v>
      </c>
      <c r="E420" s="137" t="s">
        <v>1</v>
      </c>
      <c r="F420" s="138" t="s">
        <v>733</v>
      </c>
      <c r="H420" s="139" t="s">
        <v>1</v>
      </c>
      <c r="L420" s="136"/>
      <c r="M420" s="140"/>
      <c r="N420" s="141"/>
      <c r="O420" s="141"/>
      <c r="P420" s="141"/>
      <c r="Q420" s="141"/>
      <c r="R420" s="141"/>
      <c r="S420" s="141"/>
      <c r="T420" s="142"/>
      <c r="AT420" s="139" t="s">
        <v>106</v>
      </c>
      <c r="AU420" s="139" t="s">
        <v>41</v>
      </c>
      <c r="AV420" s="8" t="s">
        <v>38</v>
      </c>
      <c r="AW420" s="8" t="s">
        <v>19</v>
      </c>
      <c r="AX420" s="8" t="s">
        <v>37</v>
      </c>
      <c r="AY420" s="139" t="s">
        <v>98</v>
      </c>
    </row>
    <row r="421" spans="2:65" s="7" customFormat="1">
      <c r="B421" s="115"/>
      <c r="D421" s="123" t="s">
        <v>106</v>
      </c>
      <c r="E421" s="124" t="s">
        <v>1</v>
      </c>
      <c r="F421" s="125" t="s">
        <v>734</v>
      </c>
      <c r="H421" s="126">
        <v>2</v>
      </c>
      <c r="L421" s="115"/>
      <c r="M421" s="120"/>
      <c r="N421" s="121"/>
      <c r="O421" s="121"/>
      <c r="P421" s="121"/>
      <c r="Q421" s="121"/>
      <c r="R421" s="121"/>
      <c r="S421" s="121"/>
      <c r="T421" s="122"/>
      <c r="AT421" s="117" t="s">
        <v>106</v>
      </c>
      <c r="AU421" s="117" t="s">
        <v>41</v>
      </c>
      <c r="AV421" s="7" t="s">
        <v>41</v>
      </c>
      <c r="AW421" s="7" t="s">
        <v>19</v>
      </c>
      <c r="AX421" s="7" t="s">
        <v>37</v>
      </c>
      <c r="AY421" s="117" t="s">
        <v>98</v>
      </c>
    </row>
    <row r="422" spans="2:65" s="1" customFormat="1" ht="22.5" customHeight="1">
      <c r="B422" s="103"/>
      <c r="C422" s="104" t="s">
        <v>735</v>
      </c>
      <c r="D422" s="104" t="s">
        <v>100</v>
      </c>
      <c r="E422" s="105" t="s">
        <v>736</v>
      </c>
      <c r="F422" s="106" t="s">
        <v>737</v>
      </c>
      <c r="G422" s="107" t="s">
        <v>291</v>
      </c>
      <c r="H422" s="108">
        <v>6.3</v>
      </c>
      <c r="I422" s="109"/>
      <c r="J422" s="109">
        <f>ROUND(I422*H422,2)</f>
        <v>0</v>
      </c>
      <c r="K422" s="106" t="s">
        <v>104</v>
      </c>
      <c r="L422" s="24"/>
      <c r="M422" s="110" t="s">
        <v>1</v>
      </c>
      <c r="N422" s="111" t="s">
        <v>26</v>
      </c>
      <c r="O422" s="112">
        <v>0.33100000000000002</v>
      </c>
      <c r="P422" s="112">
        <f>O422*H422</f>
        <v>2.0853000000000002</v>
      </c>
      <c r="Q422" s="112">
        <v>2.6900000000000001E-3</v>
      </c>
      <c r="R422" s="112">
        <f>Q422*H422</f>
        <v>1.6947E-2</v>
      </c>
      <c r="S422" s="112">
        <v>0</v>
      </c>
      <c r="T422" s="113">
        <f>S422*H422</f>
        <v>0</v>
      </c>
      <c r="AR422" s="13" t="s">
        <v>178</v>
      </c>
      <c r="AT422" s="13" t="s">
        <v>100</v>
      </c>
      <c r="AU422" s="13" t="s">
        <v>41</v>
      </c>
      <c r="AY422" s="13" t="s">
        <v>98</v>
      </c>
      <c r="BE422" s="114">
        <f>IF(N422="základní",J422,0)</f>
        <v>0</v>
      </c>
      <c r="BF422" s="114">
        <f>IF(N422="snížená",J422,0)</f>
        <v>0</v>
      </c>
      <c r="BG422" s="114">
        <f>IF(N422="zákl. přenesená",J422,0)</f>
        <v>0</v>
      </c>
      <c r="BH422" s="114">
        <f>IF(N422="sníž. přenesená",J422,0)</f>
        <v>0</v>
      </c>
      <c r="BI422" s="114">
        <f>IF(N422="nulová",J422,0)</f>
        <v>0</v>
      </c>
      <c r="BJ422" s="13" t="s">
        <v>38</v>
      </c>
      <c r="BK422" s="114">
        <f>ROUND(I422*H422,2)</f>
        <v>0</v>
      </c>
      <c r="BL422" s="13" t="s">
        <v>178</v>
      </c>
      <c r="BM422" s="13" t="s">
        <v>738</v>
      </c>
    </row>
    <row r="423" spans="2:65" s="7" customFormat="1">
      <c r="B423" s="115"/>
      <c r="D423" s="123" t="s">
        <v>106</v>
      </c>
      <c r="E423" s="124" t="s">
        <v>1</v>
      </c>
      <c r="F423" s="125" t="s">
        <v>739</v>
      </c>
      <c r="H423" s="126">
        <v>6.3</v>
      </c>
      <c r="L423" s="115"/>
      <c r="M423" s="120"/>
      <c r="N423" s="121"/>
      <c r="O423" s="121"/>
      <c r="P423" s="121"/>
      <c r="Q423" s="121"/>
      <c r="R423" s="121"/>
      <c r="S423" s="121"/>
      <c r="T423" s="122"/>
      <c r="AT423" s="117" t="s">
        <v>106</v>
      </c>
      <c r="AU423" s="117" t="s">
        <v>41</v>
      </c>
      <c r="AV423" s="7" t="s">
        <v>41</v>
      </c>
      <c r="AW423" s="7" t="s">
        <v>19</v>
      </c>
      <c r="AX423" s="7" t="s">
        <v>37</v>
      </c>
      <c r="AY423" s="117" t="s">
        <v>98</v>
      </c>
    </row>
    <row r="424" spans="2:65" s="1" customFormat="1" ht="22.5" customHeight="1">
      <c r="B424" s="103"/>
      <c r="C424" s="104" t="s">
        <v>740</v>
      </c>
      <c r="D424" s="104" t="s">
        <v>100</v>
      </c>
      <c r="E424" s="105" t="s">
        <v>741</v>
      </c>
      <c r="F424" s="106" t="s">
        <v>742</v>
      </c>
      <c r="G424" s="107" t="s">
        <v>139</v>
      </c>
      <c r="H424" s="108">
        <v>2.5999999999999999E-2</v>
      </c>
      <c r="I424" s="109"/>
      <c r="J424" s="109">
        <f>ROUND(I424*H424,2)</f>
        <v>0</v>
      </c>
      <c r="K424" s="106" t="s">
        <v>104</v>
      </c>
      <c r="L424" s="24"/>
      <c r="M424" s="110" t="s">
        <v>1</v>
      </c>
      <c r="N424" s="111" t="s">
        <v>26</v>
      </c>
      <c r="O424" s="112">
        <v>4.7370000000000001</v>
      </c>
      <c r="P424" s="112">
        <f>O424*H424</f>
        <v>0.12316199999999999</v>
      </c>
      <c r="Q424" s="112">
        <v>0</v>
      </c>
      <c r="R424" s="112">
        <f>Q424*H424</f>
        <v>0</v>
      </c>
      <c r="S424" s="112">
        <v>0</v>
      </c>
      <c r="T424" s="113">
        <f>S424*H424</f>
        <v>0</v>
      </c>
      <c r="AR424" s="13" t="s">
        <v>178</v>
      </c>
      <c r="AT424" s="13" t="s">
        <v>100</v>
      </c>
      <c r="AU424" s="13" t="s">
        <v>41</v>
      </c>
      <c r="AY424" s="13" t="s">
        <v>98</v>
      </c>
      <c r="BE424" s="114">
        <f>IF(N424="základní",J424,0)</f>
        <v>0</v>
      </c>
      <c r="BF424" s="114">
        <f>IF(N424="snížená",J424,0)</f>
        <v>0</v>
      </c>
      <c r="BG424" s="114">
        <f>IF(N424="zákl. přenesená",J424,0)</f>
        <v>0</v>
      </c>
      <c r="BH424" s="114">
        <f>IF(N424="sníž. přenesená",J424,0)</f>
        <v>0</v>
      </c>
      <c r="BI424" s="114">
        <f>IF(N424="nulová",J424,0)</f>
        <v>0</v>
      </c>
      <c r="BJ424" s="13" t="s">
        <v>38</v>
      </c>
      <c r="BK424" s="114">
        <f>ROUND(I424*H424,2)</f>
        <v>0</v>
      </c>
      <c r="BL424" s="13" t="s">
        <v>178</v>
      </c>
      <c r="BM424" s="13" t="s">
        <v>743</v>
      </c>
    </row>
    <row r="425" spans="2:65" s="6" customFormat="1" ht="29.85" customHeight="1">
      <c r="B425" s="90"/>
      <c r="D425" s="100" t="s">
        <v>36</v>
      </c>
      <c r="E425" s="101" t="s">
        <v>744</v>
      </c>
      <c r="F425" s="101" t="s">
        <v>745</v>
      </c>
      <c r="J425" s="102">
        <f>BK425</f>
        <v>0</v>
      </c>
      <c r="L425" s="90"/>
      <c r="M425" s="94"/>
      <c r="N425" s="95"/>
      <c r="O425" s="95"/>
      <c r="P425" s="96">
        <f>SUM(P426:P442)</f>
        <v>34.20205</v>
      </c>
      <c r="Q425" s="95"/>
      <c r="R425" s="96">
        <f>SUM(R426:R442)</f>
        <v>0.18825375</v>
      </c>
      <c r="S425" s="95"/>
      <c r="T425" s="97">
        <f>SUM(T426:T442)</f>
        <v>0</v>
      </c>
      <c r="AR425" s="91" t="s">
        <v>41</v>
      </c>
      <c r="AT425" s="98" t="s">
        <v>36</v>
      </c>
      <c r="AU425" s="98" t="s">
        <v>38</v>
      </c>
      <c r="AY425" s="91" t="s">
        <v>98</v>
      </c>
      <c r="BK425" s="99">
        <f>SUM(BK426:BK442)</f>
        <v>0</v>
      </c>
    </row>
    <row r="426" spans="2:65" s="1" customFormat="1" ht="22.5" customHeight="1">
      <c r="B426" s="103"/>
      <c r="C426" s="104" t="s">
        <v>746</v>
      </c>
      <c r="D426" s="104" t="s">
        <v>100</v>
      </c>
      <c r="E426" s="105" t="s">
        <v>747</v>
      </c>
      <c r="F426" s="106" t="s">
        <v>748</v>
      </c>
      <c r="G426" s="107" t="s">
        <v>156</v>
      </c>
      <c r="H426" s="108">
        <v>7.6950000000000003</v>
      </c>
      <c r="I426" s="109"/>
      <c r="J426" s="109">
        <f>ROUND(I426*H426,2)</f>
        <v>0</v>
      </c>
      <c r="K426" s="106" t="s">
        <v>104</v>
      </c>
      <c r="L426" s="24"/>
      <c r="M426" s="110" t="s">
        <v>1</v>
      </c>
      <c r="N426" s="111" t="s">
        <v>26</v>
      </c>
      <c r="O426" s="112">
        <v>1.298</v>
      </c>
      <c r="P426" s="112">
        <f>O426*H426</f>
        <v>9.9881100000000007</v>
      </c>
      <c r="Q426" s="112">
        <v>2.5000000000000001E-4</v>
      </c>
      <c r="R426" s="112">
        <f>Q426*H426</f>
        <v>1.9237500000000001E-3</v>
      </c>
      <c r="S426" s="112">
        <v>0</v>
      </c>
      <c r="T426" s="113">
        <f>S426*H426</f>
        <v>0</v>
      </c>
      <c r="AR426" s="13" t="s">
        <v>178</v>
      </c>
      <c r="AT426" s="13" t="s">
        <v>100</v>
      </c>
      <c r="AU426" s="13" t="s">
        <v>41</v>
      </c>
      <c r="AY426" s="13" t="s">
        <v>98</v>
      </c>
      <c r="BE426" s="114">
        <f>IF(N426="základní",J426,0)</f>
        <v>0</v>
      </c>
      <c r="BF426" s="114">
        <f>IF(N426="snížená",J426,0)</f>
        <v>0</v>
      </c>
      <c r="BG426" s="114">
        <f>IF(N426="zákl. přenesená",J426,0)</f>
        <v>0</v>
      </c>
      <c r="BH426" s="114">
        <f>IF(N426="sníž. přenesená",J426,0)</f>
        <v>0</v>
      </c>
      <c r="BI426" s="114">
        <f>IF(N426="nulová",J426,0)</f>
        <v>0</v>
      </c>
      <c r="BJ426" s="13" t="s">
        <v>38</v>
      </c>
      <c r="BK426" s="114">
        <f>ROUND(I426*H426,2)</f>
        <v>0</v>
      </c>
      <c r="BL426" s="13" t="s">
        <v>178</v>
      </c>
      <c r="BM426" s="13" t="s">
        <v>749</v>
      </c>
    </row>
    <row r="427" spans="2:65" s="8" customFormat="1">
      <c r="B427" s="136"/>
      <c r="D427" s="116" t="s">
        <v>106</v>
      </c>
      <c r="E427" s="137" t="s">
        <v>1</v>
      </c>
      <c r="F427" s="138" t="s">
        <v>208</v>
      </c>
      <c r="H427" s="139" t="s">
        <v>1</v>
      </c>
      <c r="L427" s="136"/>
      <c r="M427" s="140"/>
      <c r="N427" s="141"/>
      <c r="O427" s="141"/>
      <c r="P427" s="141"/>
      <c r="Q427" s="141"/>
      <c r="R427" s="141"/>
      <c r="S427" s="141"/>
      <c r="T427" s="142"/>
      <c r="AT427" s="139" t="s">
        <v>106</v>
      </c>
      <c r="AU427" s="139" t="s">
        <v>41</v>
      </c>
      <c r="AV427" s="8" t="s">
        <v>38</v>
      </c>
      <c r="AW427" s="8" t="s">
        <v>19</v>
      </c>
      <c r="AX427" s="8" t="s">
        <v>37</v>
      </c>
      <c r="AY427" s="139" t="s">
        <v>98</v>
      </c>
    </row>
    <row r="428" spans="2:65" s="7" customFormat="1">
      <c r="B428" s="115"/>
      <c r="D428" s="116" t="s">
        <v>106</v>
      </c>
      <c r="E428" s="117" t="s">
        <v>1</v>
      </c>
      <c r="F428" s="118" t="s">
        <v>750</v>
      </c>
      <c r="H428" s="119">
        <v>4.0949999999999998</v>
      </c>
      <c r="L428" s="115"/>
      <c r="M428" s="120"/>
      <c r="N428" s="121"/>
      <c r="O428" s="121"/>
      <c r="P428" s="121"/>
      <c r="Q428" s="121"/>
      <c r="R428" s="121"/>
      <c r="S428" s="121"/>
      <c r="T428" s="122"/>
      <c r="AT428" s="117" t="s">
        <v>106</v>
      </c>
      <c r="AU428" s="117" t="s">
        <v>41</v>
      </c>
      <c r="AV428" s="7" t="s">
        <v>41</v>
      </c>
      <c r="AW428" s="7" t="s">
        <v>19</v>
      </c>
      <c r="AX428" s="7" t="s">
        <v>37</v>
      </c>
      <c r="AY428" s="117" t="s">
        <v>98</v>
      </c>
    </row>
    <row r="429" spans="2:65" s="7" customFormat="1">
      <c r="B429" s="115"/>
      <c r="D429" s="123" t="s">
        <v>106</v>
      </c>
      <c r="E429" s="124" t="s">
        <v>1</v>
      </c>
      <c r="F429" s="125" t="s">
        <v>751</v>
      </c>
      <c r="H429" s="126">
        <v>3.6</v>
      </c>
      <c r="L429" s="115"/>
      <c r="M429" s="120"/>
      <c r="N429" s="121"/>
      <c r="O429" s="121"/>
      <c r="P429" s="121"/>
      <c r="Q429" s="121"/>
      <c r="R429" s="121"/>
      <c r="S429" s="121"/>
      <c r="T429" s="122"/>
      <c r="AT429" s="117" t="s">
        <v>106</v>
      </c>
      <c r="AU429" s="117" t="s">
        <v>41</v>
      </c>
      <c r="AV429" s="7" t="s">
        <v>41</v>
      </c>
      <c r="AW429" s="7" t="s">
        <v>19</v>
      </c>
      <c r="AX429" s="7" t="s">
        <v>37</v>
      </c>
      <c r="AY429" s="117" t="s">
        <v>98</v>
      </c>
    </row>
    <row r="430" spans="2:65" s="1" customFormat="1" ht="31.5" customHeight="1">
      <c r="B430" s="103"/>
      <c r="C430" s="127" t="s">
        <v>752</v>
      </c>
      <c r="D430" s="127" t="s">
        <v>148</v>
      </c>
      <c r="E430" s="128" t="s">
        <v>753</v>
      </c>
      <c r="F430" s="129" t="s">
        <v>754</v>
      </c>
      <c r="G430" s="130" t="s">
        <v>229</v>
      </c>
      <c r="H430" s="131">
        <v>3</v>
      </c>
      <c r="I430" s="132"/>
      <c r="J430" s="132">
        <f>ROUND(I430*H430,2)</f>
        <v>0</v>
      </c>
      <c r="K430" s="129" t="s">
        <v>1</v>
      </c>
      <c r="L430" s="133"/>
      <c r="M430" s="134" t="s">
        <v>1</v>
      </c>
      <c r="N430" s="135" t="s">
        <v>26</v>
      </c>
      <c r="O430" s="112">
        <v>0</v>
      </c>
      <c r="P430" s="112">
        <f>O430*H430</f>
        <v>0</v>
      </c>
      <c r="Q430" s="112">
        <v>2.4899999999999999E-2</v>
      </c>
      <c r="R430" s="112">
        <f>Q430*H430</f>
        <v>7.4699999999999989E-2</v>
      </c>
      <c r="S430" s="112">
        <v>0</v>
      </c>
      <c r="T430" s="113">
        <f>S430*H430</f>
        <v>0</v>
      </c>
      <c r="AR430" s="13" t="s">
        <v>266</v>
      </c>
      <c r="AT430" s="13" t="s">
        <v>148</v>
      </c>
      <c r="AU430" s="13" t="s">
        <v>41</v>
      </c>
      <c r="AY430" s="13" t="s">
        <v>98</v>
      </c>
      <c r="BE430" s="114">
        <f>IF(N430="základní",J430,0)</f>
        <v>0</v>
      </c>
      <c r="BF430" s="114">
        <f>IF(N430="snížená",J430,0)</f>
        <v>0</v>
      </c>
      <c r="BG430" s="114">
        <f>IF(N430="zákl. přenesená",J430,0)</f>
        <v>0</v>
      </c>
      <c r="BH430" s="114">
        <f>IF(N430="sníž. přenesená",J430,0)</f>
        <v>0</v>
      </c>
      <c r="BI430" s="114">
        <f>IF(N430="nulová",J430,0)</f>
        <v>0</v>
      </c>
      <c r="BJ430" s="13" t="s">
        <v>38</v>
      </c>
      <c r="BK430" s="114">
        <f>ROUND(I430*H430,2)</f>
        <v>0</v>
      </c>
      <c r="BL430" s="13" t="s">
        <v>178</v>
      </c>
      <c r="BM430" s="13" t="s">
        <v>755</v>
      </c>
    </row>
    <row r="431" spans="2:65" s="1" customFormat="1" ht="31.5" customHeight="1">
      <c r="B431" s="103"/>
      <c r="C431" s="127" t="s">
        <v>756</v>
      </c>
      <c r="D431" s="127" t="s">
        <v>148</v>
      </c>
      <c r="E431" s="128" t="s">
        <v>757</v>
      </c>
      <c r="F431" s="129" t="s">
        <v>758</v>
      </c>
      <c r="G431" s="130" t="s">
        <v>229</v>
      </c>
      <c r="H431" s="131">
        <v>1</v>
      </c>
      <c r="I431" s="132"/>
      <c r="J431" s="132">
        <f>ROUND(I431*H431,2)</f>
        <v>0</v>
      </c>
      <c r="K431" s="129" t="s">
        <v>1</v>
      </c>
      <c r="L431" s="133"/>
      <c r="M431" s="134" t="s">
        <v>1</v>
      </c>
      <c r="N431" s="135" t="s">
        <v>26</v>
      </c>
      <c r="O431" s="112">
        <v>0</v>
      </c>
      <c r="P431" s="112">
        <f>O431*H431</f>
        <v>0</v>
      </c>
      <c r="Q431" s="112">
        <v>7.4999999999999997E-2</v>
      </c>
      <c r="R431" s="112">
        <f>Q431*H431</f>
        <v>7.4999999999999997E-2</v>
      </c>
      <c r="S431" s="112">
        <v>0</v>
      </c>
      <c r="T431" s="113">
        <f>S431*H431</f>
        <v>0</v>
      </c>
      <c r="AR431" s="13" t="s">
        <v>266</v>
      </c>
      <c r="AT431" s="13" t="s">
        <v>148</v>
      </c>
      <c r="AU431" s="13" t="s">
        <v>41</v>
      </c>
      <c r="AY431" s="13" t="s">
        <v>98</v>
      </c>
      <c r="BE431" s="114">
        <f>IF(N431="základní",J431,0)</f>
        <v>0</v>
      </c>
      <c r="BF431" s="114">
        <f>IF(N431="snížená",J431,0)</f>
        <v>0</v>
      </c>
      <c r="BG431" s="114">
        <f>IF(N431="zákl. přenesená",J431,0)</f>
        <v>0</v>
      </c>
      <c r="BH431" s="114">
        <f>IF(N431="sníž. přenesená",J431,0)</f>
        <v>0</v>
      </c>
      <c r="BI431" s="114">
        <f>IF(N431="nulová",J431,0)</f>
        <v>0</v>
      </c>
      <c r="BJ431" s="13" t="s">
        <v>38</v>
      </c>
      <c r="BK431" s="114">
        <f>ROUND(I431*H431,2)</f>
        <v>0</v>
      </c>
      <c r="BL431" s="13" t="s">
        <v>178</v>
      </c>
      <c r="BM431" s="13" t="s">
        <v>759</v>
      </c>
    </row>
    <row r="432" spans="2:65" s="1" customFormat="1" ht="31.5" customHeight="1">
      <c r="B432" s="103"/>
      <c r="C432" s="104" t="s">
        <v>760</v>
      </c>
      <c r="D432" s="104" t="s">
        <v>100</v>
      </c>
      <c r="E432" s="105" t="s">
        <v>761</v>
      </c>
      <c r="F432" s="106" t="s">
        <v>762</v>
      </c>
      <c r="G432" s="107" t="s">
        <v>291</v>
      </c>
      <c r="H432" s="108">
        <v>51.6</v>
      </c>
      <c r="I432" s="109"/>
      <c r="J432" s="109">
        <f>ROUND(I432*H432,2)</f>
        <v>0</v>
      </c>
      <c r="K432" s="106" t="s">
        <v>1</v>
      </c>
      <c r="L432" s="24"/>
      <c r="M432" s="110" t="s">
        <v>1</v>
      </c>
      <c r="N432" s="111" t="s">
        <v>26</v>
      </c>
      <c r="O432" s="112">
        <v>0.4</v>
      </c>
      <c r="P432" s="112">
        <f>O432*H432</f>
        <v>20.64</v>
      </c>
      <c r="Q432" s="112">
        <v>0</v>
      </c>
      <c r="R432" s="112">
        <f>Q432*H432</f>
        <v>0</v>
      </c>
      <c r="S432" s="112">
        <v>0</v>
      </c>
      <c r="T432" s="113">
        <f>S432*H432</f>
        <v>0</v>
      </c>
      <c r="AR432" s="13" t="s">
        <v>178</v>
      </c>
      <c r="AT432" s="13" t="s">
        <v>100</v>
      </c>
      <c r="AU432" s="13" t="s">
        <v>41</v>
      </c>
      <c r="AY432" s="13" t="s">
        <v>98</v>
      </c>
      <c r="BE432" s="114">
        <f>IF(N432="základní",J432,0)</f>
        <v>0</v>
      </c>
      <c r="BF432" s="114">
        <f>IF(N432="snížená",J432,0)</f>
        <v>0</v>
      </c>
      <c r="BG432" s="114">
        <f>IF(N432="zákl. přenesená",J432,0)</f>
        <v>0</v>
      </c>
      <c r="BH432" s="114">
        <f>IF(N432="sníž. přenesená",J432,0)</f>
        <v>0</v>
      </c>
      <c r="BI432" s="114">
        <f>IF(N432="nulová",J432,0)</f>
        <v>0</v>
      </c>
      <c r="BJ432" s="13" t="s">
        <v>38</v>
      </c>
      <c r="BK432" s="114">
        <f>ROUND(I432*H432,2)</f>
        <v>0</v>
      </c>
      <c r="BL432" s="13" t="s">
        <v>178</v>
      </c>
      <c r="BM432" s="13" t="s">
        <v>763</v>
      </c>
    </row>
    <row r="433" spans="2:65" s="8" customFormat="1">
      <c r="B433" s="136"/>
      <c r="D433" s="116" t="s">
        <v>106</v>
      </c>
      <c r="E433" s="137" t="s">
        <v>1</v>
      </c>
      <c r="F433" s="138" t="s">
        <v>764</v>
      </c>
      <c r="H433" s="139" t="s">
        <v>1</v>
      </c>
      <c r="L433" s="136"/>
      <c r="M433" s="140"/>
      <c r="N433" s="141"/>
      <c r="O433" s="141"/>
      <c r="P433" s="141"/>
      <c r="Q433" s="141"/>
      <c r="R433" s="141"/>
      <c r="S433" s="141"/>
      <c r="T433" s="142"/>
      <c r="AT433" s="139" t="s">
        <v>106</v>
      </c>
      <c r="AU433" s="139" t="s">
        <v>41</v>
      </c>
      <c r="AV433" s="8" t="s">
        <v>38</v>
      </c>
      <c r="AW433" s="8" t="s">
        <v>19</v>
      </c>
      <c r="AX433" s="8" t="s">
        <v>37</v>
      </c>
      <c r="AY433" s="139" t="s">
        <v>98</v>
      </c>
    </row>
    <row r="434" spans="2:65" s="7" customFormat="1">
      <c r="B434" s="115"/>
      <c r="D434" s="116" t="s">
        <v>106</v>
      </c>
      <c r="E434" s="117" t="s">
        <v>1</v>
      </c>
      <c r="F434" s="118" t="s">
        <v>765</v>
      </c>
      <c r="H434" s="119">
        <v>30</v>
      </c>
      <c r="L434" s="115"/>
      <c r="M434" s="120"/>
      <c r="N434" s="121"/>
      <c r="O434" s="121"/>
      <c r="P434" s="121"/>
      <c r="Q434" s="121"/>
      <c r="R434" s="121"/>
      <c r="S434" s="121"/>
      <c r="T434" s="122"/>
      <c r="AT434" s="117" t="s">
        <v>106</v>
      </c>
      <c r="AU434" s="117" t="s">
        <v>41</v>
      </c>
      <c r="AV434" s="7" t="s">
        <v>41</v>
      </c>
      <c r="AW434" s="7" t="s">
        <v>19</v>
      </c>
      <c r="AX434" s="7" t="s">
        <v>37</v>
      </c>
      <c r="AY434" s="117" t="s">
        <v>98</v>
      </c>
    </row>
    <row r="435" spans="2:65" s="7" customFormat="1">
      <c r="B435" s="115"/>
      <c r="D435" s="116" t="s">
        <v>106</v>
      </c>
      <c r="E435" s="117" t="s">
        <v>1</v>
      </c>
      <c r="F435" s="118" t="s">
        <v>766</v>
      </c>
      <c r="H435" s="119">
        <v>7.2</v>
      </c>
      <c r="L435" s="115"/>
      <c r="M435" s="120"/>
      <c r="N435" s="121"/>
      <c r="O435" s="121"/>
      <c r="P435" s="121"/>
      <c r="Q435" s="121"/>
      <c r="R435" s="121"/>
      <c r="S435" s="121"/>
      <c r="T435" s="122"/>
      <c r="AT435" s="117" t="s">
        <v>106</v>
      </c>
      <c r="AU435" s="117" t="s">
        <v>41</v>
      </c>
      <c r="AV435" s="7" t="s">
        <v>41</v>
      </c>
      <c r="AW435" s="7" t="s">
        <v>19</v>
      </c>
      <c r="AX435" s="7" t="s">
        <v>37</v>
      </c>
      <c r="AY435" s="117" t="s">
        <v>98</v>
      </c>
    </row>
    <row r="436" spans="2:65" s="7" customFormat="1">
      <c r="B436" s="115"/>
      <c r="D436" s="123" t="s">
        <v>106</v>
      </c>
      <c r="E436" s="124" t="s">
        <v>1</v>
      </c>
      <c r="F436" s="125" t="s">
        <v>767</v>
      </c>
      <c r="H436" s="126">
        <v>14.4</v>
      </c>
      <c r="L436" s="115"/>
      <c r="M436" s="120"/>
      <c r="N436" s="121"/>
      <c r="O436" s="121"/>
      <c r="P436" s="121"/>
      <c r="Q436" s="121"/>
      <c r="R436" s="121"/>
      <c r="S436" s="121"/>
      <c r="T436" s="122"/>
      <c r="AT436" s="117" t="s">
        <v>106</v>
      </c>
      <c r="AU436" s="117" t="s">
        <v>41</v>
      </c>
      <c r="AV436" s="7" t="s">
        <v>41</v>
      </c>
      <c r="AW436" s="7" t="s">
        <v>19</v>
      </c>
      <c r="AX436" s="7" t="s">
        <v>37</v>
      </c>
      <c r="AY436" s="117" t="s">
        <v>98</v>
      </c>
    </row>
    <row r="437" spans="2:65" s="1" customFormat="1" ht="22.5" customHeight="1">
      <c r="B437" s="103"/>
      <c r="C437" s="104" t="s">
        <v>768</v>
      </c>
      <c r="D437" s="104" t="s">
        <v>100</v>
      </c>
      <c r="E437" s="105" t="s">
        <v>769</v>
      </c>
      <c r="F437" s="106" t="s">
        <v>770</v>
      </c>
      <c r="G437" s="107" t="s">
        <v>229</v>
      </c>
      <c r="H437" s="108">
        <v>5</v>
      </c>
      <c r="I437" s="109"/>
      <c r="J437" s="109">
        <f>ROUND(I437*H437,2)</f>
        <v>0</v>
      </c>
      <c r="K437" s="106" t="s">
        <v>104</v>
      </c>
      <c r="L437" s="24"/>
      <c r="M437" s="110" t="s">
        <v>1</v>
      </c>
      <c r="N437" s="111" t="s">
        <v>26</v>
      </c>
      <c r="O437" s="112">
        <v>0.63</v>
      </c>
      <c r="P437" s="112">
        <f>O437*H437</f>
        <v>3.15</v>
      </c>
      <c r="Q437" s="112">
        <v>0</v>
      </c>
      <c r="R437" s="112">
        <f>Q437*H437</f>
        <v>0</v>
      </c>
      <c r="S437" s="112">
        <v>0</v>
      </c>
      <c r="T437" s="113">
        <f>S437*H437</f>
        <v>0</v>
      </c>
      <c r="AR437" s="13" t="s">
        <v>178</v>
      </c>
      <c r="AT437" s="13" t="s">
        <v>100</v>
      </c>
      <c r="AU437" s="13" t="s">
        <v>41</v>
      </c>
      <c r="AY437" s="13" t="s">
        <v>98</v>
      </c>
      <c r="BE437" s="114">
        <f>IF(N437="základní",J437,0)</f>
        <v>0</v>
      </c>
      <c r="BF437" s="114">
        <f>IF(N437="snížená",J437,0)</f>
        <v>0</v>
      </c>
      <c r="BG437" s="114">
        <f>IF(N437="zákl. přenesená",J437,0)</f>
        <v>0</v>
      </c>
      <c r="BH437" s="114">
        <f>IF(N437="sníž. přenesená",J437,0)</f>
        <v>0</v>
      </c>
      <c r="BI437" s="114">
        <f>IF(N437="nulová",J437,0)</f>
        <v>0</v>
      </c>
      <c r="BJ437" s="13" t="s">
        <v>38</v>
      </c>
      <c r="BK437" s="114">
        <f>ROUND(I437*H437,2)</f>
        <v>0</v>
      </c>
      <c r="BL437" s="13" t="s">
        <v>178</v>
      </c>
      <c r="BM437" s="13" t="s">
        <v>771</v>
      </c>
    </row>
    <row r="438" spans="2:65" s="7" customFormat="1">
      <c r="B438" s="115"/>
      <c r="D438" s="123" t="s">
        <v>106</v>
      </c>
      <c r="E438" s="124" t="s">
        <v>1</v>
      </c>
      <c r="F438" s="125" t="s">
        <v>772</v>
      </c>
      <c r="H438" s="126">
        <v>5</v>
      </c>
      <c r="L438" s="115"/>
      <c r="M438" s="120"/>
      <c r="N438" s="121"/>
      <c r="O438" s="121"/>
      <c r="P438" s="121"/>
      <c r="Q438" s="121"/>
      <c r="R438" s="121"/>
      <c r="S438" s="121"/>
      <c r="T438" s="122"/>
      <c r="AT438" s="117" t="s">
        <v>106</v>
      </c>
      <c r="AU438" s="117" t="s">
        <v>41</v>
      </c>
      <c r="AV438" s="7" t="s">
        <v>41</v>
      </c>
      <c r="AW438" s="7" t="s">
        <v>19</v>
      </c>
      <c r="AX438" s="7" t="s">
        <v>37</v>
      </c>
      <c r="AY438" s="117" t="s">
        <v>98</v>
      </c>
    </row>
    <row r="439" spans="2:65" s="1" customFormat="1" ht="22.5" customHeight="1">
      <c r="B439" s="103"/>
      <c r="C439" s="127" t="s">
        <v>773</v>
      </c>
      <c r="D439" s="127" t="s">
        <v>148</v>
      </c>
      <c r="E439" s="128" t="s">
        <v>774</v>
      </c>
      <c r="F439" s="129" t="s">
        <v>775</v>
      </c>
      <c r="G439" s="130" t="s">
        <v>291</v>
      </c>
      <c r="H439" s="131">
        <v>12.21</v>
      </c>
      <c r="I439" s="132"/>
      <c r="J439" s="132">
        <f>ROUND(I439*H439,2)</f>
        <v>0</v>
      </c>
      <c r="K439" s="129" t="s">
        <v>104</v>
      </c>
      <c r="L439" s="133"/>
      <c r="M439" s="134" t="s">
        <v>1</v>
      </c>
      <c r="N439" s="135" t="s">
        <v>26</v>
      </c>
      <c r="O439" s="112">
        <v>0</v>
      </c>
      <c r="P439" s="112">
        <f>O439*H439</f>
        <v>0</v>
      </c>
      <c r="Q439" s="112">
        <v>3.0000000000000001E-3</v>
      </c>
      <c r="R439" s="112">
        <f>Q439*H439</f>
        <v>3.6630000000000003E-2</v>
      </c>
      <c r="S439" s="112">
        <v>0</v>
      </c>
      <c r="T439" s="113">
        <f>S439*H439</f>
        <v>0</v>
      </c>
      <c r="AR439" s="13" t="s">
        <v>266</v>
      </c>
      <c r="AT439" s="13" t="s">
        <v>148</v>
      </c>
      <c r="AU439" s="13" t="s">
        <v>41</v>
      </c>
      <c r="AY439" s="13" t="s">
        <v>98</v>
      </c>
      <c r="BE439" s="114">
        <f>IF(N439="základní",J439,0)</f>
        <v>0</v>
      </c>
      <c r="BF439" s="114">
        <f>IF(N439="snížená",J439,0)</f>
        <v>0</v>
      </c>
      <c r="BG439" s="114">
        <f>IF(N439="zákl. přenesená",J439,0)</f>
        <v>0</v>
      </c>
      <c r="BH439" s="114">
        <f>IF(N439="sníž. přenesená",J439,0)</f>
        <v>0</v>
      </c>
      <c r="BI439" s="114">
        <f>IF(N439="nulová",J439,0)</f>
        <v>0</v>
      </c>
      <c r="BJ439" s="13" t="s">
        <v>38</v>
      </c>
      <c r="BK439" s="114">
        <f>ROUND(I439*H439,2)</f>
        <v>0</v>
      </c>
      <c r="BL439" s="13" t="s">
        <v>178</v>
      </c>
      <c r="BM439" s="13" t="s">
        <v>776</v>
      </c>
    </row>
    <row r="440" spans="2:65" s="7" customFormat="1">
      <c r="B440" s="115"/>
      <c r="D440" s="116" t="s">
        <v>106</v>
      </c>
      <c r="E440" s="117" t="s">
        <v>1</v>
      </c>
      <c r="F440" s="118" t="s">
        <v>777</v>
      </c>
      <c r="H440" s="119">
        <v>11.1</v>
      </c>
      <c r="L440" s="115"/>
      <c r="M440" s="120"/>
      <c r="N440" s="121"/>
      <c r="O440" s="121"/>
      <c r="P440" s="121"/>
      <c r="Q440" s="121"/>
      <c r="R440" s="121"/>
      <c r="S440" s="121"/>
      <c r="T440" s="122"/>
      <c r="AT440" s="117" t="s">
        <v>106</v>
      </c>
      <c r="AU440" s="117" t="s">
        <v>41</v>
      </c>
      <c r="AV440" s="7" t="s">
        <v>41</v>
      </c>
      <c r="AW440" s="7" t="s">
        <v>19</v>
      </c>
      <c r="AX440" s="7" t="s">
        <v>37</v>
      </c>
      <c r="AY440" s="117" t="s">
        <v>98</v>
      </c>
    </row>
    <row r="441" spans="2:65" s="7" customFormat="1">
      <c r="B441" s="115"/>
      <c r="D441" s="123" t="s">
        <v>106</v>
      </c>
      <c r="F441" s="125" t="s">
        <v>778</v>
      </c>
      <c r="H441" s="126">
        <v>12.21</v>
      </c>
      <c r="L441" s="115"/>
      <c r="M441" s="120"/>
      <c r="N441" s="121"/>
      <c r="O441" s="121"/>
      <c r="P441" s="121"/>
      <c r="Q441" s="121"/>
      <c r="R441" s="121"/>
      <c r="S441" s="121"/>
      <c r="T441" s="122"/>
      <c r="AT441" s="117" t="s">
        <v>106</v>
      </c>
      <c r="AU441" s="117" t="s">
        <v>41</v>
      </c>
      <c r="AV441" s="7" t="s">
        <v>41</v>
      </c>
      <c r="AW441" s="7" t="s">
        <v>2</v>
      </c>
      <c r="AX441" s="7" t="s">
        <v>38</v>
      </c>
      <c r="AY441" s="117" t="s">
        <v>98</v>
      </c>
    </row>
    <row r="442" spans="2:65" s="1" customFormat="1" ht="22.5" customHeight="1">
      <c r="B442" s="103"/>
      <c r="C442" s="104" t="s">
        <v>779</v>
      </c>
      <c r="D442" s="104" t="s">
        <v>100</v>
      </c>
      <c r="E442" s="105" t="s">
        <v>780</v>
      </c>
      <c r="F442" s="106" t="s">
        <v>781</v>
      </c>
      <c r="G442" s="107" t="s">
        <v>139</v>
      </c>
      <c r="H442" s="108">
        <v>0.188</v>
      </c>
      <c r="I442" s="109"/>
      <c r="J442" s="109">
        <f>ROUND(I442*H442,2)</f>
        <v>0</v>
      </c>
      <c r="K442" s="106" t="s">
        <v>104</v>
      </c>
      <c r="L442" s="24"/>
      <c r="M442" s="110" t="s">
        <v>1</v>
      </c>
      <c r="N442" s="111" t="s">
        <v>26</v>
      </c>
      <c r="O442" s="112">
        <v>2.2549999999999999</v>
      </c>
      <c r="P442" s="112">
        <f>O442*H442</f>
        <v>0.42393999999999998</v>
      </c>
      <c r="Q442" s="112">
        <v>0</v>
      </c>
      <c r="R442" s="112">
        <f>Q442*H442</f>
        <v>0</v>
      </c>
      <c r="S442" s="112">
        <v>0</v>
      </c>
      <c r="T442" s="113">
        <f>S442*H442</f>
        <v>0</v>
      </c>
      <c r="AR442" s="13" t="s">
        <v>178</v>
      </c>
      <c r="AT442" s="13" t="s">
        <v>100</v>
      </c>
      <c r="AU442" s="13" t="s">
        <v>41</v>
      </c>
      <c r="AY442" s="13" t="s">
        <v>98</v>
      </c>
      <c r="BE442" s="114">
        <f>IF(N442="základní",J442,0)</f>
        <v>0</v>
      </c>
      <c r="BF442" s="114">
        <f>IF(N442="snížená",J442,0)</f>
        <v>0</v>
      </c>
      <c r="BG442" s="114">
        <f>IF(N442="zákl. přenesená",J442,0)</f>
        <v>0</v>
      </c>
      <c r="BH442" s="114">
        <f>IF(N442="sníž. přenesená",J442,0)</f>
        <v>0</v>
      </c>
      <c r="BI442" s="114">
        <f>IF(N442="nulová",J442,0)</f>
        <v>0</v>
      </c>
      <c r="BJ442" s="13" t="s">
        <v>38</v>
      </c>
      <c r="BK442" s="114">
        <f>ROUND(I442*H442,2)</f>
        <v>0</v>
      </c>
      <c r="BL442" s="13" t="s">
        <v>178</v>
      </c>
      <c r="BM442" s="13" t="s">
        <v>782</v>
      </c>
    </row>
    <row r="443" spans="2:65" s="6" customFormat="1" ht="29.85" customHeight="1">
      <c r="B443" s="90"/>
      <c r="D443" s="100" t="s">
        <v>36</v>
      </c>
      <c r="E443" s="101" t="s">
        <v>783</v>
      </c>
      <c r="F443" s="101" t="s">
        <v>784</v>
      </c>
      <c r="J443" s="102">
        <f>BK443</f>
        <v>0</v>
      </c>
      <c r="L443" s="90"/>
      <c r="M443" s="94"/>
      <c r="N443" s="95"/>
      <c r="O443" s="95"/>
      <c r="P443" s="96">
        <f>SUM(P444:P490)</f>
        <v>110.50827000000001</v>
      </c>
      <c r="Q443" s="95"/>
      <c r="R443" s="96">
        <f>SUM(R444:R490)</f>
        <v>1.7901199999999999</v>
      </c>
      <c r="S443" s="95"/>
      <c r="T443" s="97">
        <f>SUM(T444:T490)</f>
        <v>2.34687</v>
      </c>
      <c r="AR443" s="91" t="s">
        <v>41</v>
      </c>
      <c r="AT443" s="98" t="s">
        <v>36</v>
      </c>
      <c r="AU443" s="98" t="s">
        <v>38</v>
      </c>
      <c r="AY443" s="91" t="s">
        <v>98</v>
      </c>
      <c r="BK443" s="99">
        <f>SUM(BK444:BK490)</f>
        <v>0</v>
      </c>
    </row>
    <row r="444" spans="2:65" s="1" customFormat="1" ht="22.5" customHeight="1">
      <c r="B444" s="103"/>
      <c r="C444" s="104" t="s">
        <v>785</v>
      </c>
      <c r="D444" s="104" t="s">
        <v>100</v>
      </c>
      <c r="E444" s="105" t="s">
        <v>786</v>
      </c>
      <c r="F444" s="106" t="s">
        <v>787</v>
      </c>
      <c r="G444" s="107" t="s">
        <v>162</v>
      </c>
      <c r="H444" s="108">
        <v>627.9</v>
      </c>
      <c r="I444" s="109"/>
      <c r="J444" s="109">
        <f>ROUND(I444*H444,2)</f>
        <v>0</v>
      </c>
      <c r="K444" s="106" t="s">
        <v>104</v>
      </c>
      <c r="L444" s="24"/>
      <c r="M444" s="110" t="s">
        <v>1</v>
      </c>
      <c r="N444" s="111" t="s">
        <v>26</v>
      </c>
      <c r="O444" s="112">
        <v>1.7000000000000001E-2</v>
      </c>
      <c r="P444" s="112">
        <f>O444*H444</f>
        <v>10.674300000000001</v>
      </c>
      <c r="Q444" s="112">
        <v>5.0000000000000002E-5</v>
      </c>
      <c r="R444" s="112">
        <f>Q444*H444</f>
        <v>3.1394999999999999E-2</v>
      </c>
      <c r="S444" s="112">
        <v>0</v>
      </c>
      <c r="T444" s="113">
        <f>S444*H444</f>
        <v>0</v>
      </c>
      <c r="AR444" s="13" t="s">
        <v>178</v>
      </c>
      <c r="AT444" s="13" t="s">
        <v>100</v>
      </c>
      <c r="AU444" s="13" t="s">
        <v>41</v>
      </c>
      <c r="AY444" s="13" t="s">
        <v>98</v>
      </c>
      <c r="BE444" s="114">
        <f>IF(N444="základní",J444,0)</f>
        <v>0</v>
      </c>
      <c r="BF444" s="114">
        <f>IF(N444="snížená",J444,0)</f>
        <v>0</v>
      </c>
      <c r="BG444" s="114">
        <f>IF(N444="zákl. přenesená",J444,0)</f>
        <v>0</v>
      </c>
      <c r="BH444" s="114">
        <f>IF(N444="sníž. přenesená",J444,0)</f>
        <v>0</v>
      </c>
      <c r="BI444" s="114">
        <f>IF(N444="nulová",J444,0)</f>
        <v>0</v>
      </c>
      <c r="BJ444" s="13" t="s">
        <v>38</v>
      </c>
      <c r="BK444" s="114">
        <f>ROUND(I444*H444,2)</f>
        <v>0</v>
      </c>
      <c r="BL444" s="13" t="s">
        <v>178</v>
      </c>
      <c r="BM444" s="13" t="s">
        <v>788</v>
      </c>
    </row>
    <row r="445" spans="2:65" s="8" customFormat="1">
      <c r="B445" s="136"/>
      <c r="D445" s="116" t="s">
        <v>106</v>
      </c>
      <c r="E445" s="137" t="s">
        <v>1</v>
      </c>
      <c r="F445" s="138" t="s">
        <v>789</v>
      </c>
      <c r="H445" s="139" t="s">
        <v>1</v>
      </c>
      <c r="L445" s="136"/>
      <c r="M445" s="140"/>
      <c r="N445" s="141"/>
      <c r="O445" s="141"/>
      <c r="P445" s="141"/>
      <c r="Q445" s="141"/>
      <c r="R445" s="141"/>
      <c r="S445" s="141"/>
      <c r="T445" s="142"/>
      <c r="AT445" s="139" t="s">
        <v>106</v>
      </c>
      <c r="AU445" s="139" t="s">
        <v>41</v>
      </c>
      <c r="AV445" s="8" t="s">
        <v>38</v>
      </c>
      <c r="AW445" s="8" t="s">
        <v>19</v>
      </c>
      <c r="AX445" s="8" t="s">
        <v>37</v>
      </c>
      <c r="AY445" s="139" t="s">
        <v>98</v>
      </c>
    </row>
    <row r="446" spans="2:65" s="8" customFormat="1">
      <c r="B446" s="136"/>
      <c r="D446" s="116" t="s">
        <v>106</v>
      </c>
      <c r="E446" s="137" t="s">
        <v>1</v>
      </c>
      <c r="F446" s="138" t="s">
        <v>790</v>
      </c>
      <c r="H446" s="139" t="s">
        <v>1</v>
      </c>
      <c r="L446" s="136"/>
      <c r="M446" s="140"/>
      <c r="N446" s="141"/>
      <c r="O446" s="141"/>
      <c r="P446" s="141"/>
      <c r="Q446" s="141"/>
      <c r="R446" s="141"/>
      <c r="S446" s="141"/>
      <c r="T446" s="142"/>
      <c r="AT446" s="139" t="s">
        <v>106</v>
      </c>
      <c r="AU446" s="139" t="s">
        <v>41</v>
      </c>
      <c r="AV446" s="8" t="s">
        <v>38</v>
      </c>
      <c r="AW446" s="8" t="s">
        <v>19</v>
      </c>
      <c r="AX446" s="8" t="s">
        <v>37</v>
      </c>
      <c r="AY446" s="139" t="s">
        <v>98</v>
      </c>
    </row>
    <row r="447" spans="2:65" s="7" customFormat="1">
      <c r="B447" s="115"/>
      <c r="D447" s="116" t="s">
        <v>106</v>
      </c>
      <c r="E447" s="117" t="s">
        <v>1</v>
      </c>
      <c r="F447" s="118" t="s">
        <v>791</v>
      </c>
      <c r="H447" s="119">
        <v>363.5</v>
      </c>
      <c r="L447" s="115"/>
      <c r="M447" s="120"/>
      <c r="N447" s="121"/>
      <c r="O447" s="121"/>
      <c r="P447" s="121"/>
      <c r="Q447" s="121"/>
      <c r="R447" s="121"/>
      <c r="S447" s="121"/>
      <c r="T447" s="122"/>
      <c r="AT447" s="117" t="s">
        <v>106</v>
      </c>
      <c r="AU447" s="117" t="s">
        <v>41</v>
      </c>
      <c r="AV447" s="7" t="s">
        <v>41</v>
      </c>
      <c r="AW447" s="7" t="s">
        <v>19</v>
      </c>
      <c r="AX447" s="7" t="s">
        <v>37</v>
      </c>
      <c r="AY447" s="117" t="s">
        <v>98</v>
      </c>
    </row>
    <row r="448" spans="2:65" s="7" customFormat="1">
      <c r="B448" s="115"/>
      <c r="D448" s="123" t="s">
        <v>106</v>
      </c>
      <c r="E448" s="124" t="s">
        <v>1</v>
      </c>
      <c r="F448" s="125" t="s">
        <v>792</v>
      </c>
      <c r="H448" s="126">
        <v>264.39999999999998</v>
      </c>
      <c r="L448" s="115"/>
      <c r="M448" s="120"/>
      <c r="N448" s="121"/>
      <c r="O448" s="121"/>
      <c r="P448" s="121"/>
      <c r="Q448" s="121"/>
      <c r="R448" s="121"/>
      <c r="S448" s="121"/>
      <c r="T448" s="122"/>
      <c r="AT448" s="117" t="s">
        <v>106</v>
      </c>
      <c r="AU448" s="117" t="s">
        <v>41</v>
      </c>
      <c r="AV448" s="7" t="s">
        <v>41</v>
      </c>
      <c r="AW448" s="7" t="s">
        <v>19</v>
      </c>
      <c r="AX448" s="7" t="s">
        <v>37</v>
      </c>
      <c r="AY448" s="117" t="s">
        <v>98</v>
      </c>
    </row>
    <row r="449" spans="2:65" s="1" customFormat="1" ht="22.5" customHeight="1">
      <c r="B449" s="103"/>
      <c r="C449" s="127" t="s">
        <v>793</v>
      </c>
      <c r="D449" s="127" t="s">
        <v>148</v>
      </c>
      <c r="E449" s="128" t="s">
        <v>794</v>
      </c>
      <c r="F449" s="129" t="s">
        <v>795</v>
      </c>
      <c r="G449" s="130" t="s">
        <v>139</v>
      </c>
      <c r="H449" s="131">
        <v>0.69099999999999995</v>
      </c>
      <c r="I449" s="132"/>
      <c r="J449" s="132">
        <f>ROUND(I449*H449,2)</f>
        <v>0</v>
      </c>
      <c r="K449" s="129" t="s">
        <v>1</v>
      </c>
      <c r="L449" s="133"/>
      <c r="M449" s="134" t="s">
        <v>1</v>
      </c>
      <c r="N449" s="135" t="s">
        <v>26</v>
      </c>
      <c r="O449" s="112">
        <v>0</v>
      </c>
      <c r="P449" s="112">
        <f>O449*H449</f>
        <v>0</v>
      </c>
      <c r="Q449" s="112">
        <v>1</v>
      </c>
      <c r="R449" s="112">
        <f>Q449*H449</f>
        <v>0.69099999999999995</v>
      </c>
      <c r="S449" s="112">
        <v>0</v>
      </c>
      <c r="T449" s="113">
        <f>S449*H449</f>
        <v>0</v>
      </c>
      <c r="AR449" s="13" t="s">
        <v>266</v>
      </c>
      <c r="AT449" s="13" t="s">
        <v>148</v>
      </c>
      <c r="AU449" s="13" t="s">
        <v>41</v>
      </c>
      <c r="AY449" s="13" t="s">
        <v>98</v>
      </c>
      <c r="BE449" s="114">
        <f>IF(N449="základní",J449,0)</f>
        <v>0</v>
      </c>
      <c r="BF449" s="114">
        <f>IF(N449="snížená",J449,0)</f>
        <v>0</v>
      </c>
      <c r="BG449" s="114">
        <f>IF(N449="zákl. přenesená",J449,0)</f>
        <v>0</v>
      </c>
      <c r="BH449" s="114">
        <f>IF(N449="sníž. přenesená",J449,0)</f>
        <v>0</v>
      </c>
      <c r="BI449" s="114">
        <f>IF(N449="nulová",J449,0)</f>
        <v>0</v>
      </c>
      <c r="BJ449" s="13" t="s">
        <v>38</v>
      </c>
      <c r="BK449" s="114">
        <f>ROUND(I449*H449,2)</f>
        <v>0</v>
      </c>
      <c r="BL449" s="13" t="s">
        <v>178</v>
      </c>
      <c r="BM449" s="13" t="s">
        <v>796</v>
      </c>
    </row>
    <row r="450" spans="2:65" s="1" customFormat="1" ht="24">
      <c r="B450" s="24"/>
      <c r="D450" s="116" t="s">
        <v>393</v>
      </c>
      <c r="F450" s="143" t="s">
        <v>797</v>
      </c>
      <c r="L450" s="24"/>
      <c r="M450" s="144"/>
      <c r="N450" s="25"/>
      <c r="O450" s="25"/>
      <c r="P450" s="25"/>
      <c r="Q450" s="25"/>
      <c r="R450" s="25"/>
      <c r="S450" s="25"/>
      <c r="T450" s="38"/>
      <c r="AT450" s="13" t="s">
        <v>393</v>
      </c>
      <c r="AU450" s="13" t="s">
        <v>41</v>
      </c>
    </row>
    <row r="451" spans="2:65" s="8" customFormat="1">
      <c r="B451" s="136"/>
      <c r="D451" s="116" t="s">
        <v>106</v>
      </c>
      <c r="E451" s="137" t="s">
        <v>1</v>
      </c>
      <c r="F451" s="138" t="s">
        <v>789</v>
      </c>
      <c r="H451" s="139" t="s">
        <v>1</v>
      </c>
      <c r="L451" s="136"/>
      <c r="M451" s="140"/>
      <c r="N451" s="141"/>
      <c r="O451" s="141"/>
      <c r="P451" s="141"/>
      <c r="Q451" s="141"/>
      <c r="R451" s="141"/>
      <c r="S451" s="141"/>
      <c r="T451" s="142"/>
      <c r="AT451" s="139" t="s">
        <v>106</v>
      </c>
      <c r="AU451" s="139" t="s">
        <v>41</v>
      </c>
      <c r="AV451" s="8" t="s">
        <v>38</v>
      </c>
      <c r="AW451" s="8" t="s">
        <v>19</v>
      </c>
      <c r="AX451" s="8" t="s">
        <v>37</v>
      </c>
      <c r="AY451" s="139" t="s">
        <v>98</v>
      </c>
    </row>
    <row r="452" spans="2:65" s="8" customFormat="1">
      <c r="B452" s="136"/>
      <c r="D452" s="116" t="s">
        <v>106</v>
      </c>
      <c r="E452" s="137" t="s">
        <v>1</v>
      </c>
      <c r="F452" s="138" t="s">
        <v>790</v>
      </c>
      <c r="H452" s="139" t="s">
        <v>1</v>
      </c>
      <c r="L452" s="136"/>
      <c r="M452" s="140"/>
      <c r="N452" s="141"/>
      <c r="O452" s="141"/>
      <c r="P452" s="141"/>
      <c r="Q452" s="141"/>
      <c r="R452" s="141"/>
      <c r="S452" s="141"/>
      <c r="T452" s="142"/>
      <c r="AT452" s="139" t="s">
        <v>106</v>
      </c>
      <c r="AU452" s="139" t="s">
        <v>41</v>
      </c>
      <c r="AV452" s="8" t="s">
        <v>38</v>
      </c>
      <c r="AW452" s="8" t="s">
        <v>19</v>
      </c>
      <c r="AX452" s="8" t="s">
        <v>37</v>
      </c>
      <c r="AY452" s="139" t="s">
        <v>98</v>
      </c>
    </row>
    <row r="453" spans="2:65" s="7" customFormat="1">
      <c r="B453" s="115"/>
      <c r="D453" s="116" t="s">
        <v>106</v>
      </c>
      <c r="E453" s="117" t="s">
        <v>1</v>
      </c>
      <c r="F453" s="118" t="s">
        <v>798</v>
      </c>
      <c r="H453" s="119">
        <v>399.85</v>
      </c>
      <c r="L453" s="115"/>
      <c r="M453" s="120"/>
      <c r="N453" s="121"/>
      <c r="O453" s="121"/>
      <c r="P453" s="121"/>
      <c r="Q453" s="121"/>
      <c r="R453" s="121"/>
      <c r="S453" s="121"/>
      <c r="T453" s="122"/>
      <c r="AT453" s="117" t="s">
        <v>106</v>
      </c>
      <c r="AU453" s="117" t="s">
        <v>41</v>
      </c>
      <c r="AV453" s="7" t="s">
        <v>41</v>
      </c>
      <c r="AW453" s="7" t="s">
        <v>19</v>
      </c>
      <c r="AX453" s="7" t="s">
        <v>37</v>
      </c>
      <c r="AY453" s="117" t="s">
        <v>98</v>
      </c>
    </row>
    <row r="454" spans="2:65" s="7" customFormat="1">
      <c r="B454" s="115"/>
      <c r="D454" s="116" t="s">
        <v>106</v>
      </c>
      <c r="E454" s="117" t="s">
        <v>1</v>
      </c>
      <c r="F454" s="118" t="s">
        <v>799</v>
      </c>
      <c r="H454" s="119">
        <v>290.83999999999997</v>
      </c>
      <c r="L454" s="115"/>
      <c r="M454" s="120"/>
      <c r="N454" s="121"/>
      <c r="O454" s="121"/>
      <c r="P454" s="121"/>
      <c r="Q454" s="121"/>
      <c r="R454" s="121"/>
      <c r="S454" s="121"/>
      <c r="T454" s="122"/>
      <c r="AT454" s="117" t="s">
        <v>106</v>
      </c>
      <c r="AU454" s="117" t="s">
        <v>41</v>
      </c>
      <c r="AV454" s="7" t="s">
        <v>41</v>
      </c>
      <c r="AW454" s="7" t="s">
        <v>19</v>
      </c>
      <c r="AX454" s="7" t="s">
        <v>37</v>
      </c>
      <c r="AY454" s="117" t="s">
        <v>98</v>
      </c>
    </row>
    <row r="455" spans="2:65" s="7" customFormat="1">
      <c r="B455" s="115"/>
      <c r="D455" s="123" t="s">
        <v>106</v>
      </c>
      <c r="F455" s="125" t="s">
        <v>800</v>
      </c>
      <c r="H455" s="126">
        <v>0.69099999999999995</v>
      </c>
      <c r="L455" s="115"/>
      <c r="M455" s="120"/>
      <c r="N455" s="121"/>
      <c r="O455" s="121"/>
      <c r="P455" s="121"/>
      <c r="Q455" s="121"/>
      <c r="R455" s="121"/>
      <c r="S455" s="121"/>
      <c r="T455" s="122"/>
      <c r="AT455" s="117" t="s">
        <v>106</v>
      </c>
      <c r="AU455" s="117" t="s">
        <v>41</v>
      </c>
      <c r="AV455" s="7" t="s">
        <v>41</v>
      </c>
      <c r="AW455" s="7" t="s">
        <v>2</v>
      </c>
      <c r="AX455" s="7" t="s">
        <v>38</v>
      </c>
      <c r="AY455" s="117" t="s">
        <v>98</v>
      </c>
    </row>
    <row r="456" spans="2:65" s="1" customFormat="1" ht="22.5" customHeight="1">
      <c r="B456" s="103"/>
      <c r="C456" s="104" t="s">
        <v>801</v>
      </c>
      <c r="D456" s="104" t="s">
        <v>100</v>
      </c>
      <c r="E456" s="105" t="s">
        <v>802</v>
      </c>
      <c r="F456" s="106" t="s">
        <v>803</v>
      </c>
      <c r="G456" s="107" t="s">
        <v>162</v>
      </c>
      <c r="H456" s="108">
        <v>135</v>
      </c>
      <c r="I456" s="109"/>
      <c r="J456" s="109">
        <f>ROUND(I456*H456,2)</f>
        <v>0</v>
      </c>
      <c r="K456" s="106" t="s">
        <v>104</v>
      </c>
      <c r="L456" s="24"/>
      <c r="M456" s="110" t="s">
        <v>1</v>
      </c>
      <c r="N456" s="111" t="s">
        <v>26</v>
      </c>
      <c r="O456" s="112">
        <v>2.4E-2</v>
      </c>
      <c r="P456" s="112">
        <f>O456*H456</f>
        <v>3.24</v>
      </c>
      <c r="Q456" s="112">
        <v>5.0000000000000002E-5</v>
      </c>
      <c r="R456" s="112">
        <f>Q456*H456</f>
        <v>6.7499999999999999E-3</v>
      </c>
      <c r="S456" s="112">
        <v>0</v>
      </c>
      <c r="T456" s="113">
        <f>S456*H456</f>
        <v>0</v>
      </c>
      <c r="AR456" s="13" t="s">
        <v>178</v>
      </c>
      <c r="AT456" s="13" t="s">
        <v>100</v>
      </c>
      <c r="AU456" s="13" t="s">
        <v>41</v>
      </c>
      <c r="AY456" s="13" t="s">
        <v>98</v>
      </c>
      <c r="BE456" s="114">
        <f>IF(N456="základní",J456,0)</f>
        <v>0</v>
      </c>
      <c r="BF456" s="114">
        <f>IF(N456="snížená",J456,0)</f>
        <v>0</v>
      </c>
      <c r="BG456" s="114">
        <f>IF(N456="zákl. přenesená",J456,0)</f>
        <v>0</v>
      </c>
      <c r="BH456" s="114">
        <f>IF(N456="sníž. přenesená",J456,0)</f>
        <v>0</v>
      </c>
      <c r="BI456" s="114">
        <f>IF(N456="nulová",J456,0)</f>
        <v>0</v>
      </c>
      <c r="BJ456" s="13" t="s">
        <v>38</v>
      </c>
      <c r="BK456" s="114">
        <f>ROUND(I456*H456,2)</f>
        <v>0</v>
      </c>
      <c r="BL456" s="13" t="s">
        <v>178</v>
      </c>
      <c r="BM456" s="13" t="s">
        <v>804</v>
      </c>
    </row>
    <row r="457" spans="2:65" s="7" customFormat="1">
      <c r="B457" s="115"/>
      <c r="D457" s="123" t="s">
        <v>106</v>
      </c>
      <c r="E457" s="124" t="s">
        <v>1</v>
      </c>
      <c r="F457" s="125" t="s">
        <v>805</v>
      </c>
      <c r="H457" s="126">
        <v>135</v>
      </c>
      <c r="L457" s="115"/>
      <c r="M457" s="120"/>
      <c r="N457" s="121"/>
      <c r="O457" s="121"/>
      <c r="P457" s="121"/>
      <c r="Q457" s="121"/>
      <c r="R457" s="121"/>
      <c r="S457" s="121"/>
      <c r="T457" s="122"/>
      <c r="AT457" s="117" t="s">
        <v>106</v>
      </c>
      <c r="AU457" s="117" t="s">
        <v>41</v>
      </c>
      <c r="AV457" s="7" t="s">
        <v>41</v>
      </c>
      <c r="AW457" s="7" t="s">
        <v>19</v>
      </c>
      <c r="AX457" s="7" t="s">
        <v>37</v>
      </c>
      <c r="AY457" s="117" t="s">
        <v>98</v>
      </c>
    </row>
    <row r="458" spans="2:65" s="1" customFormat="1" ht="22.5" customHeight="1">
      <c r="B458" s="103"/>
      <c r="C458" s="127" t="s">
        <v>806</v>
      </c>
      <c r="D458" s="127" t="s">
        <v>148</v>
      </c>
      <c r="E458" s="128" t="s">
        <v>807</v>
      </c>
      <c r="F458" s="129" t="s">
        <v>808</v>
      </c>
      <c r="G458" s="130" t="s">
        <v>229</v>
      </c>
      <c r="H458" s="131">
        <v>3</v>
      </c>
      <c r="I458" s="132"/>
      <c r="J458" s="132">
        <f>ROUND(I458*H458,2)</f>
        <v>0</v>
      </c>
      <c r="K458" s="129" t="s">
        <v>104</v>
      </c>
      <c r="L458" s="133"/>
      <c r="M458" s="134" t="s">
        <v>1</v>
      </c>
      <c r="N458" s="135" t="s">
        <v>26</v>
      </c>
      <c r="O458" s="112">
        <v>0</v>
      </c>
      <c r="P458" s="112">
        <f>O458*H458</f>
        <v>0</v>
      </c>
      <c r="Q458" s="112">
        <v>5.7599999999999998E-2</v>
      </c>
      <c r="R458" s="112">
        <f>Q458*H458</f>
        <v>0.17280000000000001</v>
      </c>
      <c r="S458" s="112">
        <v>0</v>
      </c>
      <c r="T458" s="113">
        <f>S458*H458</f>
        <v>0</v>
      </c>
      <c r="AR458" s="13" t="s">
        <v>266</v>
      </c>
      <c r="AT458" s="13" t="s">
        <v>148</v>
      </c>
      <c r="AU458" s="13" t="s">
        <v>41</v>
      </c>
      <c r="AY458" s="13" t="s">
        <v>98</v>
      </c>
      <c r="BE458" s="114">
        <f>IF(N458="základní",J458,0)</f>
        <v>0</v>
      </c>
      <c r="BF458" s="114">
        <f>IF(N458="snížená",J458,0)</f>
        <v>0</v>
      </c>
      <c r="BG458" s="114">
        <f>IF(N458="zákl. přenesená",J458,0)</f>
        <v>0</v>
      </c>
      <c r="BH458" s="114">
        <f>IF(N458="sníž. přenesená",J458,0)</f>
        <v>0</v>
      </c>
      <c r="BI458" s="114">
        <f>IF(N458="nulová",J458,0)</f>
        <v>0</v>
      </c>
      <c r="BJ458" s="13" t="s">
        <v>38</v>
      </c>
      <c r="BK458" s="114">
        <f>ROUND(I458*H458,2)</f>
        <v>0</v>
      </c>
      <c r="BL458" s="13" t="s">
        <v>178</v>
      </c>
      <c r="BM458" s="13" t="s">
        <v>809</v>
      </c>
    </row>
    <row r="459" spans="2:65" s="7" customFormat="1">
      <c r="B459" s="115"/>
      <c r="D459" s="123" t="s">
        <v>106</v>
      </c>
      <c r="E459" s="124" t="s">
        <v>1</v>
      </c>
      <c r="F459" s="125" t="s">
        <v>810</v>
      </c>
      <c r="H459" s="126">
        <v>3</v>
      </c>
      <c r="L459" s="115"/>
      <c r="M459" s="120"/>
      <c r="N459" s="121"/>
      <c r="O459" s="121"/>
      <c r="P459" s="121"/>
      <c r="Q459" s="121"/>
      <c r="R459" s="121"/>
      <c r="S459" s="121"/>
      <c r="T459" s="122"/>
      <c r="AT459" s="117" t="s">
        <v>106</v>
      </c>
      <c r="AU459" s="117" t="s">
        <v>41</v>
      </c>
      <c r="AV459" s="7" t="s">
        <v>41</v>
      </c>
      <c r="AW459" s="7" t="s">
        <v>19</v>
      </c>
      <c r="AX459" s="7" t="s">
        <v>37</v>
      </c>
      <c r="AY459" s="117" t="s">
        <v>98</v>
      </c>
    </row>
    <row r="460" spans="2:65" s="1" customFormat="1" ht="22.5" customHeight="1">
      <c r="B460" s="103"/>
      <c r="C460" s="104" t="s">
        <v>811</v>
      </c>
      <c r="D460" s="104" t="s">
        <v>100</v>
      </c>
      <c r="E460" s="105" t="s">
        <v>812</v>
      </c>
      <c r="F460" s="106" t="s">
        <v>813</v>
      </c>
      <c r="G460" s="107" t="s">
        <v>229</v>
      </c>
      <c r="H460" s="108">
        <v>1</v>
      </c>
      <c r="I460" s="109"/>
      <c r="J460" s="109">
        <f>ROUND(I460*H460,2)</f>
        <v>0</v>
      </c>
      <c r="K460" s="106" t="s">
        <v>104</v>
      </c>
      <c r="L460" s="24"/>
      <c r="M460" s="110" t="s">
        <v>1</v>
      </c>
      <c r="N460" s="111" t="s">
        <v>26</v>
      </c>
      <c r="O460" s="112">
        <v>13.65</v>
      </c>
      <c r="P460" s="112">
        <f>O460*H460</f>
        <v>13.65</v>
      </c>
      <c r="Q460" s="112">
        <v>0</v>
      </c>
      <c r="R460" s="112">
        <f>Q460*H460</f>
        <v>0</v>
      </c>
      <c r="S460" s="112">
        <v>0</v>
      </c>
      <c r="T460" s="113">
        <f>S460*H460</f>
        <v>0</v>
      </c>
      <c r="AR460" s="13" t="s">
        <v>178</v>
      </c>
      <c r="AT460" s="13" t="s">
        <v>100</v>
      </c>
      <c r="AU460" s="13" t="s">
        <v>41</v>
      </c>
      <c r="AY460" s="13" t="s">
        <v>98</v>
      </c>
      <c r="BE460" s="114">
        <f>IF(N460="základní",J460,0)</f>
        <v>0</v>
      </c>
      <c r="BF460" s="114">
        <f>IF(N460="snížená",J460,0)</f>
        <v>0</v>
      </c>
      <c r="BG460" s="114">
        <f>IF(N460="zákl. přenesená",J460,0)</f>
        <v>0</v>
      </c>
      <c r="BH460" s="114">
        <f>IF(N460="sníž. přenesená",J460,0)</f>
        <v>0</v>
      </c>
      <c r="BI460" s="114">
        <f>IF(N460="nulová",J460,0)</f>
        <v>0</v>
      </c>
      <c r="BJ460" s="13" t="s">
        <v>38</v>
      </c>
      <c r="BK460" s="114">
        <f>ROUND(I460*H460,2)</f>
        <v>0</v>
      </c>
      <c r="BL460" s="13" t="s">
        <v>178</v>
      </c>
      <c r="BM460" s="13" t="s">
        <v>814</v>
      </c>
    </row>
    <row r="461" spans="2:65" s="8" customFormat="1">
      <c r="B461" s="136"/>
      <c r="D461" s="116" t="s">
        <v>106</v>
      </c>
      <c r="E461" s="137" t="s">
        <v>1</v>
      </c>
      <c r="F461" s="138" t="s">
        <v>815</v>
      </c>
      <c r="H461" s="139" t="s">
        <v>1</v>
      </c>
      <c r="L461" s="136"/>
      <c r="M461" s="140"/>
      <c r="N461" s="141"/>
      <c r="O461" s="141"/>
      <c r="P461" s="141"/>
      <c r="Q461" s="141"/>
      <c r="R461" s="141"/>
      <c r="S461" s="141"/>
      <c r="T461" s="142"/>
      <c r="AT461" s="139" t="s">
        <v>106</v>
      </c>
      <c r="AU461" s="139" t="s">
        <v>41</v>
      </c>
      <c r="AV461" s="8" t="s">
        <v>38</v>
      </c>
      <c r="AW461" s="8" t="s">
        <v>19</v>
      </c>
      <c r="AX461" s="8" t="s">
        <v>37</v>
      </c>
      <c r="AY461" s="139" t="s">
        <v>98</v>
      </c>
    </row>
    <row r="462" spans="2:65" s="7" customFormat="1">
      <c r="B462" s="115"/>
      <c r="D462" s="123" t="s">
        <v>106</v>
      </c>
      <c r="E462" s="124" t="s">
        <v>1</v>
      </c>
      <c r="F462" s="125" t="s">
        <v>816</v>
      </c>
      <c r="H462" s="126">
        <v>1</v>
      </c>
      <c r="L462" s="115"/>
      <c r="M462" s="120"/>
      <c r="N462" s="121"/>
      <c r="O462" s="121"/>
      <c r="P462" s="121"/>
      <c r="Q462" s="121"/>
      <c r="R462" s="121"/>
      <c r="S462" s="121"/>
      <c r="T462" s="122"/>
      <c r="AT462" s="117" t="s">
        <v>106</v>
      </c>
      <c r="AU462" s="117" t="s">
        <v>41</v>
      </c>
      <c r="AV462" s="7" t="s">
        <v>41</v>
      </c>
      <c r="AW462" s="7" t="s">
        <v>19</v>
      </c>
      <c r="AX462" s="7" t="s">
        <v>37</v>
      </c>
      <c r="AY462" s="117" t="s">
        <v>98</v>
      </c>
    </row>
    <row r="463" spans="2:65" s="1" customFormat="1" ht="31.5" customHeight="1">
      <c r="B463" s="103"/>
      <c r="C463" s="127" t="s">
        <v>817</v>
      </c>
      <c r="D463" s="127" t="s">
        <v>148</v>
      </c>
      <c r="E463" s="128" t="s">
        <v>818</v>
      </c>
      <c r="F463" s="129" t="s">
        <v>819</v>
      </c>
      <c r="G463" s="130" t="s">
        <v>229</v>
      </c>
      <c r="H463" s="131">
        <v>1</v>
      </c>
      <c r="I463" s="132"/>
      <c r="J463" s="132">
        <f>ROUND(I463*H463,2)</f>
        <v>0</v>
      </c>
      <c r="K463" s="129" t="s">
        <v>1</v>
      </c>
      <c r="L463" s="133"/>
      <c r="M463" s="134" t="s">
        <v>1</v>
      </c>
      <c r="N463" s="135" t="s">
        <v>26</v>
      </c>
      <c r="O463" s="112">
        <v>0</v>
      </c>
      <c r="P463" s="112">
        <f>O463*H463</f>
        <v>0</v>
      </c>
      <c r="Q463" s="112">
        <v>0.16500000000000001</v>
      </c>
      <c r="R463" s="112">
        <f>Q463*H463</f>
        <v>0.16500000000000001</v>
      </c>
      <c r="S463" s="112">
        <v>0</v>
      </c>
      <c r="T463" s="113">
        <f>S463*H463</f>
        <v>0</v>
      </c>
      <c r="AR463" s="13" t="s">
        <v>266</v>
      </c>
      <c r="AT463" s="13" t="s">
        <v>148</v>
      </c>
      <c r="AU463" s="13" t="s">
        <v>41</v>
      </c>
      <c r="AY463" s="13" t="s">
        <v>98</v>
      </c>
      <c r="BE463" s="114">
        <f>IF(N463="základní",J463,0)</f>
        <v>0</v>
      </c>
      <c r="BF463" s="114">
        <f>IF(N463="snížená",J463,0)</f>
        <v>0</v>
      </c>
      <c r="BG463" s="114">
        <f>IF(N463="zákl. přenesená",J463,0)</f>
        <v>0</v>
      </c>
      <c r="BH463" s="114">
        <f>IF(N463="sníž. přenesená",J463,0)</f>
        <v>0</v>
      </c>
      <c r="BI463" s="114">
        <f>IF(N463="nulová",J463,0)</f>
        <v>0</v>
      </c>
      <c r="BJ463" s="13" t="s">
        <v>38</v>
      </c>
      <c r="BK463" s="114">
        <f>ROUND(I463*H463,2)</f>
        <v>0</v>
      </c>
      <c r="BL463" s="13" t="s">
        <v>178</v>
      </c>
      <c r="BM463" s="13" t="s">
        <v>820</v>
      </c>
    </row>
    <row r="464" spans="2:65" s="1" customFormat="1" ht="31.5" customHeight="1">
      <c r="B464" s="103"/>
      <c r="C464" s="104" t="s">
        <v>821</v>
      </c>
      <c r="D464" s="104" t="s">
        <v>100</v>
      </c>
      <c r="E464" s="105" t="s">
        <v>822</v>
      </c>
      <c r="F464" s="106" t="s">
        <v>823</v>
      </c>
      <c r="G464" s="107" t="s">
        <v>162</v>
      </c>
      <c r="H464" s="108">
        <v>563.5</v>
      </c>
      <c r="I464" s="109"/>
      <c r="J464" s="109">
        <f>ROUND(I464*H464,2)</f>
        <v>0</v>
      </c>
      <c r="K464" s="106" t="s">
        <v>1</v>
      </c>
      <c r="L464" s="24"/>
      <c r="M464" s="110" t="s">
        <v>1</v>
      </c>
      <c r="N464" s="111" t="s">
        <v>26</v>
      </c>
      <c r="O464" s="112">
        <v>4.4999999999999998E-2</v>
      </c>
      <c r="P464" s="112">
        <f>O464*H464</f>
        <v>25.357499999999998</v>
      </c>
      <c r="Q464" s="112">
        <v>5.0000000000000002E-5</v>
      </c>
      <c r="R464" s="112">
        <f>Q464*H464</f>
        <v>2.8175000000000002E-2</v>
      </c>
      <c r="S464" s="112">
        <v>0</v>
      </c>
      <c r="T464" s="113">
        <f>S464*H464</f>
        <v>0</v>
      </c>
      <c r="AR464" s="13" t="s">
        <v>178</v>
      </c>
      <c r="AT464" s="13" t="s">
        <v>100</v>
      </c>
      <c r="AU464" s="13" t="s">
        <v>41</v>
      </c>
      <c r="AY464" s="13" t="s">
        <v>98</v>
      </c>
      <c r="BE464" s="114">
        <f>IF(N464="základní",J464,0)</f>
        <v>0</v>
      </c>
      <c r="BF464" s="114">
        <f>IF(N464="snížená",J464,0)</f>
        <v>0</v>
      </c>
      <c r="BG464" s="114">
        <f>IF(N464="zákl. přenesená",J464,0)</f>
        <v>0</v>
      </c>
      <c r="BH464" s="114">
        <f>IF(N464="sníž. přenesená",J464,0)</f>
        <v>0</v>
      </c>
      <c r="BI464" s="114">
        <f>IF(N464="nulová",J464,0)</f>
        <v>0</v>
      </c>
      <c r="BJ464" s="13" t="s">
        <v>38</v>
      </c>
      <c r="BK464" s="114">
        <f>ROUND(I464*H464,2)</f>
        <v>0</v>
      </c>
      <c r="BL464" s="13" t="s">
        <v>178</v>
      </c>
      <c r="BM464" s="13" t="s">
        <v>824</v>
      </c>
    </row>
    <row r="465" spans="2:65" s="8" customFormat="1">
      <c r="B465" s="136"/>
      <c r="D465" s="116" t="s">
        <v>106</v>
      </c>
      <c r="E465" s="137" t="s">
        <v>1</v>
      </c>
      <c r="F465" s="138" t="s">
        <v>505</v>
      </c>
      <c r="H465" s="139" t="s">
        <v>1</v>
      </c>
      <c r="L465" s="136"/>
      <c r="M465" s="140"/>
      <c r="N465" s="141"/>
      <c r="O465" s="141"/>
      <c r="P465" s="141"/>
      <c r="Q465" s="141"/>
      <c r="R465" s="141"/>
      <c r="S465" s="141"/>
      <c r="T465" s="142"/>
      <c r="AT465" s="139" t="s">
        <v>106</v>
      </c>
      <c r="AU465" s="139" t="s">
        <v>41</v>
      </c>
      <c r="AV465" s="8" t="s">
        <v>38</v>
      </c>
      <c r="AW465" s="8" t="s">
        <v>19</v>
      </c>
      <c r="AX465" s="8" t="s">
        <v>37</v>
      </c>
      <c r="AY465" s="139" t="s">
        <v>98</v>
      </c>
    </row>
    <row r="466" spans="2:65" s="7" customFormat="1">
      <c r="B466" s="115"/>
      <c r="D466" s="116" t="s">
        <v>106</v>
      </c>
      <c r="E466" s="117" t="s">
        <v>1</v>
      </c>
      <c r="F466" s="118" t="s">
        <v>825</v>
      </c>
      <c r="H466" s="119">
        <v>507</v>
      </c>
      <c r="L466" s="115"/>
      <c r="M466" s="120"/>
      <c r="N466" s="121"/>
      <c r="O466" s="121"/>
      <c r="P466" s="121"/>
      <c r="Q466" s="121"/>
      <c r="R466" s="121"/>
      <c r="S466" s="121"/>
      <c r="T466" s="122"/>
      <c r="AT466" s="117" t="s">
        <v>106</v>
      </c>
      <c r="AU466" s="117" t="s">
        <v>41</v>
      </c>
      <c r="AV466" s="7" t="s">
        <v>41</v>
      </c>
      <c r="AW466" s="7" t="s">
        <v>19</v>
      </c>
      <c r="AX466" s="7" t="s">
        <v>37</v>
      </c>
      <c r="AY466" s="117" t="s">
        <v>98</v>
      </c>
    </row>
    <row r="467" spans="2:65" s="7" customFormat="1">
      <c r="B467" s="115"/>
      <c r="D467" s="123" t="s">
        <v>106</v>
      </c>
      <c r="E467" s="124" t="s">
        <v>1</v>
      </c>
      <c r="F467" s="125" t="s">
        <v>826</v>
      </c>
      <c r="H467" s="126">
        <v>56.5</v>
      </c>
      <c r="L467" s="115"/>
      <c r="M467" s="120"/>
      <c r="N467" s="121"/>
      <c r="O467" s="121"/>
      <c r="P467" s="121"/>
      <c r="Q467" s="121"/>
      <c r="R467" s="121"/>
      <c r="S467" s="121"/>
      <c r="T467" s="122"/>
      <c r="AT467" s="117" t="s">
        <v>106</v>
      </c>
      <c r="AU467" s="117" t="s">
        <v>41</v>
      </c>
      <c r="AV467" s="7" t="s">
        <v>41</v>
      </c>
      <c r="AW467" s="7" t="s">
        <v>19</v>
      </c>
      <c r="AX467" s="7" t="s">
        <v>37</v>
      </c>
      <c r="AY467" s="117" t="s">
        <v>98</v>
      </c>
    </row>
    <row r="468" spans="2:65" s="1" customFormat="1" ht="22.5" customHeight="1">
      <c r="B468" s="103"/>
      <c r="C468" s="127" t="s">
        <v>827</v>
      </c>
      <c r="D468" s="127" t="s">
        <v>148</v>
      </c>
      <c r="E468" s="128" t="s">
        <v>828</v>
      </c>
      <c r="F468" s="129" t="s">
        <v>829</v>
      </c>
      <c r="G468" s="130" t="s">
        <v>139</v>
      </c>
      <c r="H468" s="131">
        <v>7.6999999999999999E-2</v>
      </c>
      <c r="I468" s="132"/>
      <c r="J468" s="132">
        <f>ROUND(I468*H468,2)</f>
        <v>0</v>
      </c>
      <c r="K468" s="129" t="s">
        <v>104</v>
      </c>
      <c r="L468" s="133"/>
      <c r="M468" s="134" t="s">
        <v>1</v>
      </c>
      <c r="N468" s="135" t="s">
        <v>26</v>
      </c>
      <c r="O468" s="112">
        <v>0</v>
      </c>
      <c r="P468" s="112">
        <f>O468*H468</f>
        <v>0</v>
      </c>
      <c r="Q468" s="112">
        <v>1</v>
      </c>
      <c r="R468" s="112">
        <f>Q468*H468</f>
        <v>7.6999999999999999E-2</v>
      </c>
      <c r="S468" s="112">
        <v>0</v>
      </c>
      <c r="T468" s="113">
        <f>S468*H468</f>
        <v>0</v>
      </c>
      <c r="AR468" s="13" t="s">
        <v>266</v>
      </c>
      <c r="AT468" s="13" t="s">
        <v>148</v>
      </c>
      <c r="AU468" s="13" t="s">
        <v>41</v>
      </c>
      <c r="AY468" s="13" t="s">
        <v>98</v>
      </c>
      <c r="BE468" s="114">
        <f>IF(N468="základní",J468,0)</f>
        <v>0</v>
      </c>
      <c r="BF468" s="114">
        <f>IF(N468="snížená",J468,0)</f>
        <v>0</v>
      </c>
      <c r="BG468" s="114">
        <f>IF(N468="zákl. přenesená",J468,0)</f>
        <v>0</v>
      </c>
      <c r="BH468" s="114">
        <f>IF(N468="sníž. přenesená",J468,0)</f>
        <v>0</v>
      </c>
      <c r="BI468" s="114">
        <f>IF(N468="nulová",J468,0)</f>
        <v>0</v>
      </c>
      <c r="BJ468" s="13" t="s">
        <v>38</v>
      </c>
      <c r="BK468" s="114">
        <f>ROUND(I468*H468,2)</f>
        <v>0</v>
      </c>
      <c r="BL468" s="13" t="s">
        <v>178</v>
      </c>
      <c r="BM468" s="13" t="s">
        <v>830</v>
      </c>
    </row>
    <row r="469" spans="2:65" s="1" customFormat="1" ht="24">
      <c r="B469" s="24"/>
      <c r="D469" s="116" t="s">
        <v>393</v>
      </c>
      <c r="F469" s="143" t="s">
        <v>831</v>
      </c>
      <c r="L469" s="24"/>
      <c r="M469" s="144"/>
      <c r="N469" s="25"/>
      <c r="O469" s="25"/>
      <c r="P469" s="25"/>
      <c r="Q469" s="25"/>
      <c r="R469" s="25"/>
      <c r="S469" s="25"/>
      <c r="T469" s="38"/>
      <c r="AT469" s="13" t="s">
        <v>393</v>
      </c>
      <c r="AU469" s="13" t="s">
        <v>41</v>
      </c>
    </row>
    <row r="470" spans="2:65" s="8" customFormat="1">
      <c r="B470" s="136"/>
      <c r="D470" s="116" t="s">
        <v>106</v>
      </c>
      <c r="E470" s="137" t="s">
        <v>1</v>
      </c>
      <c r="F470" s="138" t="s">
        <v>505</v>
      </c>
      <c r="H470" s="139" t="s">
        <v>1</v>
      </c>
      <c r="L470" s="136"/>
      <c r="M470" s="140"/>
      <c r="N470" s="141"/>
      <c r="O470" s="141"/>
      <c r="P470" s="141"/>
      <c r="Q470" s="141"/>
      <c r="R470" s="141"/>
      <c r="S470" s="141"/>
      <c r="T470" s="142"/>
      <c r="AT470" s="139" t="s">
        <v>106</v>
      </c>
      <c r="AU470" s="139" t="s">
        <v>41</v>
      </c>
      <c r="AV470" s="8" t="s">
        <v>38</v>
      </c>
      <c r="AW470" s="8" t="s">
        <v>19</v>
      </c>
      <c r="AX470" s="8" t="s">
        <v>37</v>
      </c>
      <c r="AY470" s="139" t="s">
        <v>98</v>
      </c>
    </row>
    <row r="471" spans="2:65" s="7" customFormat="1">
      <c r="B471" s="115"/>
      <c r="D471" s="116" t="s">
        <v>106</v>
      </c>
      <c r="E471" s="117" t="s">
        <v>1</v>
      </c>
      <c r="F471" s="118" t="s">
        <v>832</v>
      </c>
      <c r="H471" s="119">
        <v>7.0000000000000007E-2</v>
      </c>
      <c r="L471" s="115"/>
      <c r="M471" s="120"/>
      <c r="N471" s="121"/>
      <c r="O471" s="121"/>
      <c r="P471" s="121"/>
      <c r="Q471" s="121"/>
      <c r="R471" s="121"/>
      <c r="S471" s="121"/>
      <c r="T471" s="122"/>
      <c r="AT471" s="117" t="s">
        <v>106</v>
      </c>
      <c r="AU471" s="117" t="s">
        <v>41</v>
      </c>
      <c r="AV471" s="7" t="s">
        <v>41</v>
      </c>
      <c r="AW471" s="7" t="s">
        <v>19</v>
      </c>
      <c r="AX471" s="7" t="s">
        <v>37</v>
      </c>
      <c r="AY471" s="117" t="s">
        <v>98</v>
      </c>
    </row>
    <row r="472" spans="2:65" s="7" customFormat="1">
      <c r="B472" s="115"/>
      <c r="D472" s="123" t="s">
        <v>106</v>
      </c>
      <c r="F472" s="125" t="s">
        <v>833</v>
      </c>
      <c r="H472" s="126">
        <v>7.6999999999999999E-2</v>
      </c>
      <c r="L472" s="115"/>
      <c r="M472" s="120"/>
      <c r="N472" s="121"/>
      <c r="O472" s="121"/>
      <c r="P472" s="121"/>
      <c r="Q472" s="121"/>
      <c r="R472" s="121"/>
      <c r="S472" s="121"/>
      <c r="T472" s="122"/>
      <c r="AT472" s="117" t="s">
        <v>106</v>
      </c>
      <c r="AU472" s="117" t="s">
        <v>41</v>
      </c>
      <c r="AV472" s="7" t="s">
        <v>41</v>
      </c>
      <c r="AW472" s="7" t="s">
        <v>2</v>
      </c>
      <c r="AX472" s="7" t="s">
        <v>38</v>
      </c>
      <c r="AY472" s="117" t="s">
        <v>98</v>
      </c>
    </row>
    <row r="473" spans="2:65" s="1" customFormat="1" ht="22.5" customHeight="1">
      <c r="B473" s="103"/>
      <c r="C473" s="127" t="s">
        <v>834</v>
      </c>
      <c r="D473" s="127" t="s">
        <v>148</v>
      </c>
      <c r="E473" s="128" t="s">
        <v>835</v>
      </c>
      <c r="F473" s="129" t="s">
        <v>836</v>
      </c>
      <c r="G473" s="130" t="s">
        <v>139</v>
      </c>
      <c r="H473" s="131">
        <v>6.2E-2</v>
      </c>
      <c r="I473" s="132"/>
      <c r="J473" s="132">
        <f>ROUND(I473*H473,2)</f>
        <v>0</v>
      </c>
      <c r="K473" s="129" t="s">
        <v>104</v>
      </c>
      <c r="L473" s="133"/>
      <c r="M473" s="134" t="s">
        <v>1</v>
      </c>
      <c r="N473" s="135" t="s">
        <v>26</v>
      </c>
      <c r="O473" s="112">
        <v>0</v>
      </c>
      <c r="P473" s="112">
        <f>O473*H473</f>
        <v>0</v>
      </c>
      <c r="Q473" s="112">
        <v>1</v>
      </c>
      <c r="R473" s="112">
        <f>Q473*H473</f>
        <v>6.2E-2</v>
      </c>
      <c r="S473" s="112">
        <v>0</v>
      </c>
      <c r="T473" s="113">
        <f>S473*H473</f>
        <v>0</v>
      </c>
      <c r="AR473" s="13" t="s">
        <v>266</v>
      </c>
      <c r="AT473" s="13" t="s">
        <v>148</v>
      </c>
      <c r="AU473" s="13" t="s">
        <v>41</v>
      </c>
      <c r="AY473" s="13" t="s">
        <v>98</v>
      </c>
      <c r="BE473" s="114">
        <f>IF(N473="základní",J473,0)</f>
        <v>0</v>
      </c>
      <c r="BF473" s="114">
        <f>IF(N473="snížená",J473,0)</f>
        <v>0</v>
      </c>
      <c r="BG473" s="114">
        <f>IF(N473="zákl. přenesená",J473,0)</f>
        <v>0</v>
      </c>
      <c r="BH473" s="114">
        <f>IF(N473="sníž. přenesená",J473,0)</f>
        <v>0</v>
      </c>
      <c r="BI473" s="114">
        <f>IF(N473="nulová",J473,0)</f>
        <v>0</v>
      </c>
      <c r="BJ473" s="13" t="s">
        <v>38</v>
      </c>
      <c r="BK473" s="114">
        <f>ROUND(I473*H473,2)</f>
        <v>0</v>
      </c>
      <c r="BL473" s="13" t="s">
        <v>178</v>
      </c>
      <c r="BM473" s="13" t="s">
        <v>837</v>
      </c>
    </row>
    <row r="474" spans="2:65" s="1" customFormat="1" ht="24">
      <c r="B474" s="24"/>
      <c r="D474" s="116" t="s">
        <v>393</v>
      </c>
      <c r="F474" s="143" t="s">
        <v>838</v>
      </c>
      <c r="L474" s="24"/>
      <c r="M474" s="144"/>
      <c r="N474" s="25"/>
      <c r="O474" s="25"/>
      <c r="P474" s="25"/>
      <c r="Q474" s="25"/>
      <c r="R474" s="25"/>
      <c r="S474" s="25"/>
      <c r="T474" s="38"/>
      <c r="AT474" s="13" t="s">
        <v>393</v>
      </c>
      <c r="AU474" s="13" t="s">
        <v>41</v>
      </c>
    </row>
    <row r="475" spans="2:65" s="7" customFormat="1">
      <c r="B475" s="115"/>
      <c r="D475" s="116" t="s">
        <v>106</v>
      </c>
      <c r="E475" s="117" t="s">
        <v>1</v>
      </c>
      <c r="F475" s="118" t="s">
        <v>839</v>
      </c>
      <c r="H475" s="119">
        <v>62.15</v>
      </c>
      <c r="L475" s="115"/>
      <c r="M475" s="120"/>
      <c r="N475" s="121"/>
      <c r="O475" s="121"/>
      <c r="P475" s="121"/>
      <c r="Q475" s="121"/>
      <c r="R475" s="121"/>
      <c r="S475" s="121"/>
      <c r="T475" s="122"/>
      <c r="AT475" s="117" t="s">
        <v>106</v>
      </c>
      <c r="AU475" s="117" t="s">
        <v>41</v>
      </c>
      <c r="AV475" s="7" t="s">
        <v>41</v>
      </c>
      <c r="AW475" s="7" t="s">
        <v>19</v>
      </c>
      <c r="AX475" s="7" t="s">
        <v>37</v>
      </c>
      <c r="AY475" s="117" t="s">
        <v>98</v>
      </c>
    </row>
    <row r="476" spans="2:65" s="7" customFormat="1">
      <c r="B476" s="115"/>
      <c r="D476" s="123" t="s">
        <v>106</v>
      </c>
      <c r="F476" s="125" t="s">
        <v>840</v>
      </c>
      <c r="H476" s="126">
        <v>6.2E-2</v>
      </c>
      <c r="L476" s="115"/>
      <c r="M476" s="120"/>
      <c r="N476" s="121"/>
      <c r="O476" s="121"/>
      <c r="P476" s="121"/>
      <c r="Q476" s="121"/>
      <c r="R476" s="121"/>
      <c r="S476" s="121"/>
      <c r="T476" s="122"/>
      <c r="AT476" s="117" t="s">
        <v>106</v>
      </c>
      <c r="AU476" s="117" t="s">
        <v>41</v>
      </c>
      <c r="AV476" s="7" t="s">
        <v>41</v>
      </c>
      <c r="AW476" s="7" t="s">
        <v>2</v>
      </c>
      <c r="AX476" s="7" t="s">
        <v>38</v>
      </c>
      <c r="AY476" s="117" t="s">
        <v>98</v>
      </c>
    </row>
    <row r="477" spans="2:65" s="1" customFormat="1" ht="22.5" customHeight="1">
      <c r="B477" s="103"/>
      <c r="C477" s="127" t="s">
        <v>841</v>
      </c>
      <c r="D477" s="127" t="s">
        <v>148</v>
      </c>
      <c r="E477" s="128" t="s">
        <v>842</v>
      </c>
      <c r="F477" s="129" t="s">
        <v>843</v>
      </c>
      <c r="G477" s="130" t="s">
        <v>139</v>
      </c>
      <c r="H477" s="131">
        <v>8.5000000000000006E-2</v>
      </c>
      <c r="I477" s="132"/>
      <c r="J477" s="132">
        <f>ROUND(I477*H477,2)</f>
        <v>0</v>
      </c>
      <c r="K477" s="129" t="s">
        <v>1</v>
      </c>
      <c r="L477" s="133"/>
      <c r="M477" s="134" t="s">
        <v>1</v>
      </c>
      <c r="N477" s="135" t="s">
        <v>26</v>
      </c>
      <c r="O477" s="112">
        <v>0</v>
      </c>
      <c r="P477" s="112">
        <f>O477*H477</f>
        <v>0</v>
      </c>
      <c r="Q477" s="112">
        <v>1</v>
      </c>
      <c r="R477" s="112">
        <f>Q477*H477</f>
        <v>8.5000000000000006E-2</v>
      </c>
      <c r="S477" s="112">
        <v>0</v>
      </c>
      <c r="T477" s="113">
        <f>S477*H477</f>
        <v>0</v>
      </c>
      <c r="AR477" s="13" t="s">
        <v>266</v>
      </c>
      <c r="AT477" s="13" t="s">
        <v>148</v>
      </c>
      <c r="AU477" s="13" t="s">
        <v>41</v>
      </c>
      <c r="AY477" s="13" t="s">
        <v>98</v>
      </c>
      <c r="BE477" s="114">
        <f>IF(N477="základní",J477,0)</f>
        <v>0</v>
      </c>
      <c r="BF477" s="114">
        <f>IF(N477="snížená",J477,0)</f>
        <v>0</v>
      </c>
      <c r="BG477" s="114">
        <f>IF(N477="zákl. přenesená",J477,0)</f>
        <v>0</v>
      </c>
      <c r="BH477" s="114">
        <f>IF(N477="sníž. přenesená",J477,0)</f>
        <v>0</v>
      </c>
      <c r="BI477" s="114">
        <f>IF(N477="nulová",J477,0)</f>
        <v>0</v>
      </c>
      <c r="BJ477" s="13" t="s">
        <v>38</v>
      </c>
      <c r="BK477" s="114">
        <f>ROUND(I477*H477,2)</f>
        <v>0</v>
      </c>
      <c r="BL477" s="13" t="s">
        <v>178</v>
      </c>
      <c r="BM477" s="13" t="s">
        <v>844</v>
      </c>
    </row>
    <row r="478" spans="2:65" s="1" customFormat="1" ht="24">
      <c r="B478" s="24"/>
      <c r="D478" s="116" t="s">
        <v>393</v>
      </c>
      <c r="F478" s="143" t="s">
        <v>845</v>
      </c>
      <c r="L478" s="24"/>
      <c r="M478" s="144"/>
      <c r="N478" s="25"/>
      <c r="O478" s="25"/>
      <c r="P478" s="25"/>
      <c r="Q478" s="25"/>
      <c r="R478" s="25"/>
      <c r="S478" s="25"/>
      <c r="T478" s="38"/>
      <c r="AT478" s="13" t="s">
        <v>393</v>
      </c>
      <c r="AU478" s="13" t="s">
        <v>41</v>
      </c>
    </row>
    <row r="479" spans="2:65" s="8" customFormat="1">
      <c r="B479" s="136"/>
      <c r="D479" s="116" t="s">
        <v>106</v>
      </c>
      <c r="E479" s="137" t="s">
        <v>1</v>
      </c>
      <c r="F479" s="138" t="s">
        <v>505</v>
      </c>
      <c r="H479" s="139" t="s">
        <v>1</v>
      </c>
      <c r="L479" s="136"/>
      <c r="M479" s="140"/>
      <c r="N479" s="141"/>
      <c r="O479" s="141"/>
      <c r="P479" s="141"/>
      <c r="Q479" s="141"/>
      <c r="R479" s="141"/>
      <c r="S479" s="141"/>
      <c r="T479" s="142"/>
      <c r="AT479" s="139" t="s">
        <v>106</v>
      </c>
      <c r="AU479" s="139" t="s">
        <v>41</v>
      </c>
      <c r="AV479" s="8" t="s">
        <v>38</v>
      </c>
      <c r="AW479" s="8" t="s">
        <v>19</v>
      </c>
      <c r="AX479" s="8" t="s">
        <v>37</v>
      </c>
      <c r="AY479" s="139" t="s">
        <v>98</v>
      </c>
    </row>
    <row r="480" spans="2:65" s="7" customFormat="1">
      <c r="B480" s="115"/>
      <c r="D480" s="123" t="s">
        <v>106</v>
      </c>
      <c r="E480" s="124" t="s">
        <v>1</v>
      </c>
      <c r="F480" s="125" t="s">
        <v>846</v>
      </c>
      <c r="H480" s="126">
        <v>8.5000000000000006E-2</v>
      </c>
      <c r="L480" s="115"/>
      <c r="M480" s="120"/>
      <c r="N480" s="121"/>
      <c r="O480" s="121"/>
      <c r="P480" s="121"/>
      <c r="Q480" s="121"/>
      <c r="R480" s="121"/>
      <c r="S480" s="121"/>
      <c r="T480" s="122"/>
      <c r="AT480" s="117" t="s">
        <v>106</v>
      </c>
      <c r="AU480" s="117" t="s">
        <v>41</v>
      </c>
      <c r="AV480" s="7" t="s">
        <v>41</v>
      </c>
      <c r="AW480" s="7" t="s">
        <v>19</v>
      </c>
      <c r="AX480" s="7" t="s">
        <v>37</v>
      </c>
      <c r="AY480" s="117" t="s">
        <v>98</v>
      </c>
    </row>
    <row r="481" spans="2:65" s="1" customFormat="1" ht="22.5" customHeight="1">
      <c r="B481" s="103"/>
      <c r="C481" s="127" t="s">
        <v>847</v>
      </c>
      <c r="D481" s="127" t="s">
        <v>148</v>
      </c>
      <c r="E481" s="128" t="s">
        <v>848</v>
      </c>
      <c r="F481" s="129" t="s">
        <v>849</v>
      </c>
      <c r="G481" s="130" t="s">
        <v>139</v>
      </c>
      <c r="H481" s="131">
        <v>0.47099999999999997</v>
      </c>
      <c r="I481" s="132"/>
      <c r="J481" s="132">
        <f>ROUND(I481*H481,2)</f>
        <v>0</v>
      </c>
      <c r="K481" s="129" t="s">
        <v>104</v>
      </c>
      <c r="L481" s="133"/>
      <c r="M481" s="134" t="s">
        <v>1</v>
      </c>
      <c r="N481" s="135" t="s">
        <v>26</v>
      </c>
      <c r="O481" s="112">
        <v>0</v>
      </c>
      <c r="P481" s="112">
        <f>O481*H481</f>
        <v>0</v>
      </c>
      <c r="Q481" s="112">
        <v>1</v>
      </c>
      <c r="R481" s="112">
        <f>Q481*H481</f>
        <v>0.47099999999999997</v>
      </c>
      <c r="S481" s="112">
        <v>0</v>
      </c>
      <c r="T481" s="113">
        <f>S481*H481</f>
        <v>0</v>
      </c>
      <c r="AR481" s="13" t="s">
        <v>266</v>
      </c>
      <c r="AT481" s="13" t="s">
        <v>148</v>
      </c>
      <c r="AU481" s="13" t="s">
        <v>41</v>
      </c>
      <c r="AY481" s="13" t="s">
        <v>98</v>
      </c>
      <c r="BE481" s="114">
        <f>IF(N481="základní",J481,0)</f>
        <v>0</v>
      </c>
      <c r="BF481" s="114">
        <f>IF(N481="snížená",J481,0)</f>
        <v>0</v>
      </c>
      <c r="BG481" s="114">
        <f>IF(N481="zákl. přenesená",J481,0)</f>
        <v>0</v>
      </c>
      <c r="BH481" s="114">
        <f>IF(N481="sníž. přenesená",J481,0)</f>
        <v>0</v>
      </c>
      <c r="BI481" s="114">
        <f>IF(N481="nulová",J481,0)</f>
        <v>0</v>
      </c>
      <c r="BJ481" s="13" t="s">
        <v>38</v>
      </c>
      <c r="BK481" s="114">
        <f>ROUND(I481*H481,2)</f>
        <v>0</v>
      </c>
      <c r="BL481" s="13" t="s">
        <v>178</v>
      </c>
      <c r="BM481" s="13" t="s">
        <v>850</v>
      </c>
    </row>
    <row r="482" spans="2:65" s="1" customFormat="1" ht="24">
      <c r="B482" s="24"/>
      <c r="D482" s="116" t="s">
        <v>393</v>
      </c>
      <c r="F482" s="143" t="s">
        <v>851</v>
      </c>
      <c r="L482" s="24"/>
      <c r="M482" s="144"/>
      <c r="N482" s="25"/>
      <c r="O482" s="25"/>
      <c r="P482" s="25"/>
      <c r="Q482" s="25"/>
      <c r="R482" s="25"/>
      <c r="S482" s="25"/>
      <c r="T482" s="38"/>
      <c r="AT482" s="13" t="s">
        <v>393</v>
      </c>
      <c r="AU482" s="13" t="s">
        <v>41</v>
      </c>
    </row>
    <row r="483" spans="2:65" s="8" customFormat="1">
      <c r="B483" s="136"/>
      <c r="D483" s="116" t="s">
        <v>106</v>
      </c>
      <c r="E483" s="137" t="s">
        <v>1</v>
      </c>
      <c r="F483" s="138" t="s">
        <v>505</v>
      </c>
      <c r="H483" s="139" t="s">
        <v>1</v>
      </c>
      <c r="L483" s="136"/>
      <c r="M483" s="140"/>
      <c r="N483" s="141"/>
      <c r="O483" s="141"/>
      <c r="P483" s="141"/>
      <c r="Q483" s="141"/>
      <c r="R483" s="141"/>
      <c r="S483" s="141"/>
      <c r="T483" s="142"/>
      <c r="AT483" s="139" t="s">
        <v>106</v>
      </c>
      <c r="AU483" s="139" t="s">
        <v>41</v>
      </c>
      <c r="AV483" s="8" t="s">
        <v>38</v>
      </c>
      <c r="AW483" s="8" t="s">
        <v>19</v>
      </c>
      <c r="AX483" s="8" t="s">
        <v>37</v>
      </c>
      <c r="AY483" s="139" t="s">
        <v>98</v>
      </c>
    </row>
    <row r="484" spans="2:65" s="7" customFormat="1">
      <c r="B484" s="115"/>
      <c r="D484" s="116" t="s">
        <v>106</v>
      </c>
      <c r="E484" s="117" t="s">
        <v>1</v>
      </c>
      <c r="F484" s="118" t="s">
        <v>852</v>
      </c>
      <c r="H484" s="119">
        <v>0.42799999999999999</v>
      </c>
      <c r="L484" s="115"/>
      <c r="M484" s="120"/>
      <c r="N484" s="121"/>
      <c r="O484" s="121"/>
      <c r="P484" s="121"/>
      <c r="Q484" s="121"/>
      <c r="R484" s="121"/>
      <c r="S484" s="121"/>
      <c r="T484" s="122"/>
      <c r="AT484" s="117" t="s">
        <v>106</v>
      </c>
      <c r="AU484" s="117" t="s">
        <v>41</v>
      </c>
      <c r="AV484" s="7" t="s">
        <v>41</v>
      </c>
      <c r="AW484" s="7" t="s">
        <v>19</v>
      </c>
      <c r="AX484" s="7" t="s">
        <v>37</v>
      </c>
      <c r="AY484" s="117" t="s">
        <v>98</v>
      </c>
    </row>
    <row r="485" spans="2:65" s="7" customFormat="1">
      <c r="B485" s="115"/>
      <c r="D485" s="123" t="s">
        <v>106</v>
      </c>
      <c r="F485" s="125" t="s">
        <v>853</v>
      </c>
      <c r="H485" s="126">
        <v>0.47099999999999997</v>
      </c>
      <c r="L485" s="115"/>
      <c r="M485" s="120"/>
      <c r="N485" s="121"/>
      <c r="O485" s="121"/>
      <c r="P485" s="121"/>
      <c r="Q485" s="121"/>
      <c r="R485" s="121"/>
      <c r="S485" s="121"/>
      <c r="T485" s="122"/>
      <c r="AT485" s="117" t="s">
        <v>106</v>
      </c>
      <c r="AU485" s="117" t="s">
        <v>41</v>
      </c>
      <c r="AV485" s="7" t="s">
        <v>41</v>
      </c>
      <c r="AW485" s="7" t="s">
        <v>2</v>
      </c>
      <c r="AX485" s="7" t="s">
        <v>38</v>
      </c>
      <c r="AY485" s="117" t="s">
        <v>98</v>
      </c>
    </row>
    <row r="486" spans="2:65" s="1" customFormat="1" ht="31.5" customHeight="1">
      <c r="B486" s="103"/>
      <c r="C486" s="104" t="s">
        <v>854</v>
      </c>
      <c r="D486" s="104" t="s">
        <v>100</v>
      </c>
      <c r="E486" s="105" t="s">
        <v>855</v>
      </c>
      <c r="F486" s="106" t="s">
        <v>856</v>
      </c>
      <c r="G486" s="107" t="s">
        <v>162</v>
      </c>
      <c r="H486" s="108">
        <v>2346.87</v>
      </c>
      <c r="I486" s="109"/>
      <c r="J486" s="109">
        <f>ROUND(I486*H486,2)</f>
        <v>0</v>
      </c>
      <c r="K486" s="106" t="s">
        <v>104</v>
      </c>
      <c r="L486" s="24"/>
      <c r="M486" s="110" t="s">
        <v>1</v>
      </c>
      <c r="N486" s="111" t="s">
        <v>26</v>
      </c>
      <c r="O486" s="112">
        <v>2.1999999999999999E-2</v>
      </c>
      <c r="P486" s="112">
        <f>O486*H486</f>
        <v>51.631139999999995</v>
      </c>
      <c r="Q486" s="112">
        <v>0</v>
      </c>
      <c r="R486" s="112">
        <f>Q486*H486</f>
        <v>0</v>
      </c>
      <c r="S486" s="112">
        <v>1E-3</v>
      </c>
      <c r="T486" s="113">
        <f>S486*H486</f>
        <v>2.34687</v>
      </c>
      <c r="AR486" s="13" t="s">
        <v>178</v>
      </c>
      <c r="AT486" s="13" t="s">
        <v>100</v>
      </c>
      <c r="AU486" s="13" t="s">
        <v>41</v>
      </c>
      <c r="AY486" s="13" t="s">
        <v>98</v>
      </c>
      <c r="BE486" s="114">
        <f>IF(N486="základní",J486,0)</f>
        <v>0</v>
      </c>
      <c r="BF486" s="114">
        <f>IF(N486="snížená",J486,0)</f>
        <v>0</v>
      </c>
      <c r="BG486" s="114">
        <f>IF(N486="zákl. přenesená",J486,0)</f>
        <v>0</v>
      </c>
      <c r="BH486" s="114">
        <f>IF(N486="sníž. přenesená",J486,0)</f>
        <v>0</v>
      </c>
      <c r="BI486" s="114">
        <f>IF(N486="nulová",J486,0)</f>
        <v>0</v>
      </c>
      <c r="BJ486" s="13" t="s">
        <v>38</v>
      </c>
      <c r="BK486" s="114">
        <f>ROUND(I486*H486,2)</f>
        <v>0</v>
      </c>
      <c r="BL486" s="13" t="s">
        <v>178</v>
      </c>
      <c r="BM486" s="13" t="s">
        <v>857</v>
      </c>
    </row>
    <row r="487" spans="2:65" s="8" customFormat="1">
      <c r="B487" s="136"/>
      <c r="D487" s="116" t="s">
        <v>106</v>
      </c>
      <c r="E487" s="137" t="s">
        <v>1</v>
      </c>
      <c r="F487" s="138" t="s">
        <v>514</v>
      </c>
      <c r="H487" s="139" t="s">
        <v>1</v>
      </c>
      <c r="L487" s="136"/>
      <c r="M487" s="140"/>
      <c r="N487" s="141"/>
      <c r="O487" s="141"/>
      <c r="P487" s="141"/>
      <c r="Q487" s="141"/>
      <c r="R487" s="141"/>
      <c r="S487" s="141"/>
      <c r="T487" s="142"/>
      <c r="AT487" s="139" t="s">
        <v>106</v>
      </c>
      <c r="AU487" s="139" t="s">
        <v>41</v>
      </c>
      <c r="AV487" s="8" t="s">
        <v>38</v>
      </c>
      <c r="AW487" s="8" t="s">
        <v>19</v>
      </c>
      <c r="AX487" s="8" t="s">
        <v>37</v>
      </c>
      <c r="AY487" s="139" t="s">
        <v>98</v>
      </c>
    </row>
    <row r="488" spans="2:65" s="7" customFormat="1">
      <c r="B488" s="115"/>
      <c r="D488" s="116" t="s">
        <v>106</v>
      </c>
      <c r="E488" s="117" t="s">
        <v>1</v>
      </c>
      <c r="F488" s="118" t="s">
        <v>858</v>
      </c>
      <c r="H488" s="119">
        <v>669.87</v>
      </c>
      <c r="L488" s="115"/>
      <c r="M488" s="120"/>
      <c r="N488" s="121"/>
      <c r="O488" s="121"/>
      <c r="P488" s="121"/>
      <c r="Q488" s="121"/>
      <c r="R488" s="121"/>
      <c r="S488" s="121"/>
      <c r="T488" s="122"/>
      <c r="AT488" s="117" t="s">
        <v>106</v>
      </c>
      <c r="AU488" s="117" t="s">
        <v>41</v>
      </c>
      <c r="AV488" s="7" t="s">
        <v>41</v>
      </c>
      <c r="AW488" s="7" t="s">
        <v>19</v>
      </c>
      <c r="AX488" s="7" t="s">
        <v>37</v>
      </c>
      <c r="AY488" s="117" t="s">
        <v>98</v>
      </c>
    </row>
    <row r="489" spans="2:65" s="7" customFormat="1">
      <c r="B489" s="115"/>
      <c r="D489" s="123" t="s">
        <v>106</v>
      </c>
      <c r="E489" s="124" t="s">
        <v>1</v>
      </c>
      <c r="F489" s="125" t="s">
        <v>859</v>
      </c>
      <c r="H489" s="126">
        <v>1677</v>
      </c>
      <c r="L489" s="115"/>
      <c r="M489" s="120"/>
      <c r="N489" s="121"/>
      <c r="O489" s="121"/>
      <c r="P489" s="121"/>
      <c r="Q489" s="121"/>
      <c r="R489" s="121"/>
      <c r="S489" s="121"/>
      <c r="T489" s="122"/>
      <c r="AT489" s="117" t="s">
        <v>106</v>
      </c>
      <c r="AU489" s="117" t="s">
        <v>41</v>
      </c>
      <c r="AV489" s="7" t="s">
        <v>41</v>
      </c>
      <c r="AW489" s="7" t="s">
        <v>19</v>
      </c>
      <c r="AX489" s="7" t="s">
        <v>37</v>
      </c>
      <c r="AY489" s="117" t="s">
        <v>98</v>
      </c>
    </row>
    <row r="490" spans="2:65" s="1" customFormat="1" ht="22.5" customHeight="1">
      <c r="B490" s="103"/>
      <c r="C490" s="104" t="s">
        <v>860</v>
      </c>
      <c r="D490" s="104" t="s">
        <v>100</v>
      </c>
      <c r="E490" s="105" t="s">
        <v>861</v>
      </c>
      <c r="F490" s="106" t="s">
        <v>862</v>
      </c>
      <c r="G490" s="107" t="s">
        <v>139</v>
      </c>
      <c r="H490" s="108">
        <v>1.79</v>
      </c>
      <c r="I490" s="109"/>
      <c r="J490" s="109">
        <f>ROUND(I490*H490,2)</f>
        <v>0</v>
      </c>
      <c r="K490" s="106" t="s">
        <v>104</v>
      </c>
      <c r="L490" s="24"/>
      <c r="M490" s="110" t="s">
        <v>1</v>
      </c>
      <c r="N490" s="111" t="s">
        <v>26</v>
      </c>
      <c r="O490" s="112">
        <v>3.327</v>
      </c>
      <c r="P490" s="112">
        <f>O490*H490</f>
        <v>5.95533</v>
      </c>
      <c r="Q490" s="112">
        <v>0</v>
      </c>
      <c r="R490" s="112">
        <f>Q490*H490</f>
        <v>0</v>
      </c>
      <c r="S490" s="112">
        <v>0</v>
      </c>
      <c r="T490" s="113">
        <f>S490*H490</f>
        <v>0</v>
      </c>
      <c r="AR490" s="13" t="s">
        <v>178</v>
      </c>
      <c r="AT490" s="13" t="s">
        <v>100</v>
      </c>
      <c r="AU490" s="13" t="s">
        <v>41</v>
      </c>
      <c r="AY490" s="13" t="s">
        <v>98</v>
      </c>
      <c r="BE490" s="114">
        <f>IF(N490="základní",J490,0)</f>
        <v>0</v>
      </c>
      <c r="BF490" s="114">
        <f>IF(N490="snížená",J490,0)</f>
        <v>0</v>
      </c>
      <c r="BG490" s="114">
        <f>IF(N490="zákl. přenesená",J490,0)</f>
        <v>0</v>
      </c>
      <c r="BH490" s="114">
        <f>IF(N490="sníž. přenesená",J490,0)</f>
        <v>0</v>
      </c>
      <c r="BI490" s="114">
        <f>IF(N490="nulová",J490,0)</f>
        <v>0</v>
      </c>
      <c r="BJ490" s="13" t="s">
        <v>38</v>
      </c>
      <c r="BK490" s="114">
        <f>ROUND(I490*H490,2)</f>
        <v>0</v>
      </c>
      <c r="BL490" s="13" t="s">
        <v>178</v>
      </c>
      <c r="BM490" s="13" t="s">
        <v>863</v>
      </c>
    </row>
    <row r="491" spans="2:65" s="6" customFormat="1" ht="29.85" customHeight="1">
      <c r="B491" s="90"/>
      <c r="D491" s="100" t="s">
        <v>36</v>
      </c>
      <c r="E491" s="101" t="s">
        <v>864</v>
      </c>
      <c r="F491" s="101" t="s">
        <v>865</v>
      </c>
      <c r="J491" s="102">
        <f>BK491</f>
        <v>0</v>
      </c>
      <c r="L491" s="90"/>
      <c r="M491" s="94"/>
      <c r="N491" s="95"/>
      <c r="O491" s="95"/>
      <c r="P491" s="96">
        <f>SUM(P492:P504)</f>
        <v>51.604740000000007</v>
      </c>
      <c r="Q491" s="95"/>
      <c r="R491" s="96">
        <f>SUM(R492:R504)</f>
        <v>1.3601859999999999</v>
      </c>
      <c r="S491" s="95"/>
      <c r="T491" s="97">
        <f>SUM(T492:T504)</f>
        <v>0</v>
      </c>
      <c r="AR491" s="91" t="s">
        <v>41</v>
      </c>
      <c r="AT491" s="98" t="s">
        <v>36</v>
      </c>
      <c r="AU491" s="98" t="s">
        <v>38</v>
      </c>
      <c r="AY491" s="91" t="s">
        <v>98</v>
      </c>
      <c r="BK491" s="99">
        <f>SUM(BK492:BK504)</f>
        <v>0</v>
      </c>
    </row>
    <row r="492" spans="2:65" s="1" customFormat="1" ht="22.5" customHeight="1">
      <c r="B492" s="103"/>
      <c r="C492" s="104" t="s">
        <v>866</v>
      </c>
      <c r="D492" s="104" t="s">
        <v>100</v>
      </c>
      <c r="E492" s="105" t="s">
        <v>867</v>
      </c>
      <c r="F492" s="106" t="s">
        <v>868</v>
      </c>
      <c r="G492" s="107" t="s">
        <v>156</v>
      </c>
      <c r="H492" s="108">
        <v>115.27</v>
      </c>
      <c r="I492" s="109"/>
      <c r="J492" s="109">
        <f>ROUND(I492*H492,2)</f>
        <v>0</v>
      </c>
      <c r="K492" s="106" t="s">
        <v>104</v>
      </c>
      <c r="L492" s="24"/>
      <c r="M492" s="110" t="s">
        <v>1</v>
      </c>
      <c r="N492" s="111" t="s">
        <v>26</v>
      </c>
      <c r="O492" s="112">
        <v>0.4</v>
      </c>
      <c r="P492" s="112">
        <f>O492*H492</f>
        <v>46.108000000000004</v>
      </c>
      <c r="Q492" s="112">
        <v>1.1299999999999999E-2</v>
      </c>
      <c r="R492" s="112">
        <f>Q492*H492</f>
        <v>1.3025509999999998</v>
      </c>
      <c r="S492" s="112">
        <v>0</v>
      </c>
      <c r="T492" s="113">
        <f>S492*H492</f>
        <v>0</v>
      </c>
      <c r="AR492" s="13" t="s">
        <v>178</v>
      </c>
      <c r="AT492" s="13" t="s">
        <v>100</v>
      </c>
      <c r="AU492" s="13" t="s">
        <v>41</v>
      </c>
      <c r="AY492" s="13" t="s">
        <v>98</v>
      </c>
      <c r="BE492" s="114">
        <f>IF(N492="základní",J492,0)</f>
        <v>0</v>
      </c>
      <c r="BF492" s="114">
        <f>IF(N492="snížená",J492,0)</f>
        <v>0</v>
      </c>
      <c r="BG492" s="114">
        <f>IF(N492="zákl. přenesená",J492,0)</f>
        <v>0</v>
      </c>
      <c r="BH492" s="114">
        <f>IF(N492="sníž. přenesená",J492,0)</f>
        <v>0</v>
      </c>
      <c r="BI492" s="114">
        <f>IF(N492="nulová",J492,0)</f>
        <v>0</v>
      </c>
      <c r="BJ492" s="13" t="s">
        <v>38</v>
      </c>
      <c r="BK492" s="114">
        <f>ROUND(I492*H492,2)</f>
        <v>0</v>
      </c>
      <c r="BL492" s="13" t="s">
        <v>178</v>
      </c>
      <c r="BM492" s="13" t="s">
        <v>869</v>
      </c>
    </row>
    <row r="493" spans="2:65" s="8" customFormat="1">
      <c r="B493" s="136"/>
      <c r="D493" s="116" t="s">
        <v>106</v>
      </c>
      <c r="E493" s="137" t="s">
        <v>1</v>
      </c>
      <c r="F493" s="138" t="s">
        <v>208</v>
      </c>
      <c r="H493" s="139" t="s">
        <v>1</v>
      </c>
      <c r="L493" s="136"/>
      <c r="M493" s="140"/>
      <c r="N493" s="141"/>
      <c r="O493" s="141"/>
      <c r="P493" s="141"/>
      <c r="Q493" s="141"/>
      <c r="R493" s="141"/>
      <c r="S493" s="141"/>
      <c r="T493" s="142"/>
      <c r="AT493" s="139" t="s">
        <v>106</v>
      </c>
      <c r="AU493" s="139" t="s">
        <v>41</v>
      </c>
      <c r="AV493" s="8" t="s">
        <v>38</v>
      </c>
      <c r="AW493" s="8" t="s">
        <v>19</v>
      </c>
      <c r="AX493" s="8" t="s">
        <v>37</v>
      </c>
      <c r="AY493" s="139" t="s">
        <v>98</v>
      </c>
    </row>
    <row r="494" spans="2:65" s="7" customFormat="1">
      <c r="B494" s="115"/>
      <c r="D494" s="116" t="s">
        <v>106</v>
      </c>
      <c r="E494" s="117" t="s">
        <v>1</v>
      </c>
      <c r="F494" s="118" t="s">
        <v>870</v>
      </c>
      <c r="H494" s="119">
        <v>97.97</v>
      </c>
      <c r="L494" s="115"/>
      <c r="M494" s="120"/>
      <c r="N494" s="121"/>
      <c r="O494" s="121"/>
      <c r="P494" s="121"/>
      <c r="Q494" s="121"/>
      <c r="R494" s="121"/>
      <c r="S494" s="121"/>
      <c r="T494" s="122"/>
      <c r="AT494" s="117" t="s">
        <v>106</v>
      </c>
      <c r="AU494" s="117" t="s">
        <v>41</v>
      </c>
      <c r="AV494" s="7" t="s">
        <v>41</v>
      </c>
      <c r="AW494" s="7" t="s">
        <v>19</v>
      </c>
      <c r="AX494" s="7" t="s">
        <v>37</v>
      </c>
      <c r="AY494" s="117" t="s">
        <v>98</v>
      </c>
    </row>
    <row r="495" spans="2:65" s="7" customFormat="1">
      <c r="B495" s="115"/>
      <c r="D495" s="116" t="s">
        <v>106</v>
      </c>
      <c r="E495" s="117" t="s">
        <v>1</v>
      </c>
      <c r="F495" s="118" t="s">
        <v>871</v>
      </c>
      <c r="H495" s="119">
        <v>7.2</v>
      </c>
      <c r="L495" s="115"/>
      <c r="M495" s="120"/>
      <c r="N495" s="121"/>
      <c r="O495" s="121"/>
      <c r="P495" s="121"/>
      <c r="Q495" s="121"/>
      <c r="R495" s="121"/>
      <c r="S495" s="121"/>
      <c r="T495" s="122"/>
      <c r="AT495" s="117" t="s">
        <v>106</v>
      </c>
      <c r="AU495" s="117" t="s">
        <v>41</v>
      </c>
      <c r="AV495" s="7" t="s">
        <v>41</v>
      </c>
      <c r="AW495" s="7" t="s">
        <v>19</v>
      </c>
      <c r="AX495" s="7" t="s">
        <v>37</v>
      </c>
      <c r="AY495" s="117" t="s">
        <v>98</v>
      </c>
    </row>
    <row r="496" spans="2:65" s="7" customFormat="1">
      <c r="B496" s="115"/>
      <c r="D496" s="116" t="s">
        <v>106</v>
      </c>
      <c r="E496" s="117" t="s">
        <v>1</v>
      </c>
      <c r="F496" s="118" t="s">
        <v>872</v>
      </c>
      <c r="H496" s="119">
        <v>2.0099999999999998</v>
      </c>
      <c r="L496" s="115"/>
      <c r="M496" s="120"/>
      <c r="N496" s="121"/>
      <c r="O496" s="121"/>
      <c r="P496" s="121"/>
      <c r="Q496" s="121"/>
      <c r="R496" s="121"/>
      <c r="S496" s="121"/>
      <c r="T496" s="122"/>
      <c r="AT496" s="117" t="s">
        <v>106</v>
      </c>
      <c r="AU496" s="117" t="s">
        <v>41</v>
      </c>
      <c r="AV496" s="7" t="s">
        <v>41</v>
      </c>
      <c r="AW496" s="7" t="s">
        <v>19</v>
      </c>
      <c r="AX496" s="7" t="s">
        <v>37</v>
      </c>
      <c r="AY496" s="117" t="s">
        <v>98</v>
      </c>
    </row>
    <row r="497" spans="2:65" s="7" customFormat="1">
      <c r="B497" s="115"/>
      <c r="D497" s="123" t="s">
        <v>106</v>
      </c>
      <c r="E497" s="124" t="s">
        <v>1</v>
      </c>
      <c r="F497" s="125" t="s">
        <v>873</v>
      </c>
      <c r="H497" s="126">
        <v>8.09</v>
      </c>
      <c r="L497" s="115"/>
      <c r="M497" s="120"/>
      <c r="N497" s="121"/>
      <c r="O497" s="121"/>
      <c r="P497" s="121"/>
      <c r="Q497" s="121"/>
      <c r="R497" s="121"/>
      <c r="S497" s="121"/>
      <c r="T497" s="122"/>
      <c r="AT497" s="117" t="s">
        <v>106</v>
      </c>
      <c r="AU497" s="117" t="s">
        <v>41</v>
      </c>
      <c r="AV497" s="7" t="s">
        <v>41</v>
      </c>
      <c r="AW497" s="7" t="s">
        <v>19</v>
      </c>
      <c r="AX497" s="7" t="s">
        <v>37</v>
      </c>
      <c r="AY497" s="117" t="s">
        <v>98</v>
      </c>
    </row>
    <row r="498" spans="2:65" s="1" customFormat="1" ht="22.5" customHeight="1">
      <c r="B498" s="103"/>
      <c r="C498" s="104" t="s">
        <v>874</v>
      </c>
      <c r="D498" s="104" t="s">
        <v>100</v>
      </c>
      <c r="E498" s="105" t="s">
        <v>875</v>
      </c>
      <c r="F498" s="106" t="s">
        <v>876</v>
      </c>
      <c r="G498" s="107" t="s">
        <v>156</v>
      </c>
      <c r="H498" s="108">
        <v>115.27</v>
      </c>
      <c r="I498" s="109"/>
      <c r="J498" s="109">
        <f>ROUND(I498*H498,2)</f>
        <v>0</v>
      </c>
      <c r="K498" s="106" t="s">
        <v>104</v>
      </c>
      <c r="L498" s="24"/>
      <c r="M498" s="110" t="s">
        <v>1</v>
      </c>
      <c r="N498" s="111" t="s">
        <v>26</v>
      </c>
      <c r="O498" s="112">
        <v>0.03</v>
      </c>
      <c r="P498" s="112">
        <f>O498*H498</f>
        <v>3.4581</v>
      </c>
      <c r="Q498" s="112">
        <v>5.0000000000000001E-4</v>
      </c>
      <c r="R498" s="112">
        <f>Q498*H498</f>
        <v>5.7634999999999999E-2</v>
      </c>
      <c r="S498" s="112">
        <v>0</v>
      </c>
      <c r="T498" s="113">
        <f>S498*H498</f>
        <v>0</v>
      </c>
      <c r="AR498" s="13" t="s">
        <v>178</v>
      </c>
      <c r="AT498" s="13" t="s">
        <v>100</v>
      </c>
      <c r="AU498" s="13" t="s">
        <v>41</v>
      </c>
      <c r="AY498" s="13" t="s">
        <v>98</v>
      </c>
      <c r="BE498" s="114">
        <f>IF(N498="základní",J498,0)</f>
        <v>0</v>
      </c>
      <c r="BF498" s="114">
        <f>IF(N498="snížená",J498,0)</f>
        <v>0</v>
      </c>
      <c r="BG498" s="114">
        <f>IF(N498="zákl. přenesená",J498,0)</f>
        <v>0</v>
      </c>
      <c r="BH498" s="114">
        <f>IF(N498="sníž. přenesená",J498,0)</f>
        <v>0</v>
      </c>
      <c r="BI498" s="114">
        <f>IF(N498="nulová",J498,0)</f>
        <v>0</v>
      </c>
      <c r="BJ498" s="13" t="s">
        <v>38</v>
      </c>
      <c r="BK498" s="114">
        <f>ROUND(I498*H498,2)</f>
        <v>0</v>
      </c>
      <c r="BL498" s="13" t="s">
        <v>178</v>
      </c>
      <c r="BM498" s="13" t="s">
        <v>877</v>
      </c>
    </row>
    <row r="499" spans="2:65" s="8" customFormat="1">
      <c r="B499" s="136"/>
      <c r="D499" s="116" t="s">
        <v>106</v>
      </c>
      <c r="E499" s="137" t="s">
        <v>1</v>
      </c>
      <c r="F499" s="138" t="s">
        <v>208</v>
      </c>
      <c r="H499" s="139" t="s">
        <v>1</v>
      </c>
      <c r="L499" s="136"/>
      <c r="M499" s="140"/>
      <c r="N499" s="141"/>
      <c r="O499" s="141"/>
      <c r="P499" s="141"/>
      <c r="Q499" s="141"/>
      <c r="R499" s="141"/>
      <c r="S499" s="141"/>
      <c r="T499" s="142"/>
      <c r="AT499" s="139" t="s">
        <v>106</v>
      </c>
      <c r="AU499" s="139" t="s">
        <v>41</v>
      </c>
      <c r="AV499" s="8" t="s">
        <v>38</v>
      </c>
      <c r="AW499" s="8" t="s">
        <v>19</v>
      </c>
      <c r="AX499" s="8" t="s">
        <v>37</v>
      </c>
      <c r="AY499" s="139" t="s">
        <v>98</v>
      </c>
    </row>
    <row r="500" spans="2:65" s="7" customFormat="1">
      <c r="B500" s="115"/>
      <c r="D500" s="116" t="s">
        <v>106</v>
      </c>
      <c r="E500" s="117" t="s">
        <v>1</v>
      </c>
      <c r="F500" s="118" t="s">
        <v>870</v>
      </c>
      <c r="H500" s="119">
        <v>97.97</v>
      </c>
      <c r="L500" s="115"/>
      <c r="M500" s="120"/>
      <c r="N500" s="121"/>
      <c r="O500" s="121"/>
      <c r="P500" s="121"/>
      <c r="Q500" s="121"/>
      <c r="R500" s="121"/>
      <c r="S500" s="121"/>
      <c r="T500" s="122"/>
      <c r="AT500" s="117" t="s">
        <v>106</v>
      </c>
      <c r="AU500" s="117" t="s">
        <v>41</v>
      </c>
      <c r="AV500" s="7" t="s">
        <v>41</v>
      </c>
      <c r="AW500" s="7" t="s">
        <v>19</v>
      </c>
      <c r="AX500" s="7" t="s">
        <v>37</v>
      </c>
      <c r="AY500" s="117" t="s">
        <v>98</v>
      </c>
    </row>
    <row r="501" spans="2:65" s="7" customFormat="1">
      <c r="B501" s="115"/>
      <c r="D501" s="116" t="s">
        <v>106</v>
      </c>
      <c r="E501" s="117" t="s">
        <v>1</v>
      </c>
      <c r="F501" s="118" t="s">
        <v>871</v>
      </c>
      <c r="H501" s="119">
        <v>7.2</v>
      </c>
      <c r="L501" s="115"/>
      <c r="M501" s="120"/>
      <c r="N501" s="121"/>
      <c r="O501" s="121"/>
      <c r="P501" s="121"/>
      <c r="Q501" s="121"/>
      <c r="R501" s="121"/>
      <c r="S501" s="121"/>
      <c r="T501" s="122"/>
      <c r="AT501" s="117" t="s">
        <v>106</v>
      </c>
      <c r="AU501" s="117" t="s">
        <v>41</v>
      </c>
      <c r="AV501" s="7" t="s">
        <v>41</v>
      </c>
      <c r="AW501" s="7" t="s">
        <v>19</v>
      </c>
      <c r="AX501" s="7" t="s">
        <v>37</v>
      </c>
      <c r="AY501" s="117" t="s">
        <v>98</v>
      </c>
    </row>
    <row r="502" spans="2:65" s="7" customFormat="1">
      <c r="B502" s="115"/>
      <c r="D502" s="116" t="s">
        <v>106</v>
      </c>
      <c r="E502" s="117" t="s">
        <v>1</v>
      </c>
      <c r="F502" s="118" t="s">
        <v>872</v>
      </c>
      <c r="H502" s="119">
        <v>2.0099999999999998</v>
      </c>
      <c r="L502" s="115"/>
      <c r="M502" s="120"/>
      <c r="N502" s="121"/>
      <c r="O502" s="121"/>
      <c r="P502" s="121"/>
      <c r="Q502" s="121"/>
      <c r="R502" s="121"/>
      <c r="S502" s="121"/>
      <c r="T502" s="122"/>
      <c r="AT502" s="117" t="s">
        <v>106</v>
      </c>
      <c r="AU502" s="117" t="s">
        <v>41</v>
      </c>
      <c r="AV502" s="7" t="s">
        <v>41</v>
      </c>
      <c r="AW502" s="7" t="s">
        <v>19</v>
      </c>
      <c r="AX502" s="7" t="s">
        <v>37</v>
      </c>
      <c r="AY502" s="117" t="s">
        <v>98</v>
      </c>
    </row>
    <row r="503" spans="2:65" s="7" customFormat="1">
      <c r="B503" s="115"/>
      <c r="D503" s="123" t="s">
        <v>106</v>
      </c>
      <c r="E503" s="124" t="s">
        <v>1</v>
      </c>
      <c r="F503" s="125" t="s">
        <v>873</v>
      </c>
      <c r="H503" s="126">
        <v>8.09</v>
      </c>
      <c r="L503" s="115"/>
      <c r="M503" s="120"/>
      <c r="N503" s="121"/>
      <c r="O503" s="121"/>
      <c r="P503" s="121"/>
      <c r="Q503" s="121"/>
      <c r="R503" s="121"/>
      <c r="S503" s="121"/>
      <c r="T503" s="122"/>
      <c r="AT503" s="117" t="s">
        <v>106</v>
      </c>
      <c r="AU503" s="117" t="s">
        <v>41</v>
      </c>
      <c r="AV503" s="7" t="s">
        <v>41</v>
      </c>
      <c r="AW503" s="7" t="s">
        <v>19</v>
      </c>
      <c r="AX503" s="7" t="s">
        <v>37</v>
      </c>
      <c r="AY503" s="117" t="s">
        <v>98</v>
      </c>
    </row>
    <row r="504" spans="2:65" s="1" customFormat="1" ht="22.5" customHeight="1">
      <c r="B504" s="103"/>
      <c r="C504" s="104" t="s">
        <v>878</v>
      </c>
      <c r="D504" s="104" t="s">
        <v>100</v>
      </c>
      <c r="E504" s="105" t="s">
        <v>879</v>
      </c>
      <c r="F504" s="106" t="s">
        <v>880</v>
      </c>
      <c r="G504" s="107" t="s">
        <v>139</v>
      </c>
      <c r="H504" s="108">
        <v>1.36</v>
      </c>
      <c r="I504" s="109"/>
      <c r="J504" s="109">
        <f>ROUND(I504*H504,2)</f>
        <v>0</v>
      </c>
      <c r="K504" s="106" t="s">
        <v>104</v>
      </c>
      <c r="L504" s="24"/>
      <c r="M504" s="110" t="s">
        <v>1</v>
      </c>
      <c r="N504" s="111" t="s">
        <v>26</v>
      </c>
      <c r="O504" s="112">
        <v>1.4990000000000001</v>
      </c>
      <c r="P504" s="112">
        <f>O504*H504</f>
        <v>2.0386400000000005</v>
      </c>
      <c r="Q504" s="112">
        <v>0</v>
      </c>
      <c r="R504" s="112">
        <f>Q504*H504</f>
        <v>0</v>
      </c>
      <c r="S504" s="112">
        <v>0</v>
      </c>
      <c r="T504" s="113">
        <f>S504*H504</f>
        <v>0</v>
      </c>
      <c r="AR504" s="13" t="s">
        <v>178</v>
      </c>
      <c r="AT504" s="13" t="s">
        <v>100</v>
      </c>
      <c r="AU504" s="13" t="s">
        <v>41</v>
      </c>
      <c r="AY504" s="13" t="s">
        <v>98</v>
      </c>
      <c r="BE504" s="114">
        <f>IF(N504="základní",J504,0)</f>
        <v>0</v>
      </c>
      <c r="BF504" s="114">
        <f>IF(N504="snížená",J504,0)</f>
        <v>0</v>
      </c>
      <c r="BG504" s="114">
        <f>IF(N504="zákl. přenesená",J504,0)</f>
        <v>0</v>
      </c>
      <c r="BH504" s="114">
        <f>IF(N504="sníž. přenesená",J504,0)</f>
        <v>0</v>
      </c>
      <c r="BI504" s="114">
        <f>IF(N504="nulová",J504,0)</f>
        <v>0</v>
      </c>
      <c r="BJ504" s="13" t="s">
        <v>38</v>
      </c>
      <c r="BK504" s="114">
        <f>ROUND(I504*H504,2)</f>
        <v>0</v>
      </c>
      <c r="BL504" s="13" t="s">
        <v>178</v>
      </c>
      <c r="BM504" s="13" t="s">
        <v>881</v>
      </c>
    </row>
    <row r="505" spans="2:65" s="6" customFormat="1" ht="29.85" customHeight="1">
      <c r="B505" s="90"/>
      <c r="D505" s="100" t="s">
        <v>36</v>
      </c>
      <c r="E505" s="101" t="s">
        <v>882</v>
      </c>
      <c r="F505" s="101" t="s">
        <v>883</v>
      </c>
      <c r="J505" s="102">
        <f>BK505</f>
        <v>0</v>
      </c>
      <c r="L505" s="90"/>
      <c r="M505" s="94"/>
      <c r="N505" s="95"/>
      <c r="O505" s="95"/>
      <c r="P505" s="96">
        <f>SUM(P506:P528)</f>
        <v>6.9476319999999996</v>
      </c>
      <c r="Q505" s="95"/>
      <c r="R505" s="96">
        <f>SUM(R506:R528)</f>
        <v>0.103848</v>
      </c>
      <c r="S505" s="95"/>
      <c r="T505" s="97">
        <f>SUM(T506:T528)</f>
        <v>0.12225</v>
      </c>
      <c r="AR505" s="91" t="s">
        <v>41</v>
      </c>
      <c r="AT505" s="98" t="s">
        <v>36</v>
      </c>
      <c r="AU505" s="98" t="s">
        <v>38</v>
      </c>
      <c r="AY505" s="91" t="s">
        <v>98</v>
      </c>
      <c r="BK505" s="99">
        <f>SUM(BK506:BK528)</f>
        <v>0</v>
      </c>
    </row>
    <row r="506" spans="2:65" s="1" customFormat="1" ht="22.5" customHeight="1">
      <c r="B506" s="103"/>
      <c r="C506" s="104" t="s">
        <v>884</v>
      </c>
      <c r="D506" s="104" t="s">
        <v>100</v>
      </c>
      <c r="E506" s="105" t="s">
        <v>885</v>
      </c>
      <c r="F506" s="106" t="s">
        <v>886</v>
      </c>
      <c r="G506" s="107" t="s">
        <v>156</v>
      </c>
      <c r="H506" s="108">
        <v>1.5</v>
      </c>
      <c r="I506" s="109"/>
      <c r="J506" s="109">
        <f>ROUND(I506*H506,2)</f>
        <v>0</v>
      </c>
      <c r="K506" s="106" t="s">
        <v>104</v>
      </c>
      <c r="L506" s="24"/>
      <c r="M506" s="110" t="s">
        <v>1</v>
      </c>
      <c r="N506" s="111" t="s">
        <v>26</v>
      </c>
      <c r="O506" s="112">
        <v>0.29499999999999998</v>
      </c>
      <c r="P506" s="112">
        <f>O506*H506</f>
        <v>0.4425</v>
      </c>
      <c r="Q506" s="112">
        <v>0</v>
      </c>
      <c r="R506" s="112">
        <f>Q506*H506</f>
        <v>0</v>
      </c>
      <c r="S506" s="112">
        <v>8.1500000000000003E-2</v>
      </c>
      <c r="T506" s="113">
        <f>S506*H506</f>
        <v>0.12225</v>
      </c>
      <c r="AR506" s="13" t="s">
        <v>178</v>
      </c>
      <c r="AT506" s="13" t="s">
        <v>100</v>
      </c>
      <c r="AU506" s="13" t="s">
        <v>41</v>
      </c>
      <c r="AY506" s="13" t="s">
        <v>98</v>
      </c>
      <c r="BE506" s="114">
        <f>IF(N506="základní",J506,0)</f>
        <v>0</v>
      </c>
      <c r="BF506" s="114">
        <f>IF(N506="snížená",J506,0)</f>
        <v>0</v>
      </c>
      <c r="BG506" s="114">
        <f>IF(N506="zákl. přenesená",J506,0)</f>
        <v>0</v>
      </c>
      <c r="BH506" s="114">
        <f>IF(N506="sníž. přenesená",J506,0)</f>
        <v>0</v>
      </c>
      <c r="BI506" s="114">
        <f>IF(N506="nulová",J506,0)</f>
        <v>0</v>
      </c>
      <c r="BJ506" s="13" t="s">
        <v>38</v>
      </c>
      <c r="BK506" s="114">
        <f>ROUND(I506*H506,2)</f>
        <v>0</v>
      </c>
      <c r="BL506" s="13" t="s">
        <v>178</v>
      </c>
      <c r="BM506" s="13" t="s">
        <v>887</v>
      </c>
    </row>
    <row r="507" spans="2:65" s="7" customFormat="1">
      <c r="B507" s="115"/>
      <c r="D507" s="123" t="s">
        <v>106</v>
      </c>
      <c r="E507" s="124" t="s">
        <v>1</v>
      </c>
      <c r="F507" s="125" t="s">
        <v>888</v>
      </c>
      <c r="H507" s="126">
        <v>1.5</v>
      </c>
      <c r="L507" s="115"/>
      <c r="M507" s="120"/>
      <c r="N507" s="121"/>
      <c r="O507" s="121"/>
      <c r="P507" s="121"/>
      <c r="Q507" s="121"/>
      <c r="R507" s="121"/>
      <c r="S507" s="121"/>
      <c r="T507" s="122"/>
      <c r="AT507" s="117" t="s">
        <v>106</v>
      </c>
      <c r="AU507" s="117" t="s">
        <v>41</v>
      </c>
      <c r="AV507" s="7" t="s">
        <v>41</v>
      </c>
      <c r="AW507" s="7" t="s">
        <v>19</v>
      </c>
      <c r="AX507" s="7" t="s">
        <v>37</v>
      </c>
      <c r="AY507" s="117" t="s">
        <v>98</v>
      </c>
    </row>
    <row r="508" spans="2:65" s="1" customFormat="1" ht="31.5" customHeight="1">
      <c r="B508" s="103"/>
      <c r="C508" s="104" t="s">
        <v>889</v>
      </c>
      <c r="D508" s="104" t="s">
        <v>100</v>
      </c>
      <c r="E508" s="105" t="s">
        <v>890</v>
      </c>
      <c r="F508" s="106" t="s">
        <v>891</v>
      </c>
      <c r="G508" s="107" t="s">
        <v>156</v>
      </c>
      <c r="H508" s="108">
        <v>1.5</v>
      </c>
      <c r="I508" s="109"/>
      <c r="J508" s="109">
        <f>ROUND(I508*H508,2)</f>
        <v>0</v>
      </c>
      <c r="K508" s="106" t="s">
        <v>104</v>
      </c>
      <c r="L508" s="24"/>
      <c r="M508" s="110" t="s">
        <v>1</v>
      </c>
      <c r="N508" s="111" t="s">
        <v>26</v>
      </c>
      <c r="O508" s="112">
        <v>0.746</v>
      </c>
      <c r="P508" s="112">
        <f>O508*H508</f>
        <v>1.119</v>
      </c>
      <c r="Q508" s="112">
        <v>3.0000000000000001E-3</v>
      </c>
      <c r="R508" s="112">
        <f>Q508*H508</f>
        <v>4.5000000000000005E-3</v>
      </c>
      <c r="S508" s="112">
        <v>0</v>
      </c>
      <c r="T508" s="113">
        <f>S508*H508</f>
        <v>0</v>
      </c>
      <c r="AR508" s="13" t="s">
        <v>178</v>
      </c>
      <c r="AT508" s="13" t="s">
        <v>100</v>
      </c>
      <c r="AU508" s="13" t="s">
        <v>41</v>
      </c>
      <c r="AY508" s="13" t="s">
        <v>98</v>
      </c>
      <c r="BE508" s="114">
        <f>IF(N508="základní",J508,0)</f>
        <v>0</v>
      </c>
      <c r="BF508" s="114">
        <f>IF(N508="snížená",J508,0)</f>
        <v>0</v>
      </c>
      <c r="BG508" s="114">
        <f>IF(N508="zákl. přenesená",J508,0)</f>
        <v>0</v>
      </c>
      <c r="BH508" s="114">
        <f>IF(N508="sníž. přenesená",J508,0)</f>
        <v>0</v>
      </c>
      <c r="BI508" s="114">
        <f>IF(N508="nulová",J508,0)</f>
        <v>0</v>
      </c>
      <c r="BJ508" s="13" t="s">
        <v>38</v>
      </c>
      <c r="BK508" s="114">
        <f>ROUND(I508*H508,2)</f>
        <v>0</v>
      </c>
      <c r="BL508" s="13" t="s">
        <v>178</v>
      </c>
      <c r="BM508" s="13" t="s">
        <v>892</v>
      </c>
    </row>
    <row r="509" spans="2:65" s="7" customFormat="1">
      <c r="B509" s="115"/>
      <c r="D509" s="123" t="s">
        <v>106</v>
      </c>
      <c r="E509" s="124" t="s">
        <v>1</v>
      </c>
      <c r="F509" s="125" t="s">
        <v>888</v>
      </c>
      <c r="H509" s="126">
        <v>1.5</v>
      </c>
      <c r="L509" s="115"/>
      <c r="M509" s="120"/>
      <c r="N509" s="121"/>
      <c r="O509" s="121"/>
      <c r="P509" s="121"/>
      <c r="Q509" s="121"/>
      <c r="R509" s="121"/>
      <c r="S509" s="121"/>
      <c r="T509" s="122"/>
      <c r="AT509" s="117" t="s">
        <v>106</v>
      </c>
      <c r="AU509" s="117" t="s">
        <v>41</v>
      </c>
      <c r="AV509" s="7" t="s">
        <v>41</v>
      </c>
      <c r="AW509" s="7" t="s">
        <v>19</v>
      </c>
      <c r="AX509" s="7" t="s">
        <v>37</v>
      </c>
      <c r="AY509" s="117" t="s">
        <v>98</v>
      </c>
    </row>
    <row r="510" spans="2:65" s="1" customFormat="1" ht="22.5" customHeight="1">
      <c r="B510" s="103"/>
      <c r="C510" s="127" t="s">
        <v>893</v>
      </c>
      <c r="D510" s="127" t="s">
        <v>148</v>
      </c>
      <c r="E510" s="128" t="s">
        <v>894</v>
      </c>
      <c r="F510" s="129" t="s">
        <v>895</v>
      </c>
      <c r="G510" s="130" t="s">
        <v>156</v>
      </c>
      <c r="H510" s="131">
        <v>1.65</v>
      </c>
      <c r="I510" s="132"/>
      <c r="J510" s="132">
        <f>ROUND(I510*H510,2)</f>
        <v>0</v>
      </c>
      <c r="K510" s="129" t="s">
        <v>104</v>
      </c>
      <c r="L510" s="133"/>
      <c r="M510" s="134" t="s">
        <v>1</v>
      </c>
      <c r="N510" s="135" t="s">
        <v>26</v>
      </c>
      <c r="O510" s="112">
        <v>0</v>
      </c>
      <c r="P510" s="112">
        <f>O510*H510</f>
        <v>0</v>
      </c>
      <c r="Q510" s="112">
        <v>1.18E-2</v>
      </c>
      <c r="R510" s="112">
        <f>Q510*H510</f>
        <v>1.9469999999999998E-2</v>
      </c>
      <c r="S510" s="112">
        <v>0</v>
      </c>
      <c r="T510" s="113">
        <f>S510*H510</f>
        <v>0</v>
      </c>
      <c r="AR510" s="13" t="s">
        <v>266</v>
      </c>
      <c r="AT510" s="13" t="s">
        <v>148</v>
      </c>
      <c r="AU510" s="13" t="s">
        <v>41</v>
      </c>
      <c r="AY510" s="13" t="s">
        <v>98</v>
      </c>
      <c r="BE510" s="114">
        <f>IF(N510="základní",J510,0)</f>
        <v>0</v>
      </c>
      <c r="BF510" s="114">
        <f>IF(N510="snížená",J510,0)</f>
        <v>0</v>
      </c>
      <c r="BG510" s="114">
        <f>IF(N510="zákl. přenesená",J510,0)</f>
        <v>0</v>
      </c>
      <c r="BH510" s="114">
        <f>IF(N510="sníž. přenesená",J510,0)</f>
        <v>0</v>
      </c>
      <c r="BI510" s="114">
        <f>IF(N510="nulová",J510,0)</f>
        <v>0</v>
      </c>
      <c r="BJ510" s="13" t="s">
        <v>38</v>
      </c>
      <c r="BK510" s="114">
        <f>ROUND(I510*H510,2)</f>
        <v>0</v>
      </c>
      <c r="BL510" s="13" t="s">
        <v>178</v>
      </c>
      <c r="BM510" s="13" t="s">
        <v>896</v>
      </c>
    </row>
    <row r="511" spans="2:65" s="7" customFormat="1">
      <c r="B511" s="115"/>
      <c r="D511" s="123" t="s">
        <v>106</v>
      </c>
      <c r="F511" s="125" t="s">
        <v>897</v>
      </c>
      <c r="H511" s="126">
        <v>1.65</v>
      </c>
      <c r="L511" s="115"/>
      <c r="M511" s="120"/>
      <c r="N511" s="121"/>
      <c r="O511" s="121"/>
      <c r="P511" s="121"/>
      <c r="Q511" s="121"/>
      <c r="R511" s="121"/>
      <c r="S511" s="121"/>
      <c r="T511" s="122"/>
      <c r="AT511" s="117" t="s">
        <v>106</v>
      </c>
      <c r="AU511" s="117" t="s">
        <v>41</v>
      </c>
      <c r="AV511" s="7" t="s">
        <v>41</v>
      </c>
      <c r="AW511" s="7" t="s">
        <v>2</v>
      </c>
      <c r="AX511" s="7" t="s">
        <v>38</v>
      </c>
      <c r="AY511" s="117" t="s">
        <v>98</v>
      </c>
    </row>
    <row r="512" spans="2:65" s="1" customFormat="1" ht="22.5" customHeight="1">
      <c r="B512" s="103"/>
      <c r="C512" s="104" t="s">
        <v>898</v>
      </c>
      <c r="D512" s="104" t="s">
        <v>100</v>
      </c>
      <c r="E512" s="105" t="s">
        <v>899</v>
      </c>
      <c r="F512" s="106" t="s">
        <v>900</v>
      </c>
      <c r="G512" s="107" t="s">
        <v>156</v>
      </c>
      <c r="H512" s="108">
        <v>1.5</v>
      </c>
      <c r="I512" s="109"/>
      <c r="J512" s="109">
        <f>ROUND(I512*H512,2)</f>
        <v>0</v>
      </c>
      <c r="K512" s="106" t="s">
        <v>104</v>
      </c>
      <c r="L512" s="24"/>
      <c r="M512" s="110" t="s">
        <v>1</v>
      </c>
      <c r="N512" s="111" t="s">
        <v>26</v>
      </c>
      <c r="O512" s="112">
        <v>0.13</v>
      </c>
      <c r="P512" s="112">
        <f>O512*H512</f>
        <v>0.19500000000000001</v>
      </c>
      <c r="Q512" s="112">
        <v>0</v>
      </c>
      <c r="R512" s="112">
        <f>Q512*H512</f>
        <v>0</v>
      </c>
      <c r="S512" s="112">
        <v>0</v>
      </c>
      <c r="T512" s="113">
        <f>S512*H512</f>
        <v>0</v>
      </c>
      <c r="AR512" s="13" t="s">
        <v>178</v>
      </c>
      <c r="AT512" s="13" t="s">
        <v>100</v>
      </c>
      <c r="AU512" s="13" t="s">
        <v>41</v>
      </c>
      <c r="AY512" s="13" t="s">
        <v>98</v>
      </c>
      <c r="BE512" s="114">
        <f>IF(N512="základní",J512,0)</f>
        <v>0</v>
      </c>
      <c r="BF512" s="114">
        <f>IF(N512="snížená",J512,0)</f>
        <v>0</v>
      </c>
      <c r="BG512" s="114">
        <f>IF(N512="zákl. přenesená",J512,0)</f>
        <v>0</v>
      </c>
      <c r="BH512" s="114">
        <f>IF(N512="sníž. přenesená",J512,0)</f>
        <v>0</v>
      </c>
      <c r="BI512" s="114">
        <f>IF(N512="nulová",J512,0)</f>
        <v>0</v>
      </c>
      <c r="BJ512" s="13" t="s">
        <v>38</v>
      </c>
      <c r="BK512" s="114">
        <f>ROUND(I512*H512,2)</f>
        <v>0</v>
      </c>
      <c r="BL512" s="13" t="s">
        <v>178</v>
      </c>
      <c r="BM512" s="13" t="s">
        <v>901</v>
      </c>
    </row>
    <row r="513" spans="2:65" s="7" customFormat="1">
      <c r="B513" s="115"/>
      <c r="D513" s="123" t="s">
        <v>106</v>
      </c>
      <c r="E513" s="124" t="s">
        <v>1</v>
      </c>
      <c r="F513" s="125" t="s">
        <v>888</v>
      </c>
      <c r="H513" s="126">
        <v>1.5</v>
      </c>
      <c r="L513" s="115"/>
      <c r="M513" s="120"/>
      <c r="N513" s="121"/>
      <c r="O513" s="121"/>
      <c r="P513" s="121"/>
      <c r="Q513" s="121"/>
      <c r="R513" s="121"/>
      <c r="S513" s="121"/>
      <c r="T513" s="122"/>
      <c r="AT513" s="117" t="s">
        <v>106</v>
      </c>
      <c r="AU513" s="117" t="s">
        <v>41</v>
      </c>
      <c r="AV513" s="7" t="s">
        <v>41</v>
      </c>
      <c r="AW513" s="7" t="s">
        <v>19</v>
      </c>
      <c r="AX513" s="7" t="s">
        <v>37</v>
      </c>
      <c r="AY513" s="117" t="s">
        <v>98</v>
      </c>
    </row>
    <row r="514" spans="2:65" s="1" customFormat="1" ht="22.5" customHeight="1">
      <c r="B514" s="103"/>
      <c r="C514" s="104" t="s">
        <v>902</v>
      </c>
      <c r="D514" s="104" t="s">
        <v>100</v>
      </c>
      <c r="E514" s="105" t="s">
        <v>903</v>
      </c>
      <c r="F514" s="106" t="s">
        <v>904</v>
      </c>
      <c r="G514" s="107" t="s">
        <v>156</v>
      </c>
      <c r="H514" s="108">
        <v>1.5</v>
      </c>
      <c r="I514" s="109"/>
      <c r="J514" s="109">
        <f>ROUND(I514*H514,2)</f>
        <v>0</v>
      </c>
      <c r="K514" s="106" t="s">
        <v>104</v>
      </c>
      <c r="L514" s="24"/>
      <c r="M514" s="110" t="s">
        <v>1</v>
      </c>
      <c r="N514" s="111" t="s">
        <v>26</v>
      </c>
      <c r="O514" s="112">
        <v>0.14899999999999999</v>
      </c>
      <c r="P514" s="112">
        <f>O514*H514</f>
        <v>0.22349999999999998</v>
      </c>
      <c r="Q514" s="112">
        <v>8.0000000000000002E-3</v>
      </c>
      <c r="R514" s="112">
        <f>Q514*H514</f>
        <v>1.2E-2</v>
      </c>
      <c r="S514" s="112">
        <v>0</v>
      </c>
      <c r="T514" s="113">
        <f>S514*H514</f>
        <v>0</v>
      </c>
      <c r="AR514" s="13" t="s">
        <v>178</v>
      </c>
      <c r="AT514" s="13" t="s">
        <v>100</v>
      </c>
      <c r="AU514" s="13" t="s">
        <v>41</v>
      </c>
      <c r="AY514" s="13" t="s">
        <v>98</v>
      </c>
      <c r="BE514" s="114">
        <f>IF(N514="základní",J514,0)</f>
        <v>0</v>
      </c>
      <c r="BF514" s="114">
        <f>IF(N514="snížená",J514,0)</f>
        <v>0</v>
      </c>
      <c r="BG514" s="114">
        <f>IF(N514="zákl. přenesená",J514,0)</f>
        <v>0</v>
      </c>
      <c r="BH514" s="114">
        <f>IF(N514="sníž. přenesená",J514,0)</f>
        <v>0</v>
      </c>
      <c r="BI514" s="114">
        <f>IF(N514="nulová",J514,0)</f>
        <v>0</v>
      </c>
      <c r="BJ514" s="13" t="s">
        <v>38</v>
      </c>
      <c r="BK514" s="114">
        <f>ROUND(I514*H514,2)</f>
        <v>0</v>
      </c>
      <c r="BL514" s="13" t="s">
        <v>178</v>
      </c>
      <c r="BM514" s="13" t="s">
        <v>905</v>
      </c>
    </row>
    <row r="515" spans="2:65" s="7" customFormat="1">
      <c r="B515" s="115"/>
      <c r="D515" s="123" t="s">
        <v>106</v>
      </c>
      <c r="E515" s="124" t="s">
        <v>1</v>
      </c>
      <c r="F515" s="125" t="s">
        <v>888</v>
      </c>
      <c r="H515" s="126">
        <v>1.5</v>
      </c>
      <c r="L515" s="115"/>
      <c r="M515" s="120"/>
      <c r="N515" s="121"/>
      <c r="O515" s="121"/>
      <c r="P515" s="121"/>
      <c r="Q515" s="121"/>
      <c r="R515" s="121"/>
      <c r="S515" s="121"/>
      <c r="T515" s="122"/>
      <c r="AT515" s="117" t="s">
        <v>106</v>
      </c>
      <c r="AU515" s="117" t="s">
        <v>41</v>
      </c>
      <c r="AV515" s="7" t="s">
        <v>41</v>
      </c>
      <c r="AW515" s="7" t="s">
        <v>19</v>
      </c>
      <c r="AX515" s="7" t="s">
        <v>37</v>
      </c>
      <c r="AY515" s="117" t="s">
        <v>98</v>
      </c>
    </row>
    <row r="516" spans="2:65" s="1" customFormat="1" ht="22.5" customHeight="1">
      <c r="B516" s="103"/>
      <c r="C516" s="104" t="s">
        <v>906</v>
      </c>
      <c r="D516" s="104" t="s">
        <v>100</v>
      </c>
      <c r="E516" s="105" t="s">
        <v>907</v>
      </c>
      <c r="F516" s="106" t="s">
        <v>908</v>
      </c>
      <c r="G516" s="107" t="s">
        <v>156</v>
      </c>
      <c r="H516" s="108">
        <v>2.76</v>
      </c>
      <c r="I516" s="109"/>
      <c r="J516" s="109">
        <f>ROUND(I516*H516,2)</f>
        <v>0</v>
      </c>
      <c r="K516" s="106" t="s">
        <v>104</v>
      </c>
      <c r="L516" s="24"/>
      <c r="M516" s="110" t="s">
        <v>1</v>
      </c>
      <c r="N516" s="111" t="s">
        <v>26</v>
      </c>
      <c r="O516" s="112">
        <v>4.3999999999999997E-2</v>
      </c>
      <c r="P516" s="112">
        <f>O516*H516</f>
        <v>0.12143999999999998</v>
      </c>
      <c r="Q516" s="112">
        <v>2.9999999999999997E-4</v>
      </c>
      <c r="R516" s="112">
        <f>Q516*H516</f>
        <v>8.2799999999999985E-4</v>
      </c>
      <c r="S516" s="112">
        <v>0</v>
      </c>
      <c r="T516" s="113">
        <f>S516*H516</f>
        <v>0</v>
      </c>
      <c r="AR516" s="13" t="s">
        <v>178</v>
      </c>
      <c r="AT516" s="13" t="s">
        <v>100</v>
      </c>
      <c r="AU516" s="13" t="s">
        <v>41</v>
      </c>
      <c r="AY516" s="13" t="s">
        <v>98</v>
      </c>
      <c r="BE516" s="114">
        <f>IF(N516="základní",J516,0)</f>
        <v>0</v>
      </c>
      <c r="BF516" s="114">
        <f>IF(N516="snížená",J516,0)</f>
        <v>0</v>
      </c>
      <c r="BG516" s="114">
        <f>IF(N516="zákl. přenesená",J516,0)</f>
        <v>0</v>
      </c>
      <c r="BH516" s="114">
        <f>IF(N516="sníž. přenesená",J516,0)</f>
        <v>0</v>
      </c>
      <c r="BI516" s="114">
        <f>IF(N516="nulová",J516,0)</f>
        <v>0</v>
      </c>
      <c r="BJ516" s="13" t="s">
        <v>38</v>
      </c>
      <c r="BK516" s="114">
        <f>ROUND(I516*H516,2)</f>
        <v>0</v>
      </c>
      <c r="BL516" s="13" t="s">
        <v>178</v>
      </c>
      <c r="BM516" s="13" t="s">
        <v>909</v>
      </c>
    </row>
    <row r="517" spans="2:65" s="7" customFormat="1">
      <c r="B517" s="115"/>
      <c r="D517" s="116" t="s">
        <v>106</v>
      </c>
      <c r="E517" s="117" t="s">
        <v>1</v>
      </c>
      <c r="F517" s="118" t="s">
        <v>888</v>
      </c>
      <c r="H517" s="119">
        <v>1.5</v>
      </c>
      <c r="L517" s="115"/>
      <c r="M517" s="120"/>
      <c r="N517" s="121"/>
      <c r="O517" s="121"/>
      <c r="P517" s="121"/>
      <c r="Q517" s="121"/>
      <c r="R517" s="121"/>
      <c r="S517" s="121"/>
      <c r="T517" s="122"/>
      <c r="AT517" s="117" t="s">
        <v>106</v>
      </c>
      <c r="AU517" s="117" t="s">
        <v>41</v>
      </c>
      <c r="AV517" s="7" t="s">
        <v>41</v>
      </c>
      <c r="AW517" s="7" t="s">
        <v>19</v>
      </c>
      <c r="AX517" s="7" t="s">
        <v>37</v>
      </c>
      <c r="AY517" s="117" t="s">
        <v>98</v>
      </c>
    </row>
    <row r="518" spans="2:65" s="7" customFormat="1">
      <c r="B518" s="115"/>
      <c r="D518" s="123" t="s">
        <v>106</v>
      </c>
      <c r="E518" s="124" t="s">
        <v>1</v>
      </c>
      <c r="F518" s="125" t="s">
        <v>910</v>
      </c>
      <c r="H518" s="126">
        <v>1.26</v>
      </c>
      <c r="L518" s="115"/>
      <c r="M518" s="120"/>
      <c r="N518" s="121"/>
      <c r="O518" s="121"/>
      <c r="P518" s="121"/>
      <c r="Q518" s="121"/>
      <c r="R518" s="121"/>
      <c r="S518" s="121"/>
      <c r="T518" s="122"/>
      <c r="AT518" s="117" t="s">
        <v>106</v>
      </c>
      <c r="AU518" s="117" t="s">
        <v>41</v>
      </c>
      <c r="AV518" s="7" t="s">
        <v>41</v>
      </c>
      <c r="AW518" s="7" t="s">
        <v>19</v>
      </c>
      <c r="AX518" s="7" t="s">
        <v>37</v>
      </c>
      <c r="AY518" s="117" t="s">
        <v>98</v>
      </c>
    </row>
    <row r="519" spans="2:65" s="1" customFormat="1" ht="22.5" customHeight="1">
      <c r="B519" s="103"/>
      <c r="C519" s="104" t="s">
        <v>911</v>
      </c>
      <c r="D519" s="104" t="s">
        <v>100</v>
      </c>
      <c r="E519" s="105" t="s">
        <v>912</v>
      </c>
      <c r="F519" s="106" t="s">
        <v>913</v>
      </c>
      <c r="G519" s="107" t="s">
        <v>291</v>
      </c>
      <c r="H519" s="108">
        <v>15</v>
      </c>
      <c r="I519" s="109"/>
      <c r="J519" s="109">
        <f>ROUND(I519*H519,2)</f>
        <v>0</v>
      </c>
      <c r="K519" s="106" t="s">
        <v>104</v>
      </c>
      <c r="L519" s="24"/>
      <c r="M519" s="110" t="s">
        <v>1</v>
      </c>
      <c r="N519" s="111" t="s">
        <v>26</v>
      </c>
      <c r="O519" s="112">
        <v>0.312</v>
      </c>
      <c r="P519" s="112">
        <f>O519*H519</f>
        <v>4.68</v>
      </c>
      <c r="Q519" s="112">
        <v>1.06E-3</v>
      </c>
      <c r="R519" s="112">
        <f>Q519*H519</f>
        <v>1.5900000000000001E-2</v>
      </c>
      <c r="S519" s="112">
        <v>0</v>
      </c>
      <c r="T519" s="113">
        <f>S519*H519</f>
        <v>0</v>
      </c>
      <c r="AR519" s="13" t="s">
        <v>178</v>
      </c>
      <c r="AT519" s="13" t="s">
        <v>100</v>
      </c>
      <c r="AU519" s="13" t="s">
        <v>41</v>
      </c>
      <c r="AY519" s="13" t="s">
        <v>98</v>
      </c>
      <c r="BE519" s="114">
        <f>IF(N519="základní",J519,0)</f>
        <v>0</v>
      </c>
      <c r="BF519" s="114">
        <f>IF(N519="snížená",J519,0)</f>
        <v>0</v>
      </c>
      <c r="BG519" s="114">
        <f>IF(N519="zákl. přenesená",J519,0)</f>
        <v>0</v>
      </c>
      <c r="BH519" s="114">
        <f>IF(N519="sníž. přenesená",J519,0)</f>
        <v>0</v>
      </c>
      <c r="BI519" s="114">
        <f>IF(N519="nulová",J519,0)</f>
        <v>0</v>
      </c>
      <c r="BJ519" s="13" t="s">
        <v>38</v>
      </c>
      <c r="BK519" s="114">
        <f>ROUND(I519*H519,2)</f>
        <v>0</v>
      </c>
      <c r="BL519" s="13" t="s">
        <v>178</v>
      </c>
      <c r="BM519" s="13" t="s">
        <v>914</v>
      </c>
    </row>
    <row r="520" spans="2:65" s="7" customFormat="1">
      <c r="B520" s="115"/>
      <c r="D520" s="116" t="s">
        <v>106</v>
      </c>
      <c r="E520" s="117" t="s">
        <v>1</v>
      </c>
      <c r="F520" s="118" t="s">
        <v>915</v>
      </c>
      <c r="H520" s="119">
        <v>6.3</v>
      </c>
      <c r="L520" s="115"/>
      <c r="M520" s="120"/>
      <c r="N520" s="121"/>
      <c r="O520" s="121"/>
      <c r="P520" s="121"/>
      <c r="Q520" s="121"/>
      <c r="R520" s="121"/>
      <c r="S520" s="121"/>
      <c r="T520" s="122"/>
      <c r="AT520" s="117" t="s">
        <v>106</v>
      </c>
      <c r="AU520" s="117" t="s">
        <v>41</v>
      </c>
      <c r="AV520" s="7" t="s">
        <v>41</v>
      </c>
      <c r="AW520" s="7" t="s">
        <v>19</v>
      </c>
      <c r="AX520" s="7" t="s">
        <v>37</v>
      </c>
      <c r="AY520" s="117" t="s">
        <v>98</v>
      </c>
    </row>
    <row r="521" spans="2:65" s="7" customFormat="1">
      <c r="B521" s="115"/>
      <c r="D521" s="116" t="s">
        <v>106</v>
      </c>
      <c r="E521" s="117" t="s">
        <v>1</v>
      </c>
      <c r="F521" s="118" t="s">
        <v>916</v>
      </c>
      <c r="H521" s="119">
        <v>2.4</v>
      </c>
      <c r="L521" s="115"/>
      <c r="M521" s="120"/>
      <c r="N521" s="121"/>
      <c r="O521" s="121"/>
      <c r="P521" s="121"/>
      <c r="Q521" s="121"/>
      <c r="R521" s="121"/>
      <c r="S521" s="121"/>
      <c r="T521" s="122"/>
      <c r="AT521" s="117" t="s">
        <v>106</v>
      </c>
      <c r="AU521" s="117" t="s">
        <v>41</v>
      </c>
      <c r="AV521" s="7" t="s">
        <v>41</v>
      </c>
      <c r="AW521" s="7" t="s">
        <v>19</v>
      </c>
      <c r="AX521" s="7" t="s">
        <v>37</v>
      </c>
      <c r="AY521" s="117" t="s">
        <v>98</v>
      </c>
    </row>
    <row r="522" spans="2:65" s="7" customFormat="1">
      <c r="B522" s="115"/>
      <c r="D522" s="123" t="s">
        <v>106</v>
      </c>
      <c r="E522" s="124" t="s">
        <v>1</v>
      </c>
      <c r="F522" s="125" t="s">
        <v>917</v>
      </c>
      <c r="H522" s="126">
        <v>6.3</v>
      </c>
      <c r="L522" s="115"/>
      <c r="M522" s="120"/>
      <c r="N522" s="121"/>
      <c r="O522" s="121"/>
      <c r="P522" s="121"/>
      <c r="Q522" s="121"/>
      <c r="R522" s="121"/>
      <c r="S522" s="121"/>
      <c r="T522" s="122"/>
      <c r="AT522" s="117" t="s">
        <v>106</v>
      </c>
      <c r="AU522" s="117" t="s">
        <v>41</v>
      </c>
      <c r="AV522" s="7" t="s">
        <v>41</v>
      </c>
      <c r="AW522" s="7" t="s">
        <v>19</v>
      </c>
      <c r="AX522" s="7" t="s">
        <v>37</v>
      </c>
      <c r="AY522" s="117" t="s">
        <v>98</v>
      </c>
    </row>
    <row r="523" spans="2:65" s="1" customFormat="1" ht="22.5" customHeight="1">
      <c r="B523" s="103"/>
      <c r="C523" s="127" t="s">
        <v>918</v>
      </c>
      <c r="D523" s="127" t="s">
        <v>148</v>
      </c>
      <c r="E523" s="128" t="s">
        <v>919</v>
      </c>
      <c r="F523" s="226" t="s">
        <v>1142</v>
      </c>
      <c r="G523" s="130" t="s">
        <v>156</v>
      </c>
      <c r="H523" s="131">
        <v>3.3</v>
      </c>
      <c r="I523" s="132"/>
      <c r="J523" s="132">
        <f>ROUND(I523*H523,2)</f>
        <v>0</v>
      </c>
      <c r="K523" s="129" t="s">
        <v>104</v>
      </c>
      <c r="L523" s="133"/>
      <c r="M523" s="134" t="s">
        <v>1</v>
      </c>
      <c r="N523" s="135" t="s">
        <v>26</v>
      </c>
      <c r="O523" s="112">
        <v>0</v>
      </c>
      <c r="P523" s="112">
        <f>O523*H523</f>
        <v>0</v>
      </c>
      <c r="Q523" s="112">
        <v>1.55E-2</v>
      </c>
      <c r="R523" s="112">
        <f>Q523*H523</f>
        <v>5.1149999999999994E-2</v>
      </c>
      <c r="S523" s="112">
        <v>0</v>
      </c>
      <c r="T523" s="113">
        <f>S523*H523</f>
        <v>0</v>
      </c>
      <c r="AR523" s="13" t="s">
        <v>266</v>
      </c>
      <c r="AT523" s="13" t="s">
        <v>148</v>
      </c>
      <c r="AU523" s="13" t="s">
        <v>41</v>
      </c>
      <c r="AY523" s="13" t="s">
        <v>98</v>
      </c>
      <c r="BE523" s="114">
        <f>IF(N523="základní",J523,0)</f>
        <v>0</v>
      </c>
      <c r="BF523" s="114">
        <f>IF(N523="snížená",J523,0)</f>
        <v>0</v>
      </c>
      <c r="BG523" s="114">
        <f>IF(N523="zákl. přenesená",J523,0)</f>
        <v>0</v>
      </c>
      <c r="BH523" s="114">
        <f>IF(N523="sníž. přenesená",J523,0)</f>
        <v>0</v>
      </c>
      <c r="BI523" s="114">
        <f>IF(N523="nulová",J523,0)</f>
        <v>0</v>
      </c>
      <c r="BJ523" s="13" t="s">
        <v>38</v>
      </c>
      <c r="BK523" s="114">
        <f>ROUND(I523*H523,2)</f>
        <v>0</v>
      </c>
      <c r="BL523" s="13" t="s">
        <v>178</v>
      </c>
      <c r="BM523" s="13" t="s">
        <v>920</v>
      </c>
    </row>
    <row r="524" spans="2:65" s="7" customFormat="1">
      <c r="B524" s="115"/>
      <c r="D524" s="116" t="s">
        <v>106</v>
      </c>
      <c r="E524" s="117" t="s">
        <v>1</v>
      </c>
      <c r="F524" s="118" t="s">
        <v>910</v>
      </c>
      <c r="H524" s="119">
        <v>1.26</v>
      </c>
      <c r="L524" s="115"/>
      <c r="M524" s="120"/>
      <c r="N524" s="121"/>
      <c r="O524" s="121"/>
      <c r="P524" s="121"/>
      <c r="Q524" s="121"/>
      <c r="R524" s="121"/>
      <c r="S524" s="121"/>
      <c r="T524" s="122"/>
      <c r="AT524" s="117" t="s">
        <v>106</v>
      </c>
      <c r="AU524" s="117" t="s">
        <v>41</v>
      </c>
      <c r="AV524" s="7" t="s">
        <v>41</v>
      </c>
      <c r="AW524" s="7" t="s">
        <v>19</v>
      </c>
      <c r="AX524" s="7" t="s">
        <v>37</v>
      </c>
      <c r="AY524" s="117" t="s">
        <v>98</v>
      </c>
    </row>
    <row r="525" spans="2:65" s="7" customFormat="1">
      <c r="B525" s="115"/>
      <c r="D525" s="116" t="s">
        <v>106</v>
      </c>
      <c r="E525" s="117" t="s">
        <v>1</v>
      </c>
      <c r="F525" s="118" t="s">
        <v>921</v>
      </c>
      <c r="H525" s="119">
        <v>0.48</v>
      </c>
      <c r="L525" s="115"/>
      <c r="M525" s="120"/>
      <c r="N525" s="121"/>
      <c r="O525" s="121"/>
      <c r="P525" s="121"/>
      <c r="Q525" s="121"/>
      <c r="R525" s="121"/>
      <c r="S525" s="121"/>
      <c r="T525" s="122"/>
      <c r="AT525" s="117" t="s">
        <v>106</v>
      </c>
      <c r="AU525" s="117" t="s">
        <v>41</v>
      </c>
      <c r="AV525" s="7" t="s">
        <v>41</v>
      </c>
      <c r="AW525" s="7" t="s">
        <v>19</v>
      </c>
      <c r="AX525" s="7" t="s">
        <v>37</v>
      </c>
      <c r="AY525" s="117" t="s">
        <v>98</v>
      </c>
    </row>
    <row r="526" spans="2:65" s="7" customFormat="1">
      <c r="B526" s="115"/>
      <c r="D526" s="116" t="s">
        <v>106</v>
      </c>
      <c r="E526" s="117" t="s">
        <v>1</v>
      </c>
      <c r="F526" s="118" t="s">
        <v>922</v>
      </c>
      <c r="H526" s="119">
        <v>1.26</v>
      </c>
      <c r="L526" s="115"/>
      <c r="M526" s="120"/>
      <c r="N526" s="121"/>
      <c r="O526" s="121"/>
      <c r="P526" s="121"/>
      <c r="Q526" s="121"/>
      <c r="R526" s="121"/>
      <c r="S526" s="121"/>
      <c r="T526" s="122"/>
      <c r="AT526" s="117" t="s">
        <v>106</v>
      </c>
      <c r="AU526" s="117" t="s">
        <v>41</v>
      </c>
      <c r="AV526" s="7" t="s">
        <v>41</v>
      </c>
      <c r="AW526" s="7" t="s">
        <v>19</v>
      </c>
      <c r="AX526" s="7" t="s">
        <v>37</v>
      </c>
      <c r="AY526" s="117" t="s">
        <v>98</v>
      </c>
    </row>
    <row r="527" spans="2:65" s="7" customFormat="1">
      <c r="B527" s="115"/>
      <c r="D527" s="123" t="s">
        <v>106</v>
      </c>
      <c r="F527" s="125" t="s">
        <v>923</v>
      </c>
      <c r="H527" s="126">
        <v>3.3</v>
      </c>
      <c r="L527" s="115"/>
      <c r="M527" s="120"/>
      <c r="N527" s="121"/>
      <c r="O527" s="121"/>
      <c r="P527" s="121"/>
      <c r="Q527" s="121"/>
      <c r="R527" s="121"/>
      <c r="S527" s="121"/>
      <c r="T527" s="122"/>
      <c r="AT527" s="117" t="s">
        <v>106</v>
      </c>
      <c r="AU527" s="117" t="s">
        <v>41</v>
      </c>
      <c r="AV527" s="7" t="s">
        <v>41</v>
      </c>
      <c r="AW527" s="7" t="s">
        <v>2</v>
      </c>
      <c r="AX527" s="7" t="s">
        <v>38</v>
      </c>
      <c r="AY527" s="117" t="s">
        <v>98</v>
      </c>
    </row>
    <row r="528" spans="2:65" s="1" customFormat="1" ht="22.5" customHeight="1">
      <c r="B528" s="103"/>
      <c r="C528" s="104" t="s">
        <v>924</v>
      </c>
      <c r="D528" s="104" t="s">
        <v>100</v>
      </c>
      <c r="E528" s="105" t="s">
        <v>925</v>
      </c>
      <c r="F528" s="106" t="s">
        <v>926</v>
      </c>
      <c r="G528" s="107" t="s">
        <v>139</v>
      </c>
      <c r="H528" s="108">
        <v>0.104</v>
      </c>
      <c r="I528" s="109"/>
      <c r="J528" s="109">
        <f>ROUND(I528*H528,2)</f>
        <v>0</v>
      </c>
      <c r="K528" s="106" t="s">
        <v>104</v>
      </c>
      <c r="L528" s="24"/>
      <c r="M528" s="110" t="s">
        <v>1</v>
      </c>
      <c r="N528" s="111" t="s">
        <v>26</v>
      </c>
      <c r="O528" s="112">
        <v>1.5980000000000001</v>
      </c>
      <c r="P528" s="112">
        <f>O528*H528</f>
        <v>0.16619200000000001</v>
      </c>
      <c r="Q528" s="112">
        <v>0</v>
      </c>
      <c r="R528" s="112">
        <f>Q528*H528</f>
        <v>0</v>
      </c>
      <c r="S528" s="112">
        <v>0</v>
      </c>
      <c r="T528" s="113">
        <f>S528*H528</f>
        <v>0</v>
      </c>
      <c r="AR528" s="13" t="s">
        <v>178</v>
      </c>
      <c r="AT528" s="13" t="s">
        <v>100</v>
      </c>
      <c r="AU528" s="13" t="s">
        <v>41</v>
      </c>
      <c r="AY528" s="13" t="s">
        <v>98</v>
      </c>
      <c r="BE528" s="114">
        <f>IF(N528="základní",J528,0)</f>
        <v>0</v>
      </c>
      <c r="BF528" s="114">
        <f>IF(N528="snížená",J528,0)</f>
        <v>0</v>
      </c>
      <c r="BG528" s="114">
        <f>IF(N528="zákl. přenesená",J528,0)</f>
        <v>0</v>
      </c>
      <c r="BH528" s="114">
        <f>IF(N528="sníž. přenesená",J528,0)</f>
        <v>0</v>
      </c>
      <c r="BI528" s="114">
        <f>IF(N528="nulová",J528,0)</f>
        <v>0</v>
      </c>
      <c r="BJ528" s="13" t="s">
        <v>38</v>
      </c>
      <c r="BK528" s="114">
        <f>ROUND(I528*H528,2)</f>
        <v>0</v>
      </c>
      <c r="BL528" s="13" t="s">
        <v>178</v>
      </c>
      <c r="BM528" s="13" t="s">
        <v>927</v>
      </c>
    </row>
    <row r="529" spans="2:65" s="6" customFormat="1" ht="29.85" customHeight="1">
      <c r="B529" s="90"/>
      <c r="D529" s="100" t="s">
        <v>36</v>
      </c>
      <c r="E529" s="101" t="s">
        <v>928</v>
      </c>
      <c r="F529" s="101" t="s">
        <v>929</v>
      </c>
      <c r="J529" s="102">
        <f>BK529</f>
        <v>0</v>
      </c>
      <c r="L529" s="90"/>
      <c r="M529" s="94"/>
      <c r="N529" s="95"/>
      <c r="O529" s="95"/>
      <c r="P529" s="96">
        <f>SUM(P530:P541)</f>
        <v>13.313203000000001</v>
      </c>
      <c r="Q529" s="95"/>
      <c r="R529" s="96">
        <f>SUM(R530:R541)</f>
        <v>4.3115050000000009E-2</v>
      </c>
      <c r="S529" s="95"/>
      <c r="T529" s="97">
        <f>SUM(T530:T541)</f>
        <v>0</v>
      </c>
      <c r="AR529" s="91" t="s">
        <v>41</v>
      </c>
      <c r="AT529" s="98" t="s">
        <v>36</v>
      </c>
      <c r="AU529" s="98" t="s">
        <v>38</v>
      </c>
      <c r="AY529" s="91" t="s">
        <v>98</v>
      </c>
      <c r="BK529" s="99">
        <f>SUM(BK530:BK541)</f>
        <v>0</v>
      </c>
    </row>
    <row r="530" spans="2:65" s="1" customFormat="1" ht="22.5" customHeight="1">
      <c r="B530" s="103"/>
      <c r="C530" s="104" t="s">
        <v>930</v>
      </c>
      <c r="D530" s="104" t="s">
        <v>100</v>
      </c>
      <c r="E530" s="105" t="s">
        <v>931</v>
      </c>
      <c r="F530" s="106" t="s">
        <v>932</v>
      </c>
      <c r="G530" s="107" t="s">
        <v>156</v>
      </c>
      <c r="H530" s="108">
        <v>10.871</v>
      </c>
      <c r="I530" s="109"/>
      <c r="J530" s="109">
        <f>ROUND(I530*H530,2)</f>
        <v>0</v>
      </c>
      <c r="K530" s="106" t="s">
        <v>104</v>
      </c>
      <c r="L530" s="24"/>
      <c r="M530" s="110" t="s">
        <v>1</v>
      </c>
      <c r="N530" s="111" t="s">
        <v>26</v>
      </c>
      <c r="O530" s="112">
        <v>0.14299999999999999</v>
      </c>
      <c r="P530" s="112">
        <f>O530*H530</f>
        <v>1.5545529999999999</v>
      </c>
      <c r="Q530" s="112">
        <v>0</v>
      </c>
      <c r="R530" s="112">
        <f>Q530*H530</f>
        <v>0</v>
      </c>
      <c r="S530" s="112">
        <v>0</v>
      </c>
      <c r="T530" s="113">
        <f>S530*H530</f>
        <v>0</v>
      </c>
      <c r="AR530" s="13" t="s">
        <v>178</v>
      </c>
      <c r="AT530" s="13" t="s">
        <v>100</v>
      </c>
      <c r="AU530" s="13" t="s">
        <v>41</v>
      </c>
      <c r="AY530" s="13" t="s">
        <v>98</v>
      </c>
      <c r="BE530" s="114">
        <f>IF(N530="základní",J530,0)</f>
        <v>0</v>
      </c>
      <c r="BF530" s="114">
        <f>IF(N530="snížená",J530,0)</f>
        <v>0</v>
      </c>
      <c r="BG530" s="114">
        <f>IF(N530="zákl. přenesená",J530,0)</f>
        <v>0</v>
      </c>
      <c r="BH530" s="114">
        <f>IF(N530="sníž. přenesená",J530,0)</f>
        <v>0</v>
      </c>
      <c r="BI530" s="114">
        <f>IF(N530="nulová",J530,0)</f>
        <v>0</v>
      </c>
      <c r="BJ530" s="13" t="s">
        <v>38</v>
      </c>
      <c r="BK530" s="114">
        <f>ROUND(I530*H530,2)</f>
        <v>0</v>
      </c>
      <c r="BL530" s="13" t="s">
        <v>178</v>
      </c>
      <c r="BM530" s="13" t="s">
        <v>933</v>
      </c>
    </row>
    <row r="531" spans="2:65" s="8" customFormat="1">
      <c r="B531" s="136"/>
      <c r="D531" s="116" t="s">
        <v>106</v>
      </c>
      <c r="E531" s="137" t="s">
        <v>1</v>
      </c>
      <c r="F531" s="138" t="s">
        <v>208</v>
      </c>
      <c r="H531" s="139" t="s">
        <v>1</v>
      </c>
      <c r="L531" s="136"/>
      <c r="M531" s="140"/>
      <c r="N531" s="141"/>
      <c r="O531" s="141"/>
      <c r="P531" s="141"/>
      <c r="Q531" s="141"/>
      <c r="R531" s="141"/>
      <c r="S531" s="141"/>
      <c r="T531" s="142"/>
      <c r="AT531" s="139" t="s">
        <v>106</v>
      </c>
      <c r="AU531" s="139" t="s">
        <v>41</v>
      </c>
      <c r="AV531" s="8" t="s">
        <v>38</v>
      </c>
      <c r="AW531" s="8" t="s">
        <v>19</v>
      </c>
      <c r="AX531" s="8" t="s">
        <v>37</v>
      </c>
      <c r="AY531" s="139" t="s">
        <v>98</v>
      </c>
    </row>
    <row r="532" spans="2:65" s="7" customFormat="1">
      <c r="B532" s="115"/>
      <c r="D532" s="116" t="s">
        <v>106</v>
      </c>
      <c r="E532" s="117" t="s">
        <v>1</v>
      </c>
      <c r="F532" s="118" t="s">
        <v>934</v>
      </c>
      <c r="H532" s="119">
        <v>2.2309999999999999</v>
      </c>
      <c r="L532" s="115"/>
      <c r="M532" s="120"/>
      <c r="N532" s="121"/>
      <c r="O532" s="121"/>
      <c r="P532" s="121"/>
      <c r="Q532" s="121"/>
      <c r="R532" s="121"/>
      <c r="S532" s="121"/>
      <c r="T532" s="122"/>
      <c r="AT532" s="117" t="s">
        <v>106</v>
      </c>
      <c r="AU532" s="117" t="s">
        <v>41</v>
      </c>
      <c r="AV532" s="7" t="s">
        <v>41</v>
      </c>
      <c r="AW532" s="7" t="s">
        <v>19</v>
      </c>
      <c r="AX532" s="7" t="s">
        <v>37</v>
      </c>
      <c r="AY532" s="117" t="s">
        <v>98</v>
      </c>
    </row>
    <row r="533" spans="2:65" s="7" customFormat="1">
      <c r="B533" s="115"/>
      <c r="D533" s="123" t="s">
        <v>106</v>
      </c>
      <c r="E533" s="124" t="s">
        <v>1</v>
      </c>
      <c r="F533" s="125" t="s">
        <v>935</v>
      </c>
      <c r="H533" s="126">
        <v>8.64</v>
      </c>
      <c r="L533" s="115"/>
      <c r="M533" s="120"/>
      <c r="N533" s="121"/>
      <c r="O533" s="121"/>
      <c r="P533" s="121"/>
      <c r="Q533" s="121"/>
      <c r="R533" s="121"/>
      <c r="S533" s="121"/>
      <c r="T533" s="122"/>
      <c r="AT533" s="117" t="s">
        <v>106</v>
      </c>
      <c r="AU533" s="117" t="s">
        <v>41</v>
      </c>
      <c r="AV533" s="7" t="s">
        <v>41</v>
      </c>
      <c r="AW533" s="7" t="s">
        <v>19</v>
      </c>
      <c r="AX533" s="7" t="s">
        <v>37</v>
      </c>
      <c r="AY533" s="117" t="s">
        <v>98</v>
      </c>
    </row>
    <row r="534" spans="2:65" s="1" customFormat="1" ht="31.5" customHeight="1">
      <c r="B534" s="103"/>
      <c r="C534" s="104" t="s">
        <v>936</v>
      </c>
      <c r="D534" s="104" t="s">
        <v>100</v>
      </c>
      <c r="E534" s="105" t="s">
        <v>937</v>
      </c>
      <c r="F534" s="106" t="s">
        <v>938</v>
      </c>
      <c r="G534" s="107" t="s">
        <v>156</v>
      </c>
      <c r="H534" s="108">
        <v>78.391000000000005</v>
      </c>
      <c r="I534" s="109"/>
      <c r="J534" s="109">
        <f>ROUND(I534*H534,2)</f>
        <v>0</v>
      </c>
      <c r="K534" s="106" t="s">
        <v>104</v>
      </c>
      <c r="L534" s="24"/>
      <c r="M534" s="110" t="s">
        <v>1</v>
      </c>
      <c r="N534" s="111" t="s">
        <v>26</v>
      </c>
      <c r="O534" s="112">
        <v>0.15</v>
      </c>
      <c r="P534" s="112">
        <f>O534*H534</f>
        <v>11.758650000000001</v>
      </c>
      <c r="Q534" s="112">
        <v>5.5000000000000003E-4</v>
      </c>
      <c r="R534" s="112">
        <f>Q534*H534</f>
        <v>4.3115050000000009E-2</v>
      </c>
      <c r="S534" s="112">
        <v>0</v>
      </c>
      <c r="T534" s="113">
        <f>S534*H534</f>
        <v>0</v>
      </c>
      <c r="AR534" s="13" t="s">
        <v>178</v>
      </c>
      <c r="AT534" s="13" t="s">
        <v>100</v>
      </c>
      <c r="AU534" s="13" t="s">
        <v>41</v>
      </c>
      <c r="AY534" s="13" t="s">
        <v>98</v>
      </c>
      <c r="BE534" s="114">
        <f>IF(N534="základní",J534,0)</f>
        <v>0</v>
      </c>
      <c r="BF534" s="114">
        <f>IF(N534="snížená",J534,0)</f>
        <v>0</v>
      </c>
      <c r="BG534" s="114">
        <f>IF(N534="zákl. přenesená",J534,0)</f>
        <v>0</v>
      </c>
      <c r="BH534" s="114">
        <f>IF(N534="sníž. přenesená",J534,0)</f>
        <v>0</v>
      </c>
      <c r="BI534" s="114">
        <f>IF(N534="nulová",J534,0)</f>
        <v>0</v>
      </c>
      <c r="BJ534" s="13" t="s">
        <v>38</v>
      </c>
      <c r="BK534" s="114">
        <f>ROUND(I534*H534,2)</f>
        <v>0</v>
      </c>
      <c r="BL534" s="13" t="s">
        <v>178</v>
      </c>
      <c r="BM534" s="13" t="s">
        <v>939</v>
      </c>
    </row>
    <row r="535" spans="2:65" s="8" customFormat="1">
      <c r="B535" s="136"/>
      <c r="D535" s="116" t="s">
        <v>106</v>
      </c>
      <c r="E535" s="137" t="s">
        <v>1</v>
      </c>
      <c r="F535" s="138" t="s">
        <v>208</v>
      </c>
      <c r="H535" s="139" t="s">
        <v>1</v>
      </c>
      <c r="L535" s="136"/>
      <c r="M535" s="140"/>
      <c r="N535" s="141"/>
      <c r="O535" s="141"/>
      <c r="P535" s="141"/>
      <c r="Q535" s="141"/>
      <c r="R535" s="141"/>
      <c r="S535" s="141"/>
      <c r="T535" s="142"/>
      <c r="AT535" s="139" t="s">
        <v>106</v>
      </c>
      <c r="AU535" s="139" t="s">
        <v>41</v>
      </c>
      <c r="AV535" s="8" t="s">
        <v>38</v>
      </c>
      <c r="AW535" s="8" t="s">
        <v>19</v>
      </c>
      <c r="AX535" s="8" t="s">
        <v>37</v>
      </c>
      <c r="AY535" s="139" t="s">
        <v>98</v>
      </c>
    </row>
    <row r="536" spans="2:65" s="7" customFormat="1">
      <c r="B536" s="115"/>
      <c r="D536" s="116" t="s">
        <v>106</v>
      </c>
      <c r="E536" s="117" t="s">
        <v>1</v>
      </c>
      <c r="F536" s="118" t="s">
        <v>934</v>
      </c>
      <c r="H536" s="119">
        <v>2.2309999999999999</v>
      </c>
      <c r="L536" s="115"/>
      <c r="M536" s="120"/>
      <c r="N536" s="121"/>
      <c r="O536" s="121"/>
      <c r="P536" s="121"/>
      <c r="Q536" s="121"/>
      <c r="R536" s="121"/>
      <c r="S536" s="121"/>
      <c r="T536" s="122"/>
      <c r="AT536" s="117" t="s">
        <v>106</v>
      </c>
      <c r="AU536" s="117" t="s">
        <v>41</v>
      </c>
      <c r="AV536" s="7" t="s">
        <v>41</v>
      </c>
      <c r="AW536" s="7" t="s">
        <v>19</v>
      </c>
      <c r="AX536" s="7" t="s">
        <v>37</v>
      </c>
      <c r="AY536" s="117" t="s">
        <v>98</v>
      </c>
    </row>
    <row r="537" spans="2:65" s="7" customFormat="1">
      <c r="B537" s="115"/>
      <c r="D537" s="116" t="s">
        <v>106</v>
      </c>
      <c r="E537" s="117" t="s">
        <v>1</v>
      </c>
      <c r="F537" s="118" t="s">
        <v>935</v>
      </c>
      <c r="H537" s="119">
        <v>8.64</v>
      </c>
      <c r="L537" s="115"/>
      <c r="M537" s="120"/>
      <c r="N537" s="121"/>
      <c r="O537" s="121"/>
      <c r="P537" s="121"/>
      <c r="Q537" s="121"/>
      <c r="R537" s="121"/>
      <c r="S537" s="121"/>
      <c r="T537" s="122"/>
      <c r="AT537" s="117" t="s">
        <v>106</v>
      </c>
      <c r="AU537" s="117" t="s">
        <v>41</v>
      </c>
      <c r="AV537" s="7" t="s">
        <v>41</v>
      </c>
      <c r="AW537" s="7" t="s">
        <v>19</v>
      </c>
      <c r="AX537" s="7" t="s">
        <v>37</v>
      </c>
      <c r="AY537" s="117" t="s">
        <v>98</v>
      </c>
    </row>
    <row r="538" spans="2:65" s="7" customFormat="1">
      <c r="B538" s="115"/>
      <c r="D538" s="116" t="s">
        <v>106</v>
      </c>
      <c r="E538" s="117" t="s">
        <v>1</v>
      </c>
      <c r="F538" s="118" t="s">
        <v>940</v>
      </c>
      <c r="H538" s="119">
        <v>30</v>
      </c>
      <c r="L538" s="115"/>
      <c r="M538" s="120"/>
      <c r="N538" s="121"/>
      <c r="O538" s="121"/>
      <c r="P538" s="121"/>
      <c r="Q538" s="121"/>
      <c r="R538" s="121"/>
      <c r="S538" s="121"/>
      <c r="T538" s="122"/>
      <c r="AT538" s="117" t="s">
        <v>106</v>
      </c>
      <c r="AU538" s="117" t="s">
        <v>41</v>
      </c>
      <c r="AV538" s="7" t="s">
        <v>41</v>
      </c>
      <c r="AW538" s="7" t="s">
        <v>19</v>
      </c>
      <c r="AX538" s="7" t="s">
        <v>37</v>
      </c>
      <c r="AY538" s="117" t="s">
        <v>98</v>
      </c>
    </row>
    <row r="539" spans="2:65" s="7" customFormat="1">
      <c r="B539" s="115"/>
      <c r="D539" s="116" t="s">
        <v>106</v>
      </c>
      <c r="E539" s="117" t="s">
        <v>1</v>
      </c>
      <c r="F539" s="118" t="s">
        <v>941</v>
      </c>
      <c r="H539" s="119">
        <v>10</v>
      </c>
      <c r="L539" s="115"/>
      <c r="M539" s="120"/>
      <c r="N539" s="121"/>
      <c r="O539" s="121"/>
      <c r="P539" s="121"/>
      <c r="Q539" s="121"/>
      <c r="R539" s="121"/>
      <c r="S539" s="121"/>
      <c r="T539" s="122"/>
      <c r="AT539" s="117" t="s">
        <v>106</v>
      </c>
      <c r="AU539" s="117" t="s">
        <v>41</v>
      </c>
      <c r="AV539" s="7" t="s">
        <v>41</v>
      </c>
      <c r="AW539" s="7" t="s">
        <v>19</v>
      </c>
      <c r="AX539" s="7" t="s">
        <v>37</v>
      </c>
      <c r="AY539" s="117" t="s">
        <v>98</v>
      </c>
    </row>
    <row r="540" spans="2:65" s="7" customFormat="1">
      <c r="B540" s="115"/>
      <c r="D540" s="116" t="s">
        <v>106</v>
      </c>
      <c r="E540" s="117" t="s">
        <v>1</v>
      </c>
      <c r="F540" s="118" t="s">
        <v>942</v>
      </c>
      <c r="H540" s="119">
        <v>2.52</v>
      </c>
      <c r="L540" s="115"/>
      <c r="M540" s="120"/>
      <c r="N540" s="121"/>
      <c r="O540" s="121"/>
      <c r="P540" s="121"/>
      <c r="Q540" s="121"/>
      <c r="R540" s="121"/>
      <c r="S540" s="121"/>
      <c r="T540" s="122"/>
      <c r="AT540" s="117" t="s">
        <v>106</v>
      </c>
      <c r="AU540" s="117" t="s">
        <v>41</v>
      </c>
      <c r="AV540" s="7" t="s">
        <v>41</v>
      </c>
      <c r="AW540" s="7" t="s">
        <v>19</v>
      </c>
      <c r="AX540" s="7" t="s">
        <v>37</v>
      </c>
      <c r="AY540" s="117" t="s">
        <v>98</v>
      </c>
    </row>
    <row r="541" spans="2:65" s="7" customFormat="1">
      <c r="B541" s="115"/>
      <c r="D541" s="116" t="s">
        <v>106</v>
      </c>
      <c r="E541" s="117" t="s">
        <v>1</v>
      </c>
      <c r="F541" s="118" t="s">
        <v>943</v>
      </c>
      <c r="H541" s="119">
        <v>25</v>
      </c>
      <c r="L541" s="115"/>
      <c r="M541" s="120"/>
      <c r="N541" s="121"/>
      <c r="O541" s="121"/>
      <c r="P541" s="121"/>
      <c r="Q541" s="121"/>
      <c r="R541" s="121"/>
      <c r="S541" s="121"/>
      <c r="T541" s="122"/>
      <c r="AT541" s="117" t="s">
        <v>106</v>
      </c>
      <c r="AU541" s="117" t="s">
        <v>41</v>
      </c>
      <c r="AV541" s="7" t="s">
        <v>41</v>
      </c>
      <c r="AW541" s="7" t="s">
        <v>19</v>
      </c>
      <c r="AX541" s="7" t="s">
        <v>37</v>
      </c>
      <c r="AY541" s="117" t="s">
        <v>98</v>
      </c>
    </row>
    <row r="542" spans="2:65" s="6" customFormat="1" ht="29.85" customHeight="1">
      <c r="B542" s="90"/>
      <c r="D542" s="100" t="s">
        <v>36</v>
      </c>
      <c r="E542" s="101" t="s">
        <v>944</v>
      </c>
      <c r="F542" s="101" t="s">
        <v>945</v>
      </c>
      <c r="J542" s="102">
        <f>BK542</f>
        <v>0</v>
      </c>
      <c r="L542" s="90"/>
      <c r="M542" s="94"/>
      <c r="N542" s="95"/>
      <c r="O542" s="95"/>
      <c r="P542" s="96">
        <f>SUM(P543:P554)</f>
        <v>43.276679999999999</v>
      </c>
      <c r="Q542" s="95"/>
      <c r="R542" s="96">
        <f>SUM(R543:R554)</f>
        <v>0.37708920000000001</v>
      </c>
      <c r="S542" s="95"/>
      <c r="T542" s="97">
        <f>SUM(T543:T554)</f>
        <v>7.8454800000000005E-2</v>
      </c>
      <c r="AR542" s="91" t="s">
        <v>41</v>
      </c>
      <c r="AT542" s="98" t="s">
        <v>36</v>
      </c>
      <c r="AU542" s="98" t="s">
        <v>38</v>
      </c>
      <c r="AY542" s="91" t="s">
        <v>98</v>
      </c>
      <c r="BK542" s="99">
        <f>SUM(BK543:BK554)</f>
        <v>0</v>
      </c>
    </row>
    <row r="543" spans="2:65" s="1" customFormat="1" ht="22.5" customHeight="1">
      <c r="B543" s="103"/>
      <c r="C543" s="104" t="s">
        <v>946</v>
      </c>
      <c r="D543" s="104" t="s">
        <v>100</v>
      </c>
      <c r="E543" s="105" t="s">
        <v>947</v>
      </c>
      <c r="F543" s="106" t="s">
        <v>948</v>
      </c>
      <c r="G543" s="107" t="s">
        <v>156</v>
      </c>
      <c r="H543" s="108">
        <v>253.08</v>
      </c>
      <c r="I543" s="109"/>
      <c r="J543" s="109">
        <f>ROUND(I543*H543,2)</f>
        <v>0</v>
      </c>
      <c r="K543" s="106" t="s">
        <v>104</v>
      </c>
      <c r="L543" s="24"/>
      <c r="M543" s="110" t="s">
        <v>1</v>
      </c>
      <c r="N543" s="111" t="s">
        <v>26</v>
      </c>
      <c r="O543" s="112">
        <v>7.3999999999999996E-2</v>
      </c>
      <c r="P543" s="112">
        <f>O543*H543</f>
        <v>18.727920000000001</v>
      </c>
      <c r="Q543" s="112">
        <v>1E-3</v>
      </c>
      <c r="R543" s="112">
        <f>Q543*H543</f>
        <v>0.25308000000000003</v>
      </c>
      <c r="S543" s="112">
        <v>3.1E-4</v>
      </c>
      <c r="T543" s="113">
        <f>S543*H543</f>
        <v>7.8454800000000005E-2</v>
      </c>
      <c r="AR543" s="13" t="s">
        <v>178</v>
      </c>
      <c r="AT543" s="13" t="s">
        <v>100</v>
      </c>
      <c r="AU543" s="13" t="s">
        <v>41</v>
      </c>
      <c r="AY543" s="13" t="s">
        <v>98</v>
      </c>
      <c r="BE543" s="114">
        <f>IF(N543="základní",J543,0)</f>
        <v>0</v>
      </c>
      <c r="BF543" s="114">
        <f>IF(N543="snížená",J543,0)</f>
        <v>0</v>
      </c>
      <c r="BG543" s="114">
        <f>IF(N543="zákl. přenesená",J543,0)</f>
        <v>0</v>
      </c>
      <c r="BH543" s="114">
        <f>IF(N543="sníž. přenesená",J543,0)</f>
        <v>0</v>
      </c>
      <c r="BI543" s="114">
        <f>IF(N543="nulová",J543,0)</f>
        <v>0</v>
      </c>
      <c r="BJ543" s="13" t="s">
        <v>38</v>
      </c>
      <c r="BK543" s="114">
        <f>ROUND(I543*H543,2)</f>
        <v>0</v>
      </c>
      <c r="BL543" s="13" t="s">
        <v>178</v>
      </c>
      <c r="BM543" s="13" t="s">
        <v>949</v>
      </c>
    </row>
    <row r="544" spans="2:65" s="8" customFormat="1">
      <c r="B544" s="136"/>
      <c r="D544" s="116" t="s">
        <v>106</v>
      </c>
      <c r="E544" s="137" t="s">
        <v>1</v>
      </c>
      <c r="F544" s="138" t="s">
        <v>208</v>
      </c>
      <c r="H544" s="139" t="s">
        <v>1</v>
      </c>
      <c r="L544" s="136"/>
      <c r="M544" s="140"/>
      <c r="N544" s="141"/>
      <c r="O544" s="141"/>
      <c r="P544" s="141"/>
      <c r="Q544" s="141"/>
      <c r="R544" s="141"/>
      <c r="S544" s="141"/>
      <c r="T544" s="142"/>
      <c r="AT544" s="139" t="s">
        <v>106</v>
      </c>
      <c r="AU544" s="139" t="s">
        <v>41</v>
      </c>
      <c r="AV544" s="8" t="s">
        <v>38</v>
      </c>
      <c r="AW544" s="8" t="s">
        <v>19</v>
      </c>
      <c r="AX544" s="8" t="s">
        <v>37</v>
      </c>
      <c r="AY544" s="139" t="s">
        <v>98</v>
      </c>
    </row>
    <row r="545" spans="2:65" s="7" customFormat="1">
      <c r="B545" s="115"/>
      <c r="D545" s="116" t="s">
        <v>106</v>
      </c>
      <c r="E545" s="117" t="s">
        <v>1</v>
      </c>
      <c r="F545" s="118" t="s">
        <v>950</v>
      </c>
      <c r="H545" s="119">
        <v>140.76</v>
      </c>
      <c r="L545" s="115"/>
      <c r="M545" s="120"/>
      <c r="N545" s="121"/>
      <c r="O545" s="121"/>
      <c r="P545" s="121"/>
      <c r="Q545" s="121"/>
      <c r="R545" s="121"/>
      <c r="S545" s="121"/>
      <c r="T545" s="122"/>
      <c r="AT545" s="117" t="s">
        <v>106</v>
      </c>
      <c r="AU545" s="117" t="s">
        <v>41</v>
      </c>
      <c r="AV545" s="7" t="s">
        <v>41</v>
      </c>
      <c r="AW545" s="7" t="s">
        <v>19</v>
      </c>
      <c r="AX545" s="7" t="s">
        <v>37</v>
      </c>
      <c r="AY545" s="117" t="s">
        <v>98</v>
      </c>
    </row>
    <row r="546" spans="2:65" s="7" customFormat="1">
      <c r="B546" s="115"/>
      <c r="D546" s="123" t="s">
        <v>106</v>
      </c>
      <c r="E546" s="124" t="s">
        <v>1</v>
      </c>
      <c r="F546" s="125" t="s">
        <v>951</v>
      </c>
      <c r="H546" s="126">
        <v>112.32</v>
      </c>
      <c r="L546" s="115"/>
      <c r="M546" s="120"/>
      <c r="N546" s="121"/>
      <c r="O546" s="121"/>
      <c r="P546" s="121"/>
      <c r="Q546" s="121"/>
      <c r="R546" s="121"/>
      <c r="S546" s="121"/>
      <c r="T546" s="122"/>
      <c r="AT546" s="117" t="s">
        <v>106</v>
      </c>
      <c r="AU546" s="117" t="s">
        <v>41</v>
      </c>
      <c r="AV546" s="7" t="s">
        <v>41</v>
      </c>
      <c r="AW546" s="7" t="s">
        <v>19</v>
      </c>
      <c r="AX546" s="7" t="s">
        <v>37</v>
      </c>
      <c r="AY546" s="117" t="s">
        <v>98</v>
      </c>
    </row>
    <row r="547" spans="2:65" s="1" customFormat="1" ht="22.5" customHeight="1">
      <c r="B547" s="103"/>
      <c r="C547" s="104" t="s">
        <v>952</v>
      </c>
      <c r="D547" s="104" t="s">
        <v>100</v>
      </c>
      <c r="E547" s="105" t="s">
        <v>953</v>
      </c>
      <c r="F547" s="106" t="s">
        <v>954</v>
      </c>
      <c r="G547" s="107" t="s">
        <v>156</v>
      </c>
      <c r="H547" s="108">
        <v>253.08</v>
      </c>
      <c r="I547" s="109"/>
      <c r="J547" s="109">
        <f>ROUND(I547*H547,2)</f>
        <v>0</v>
      </c>
      <c r="K547" s="106" t="s">
        <v>104</v>
      </c>
      <c r="L547" s="24"/>
      <c r="M547" s="110" t="s">
        <v>1</v>
      </c>
      <c r="N547" s="111" t="s">
        <v>26</v>
      </c>
      <c r="O547" s="112">
        <v>3.3000000000000002E-2</v>
      </c>
      <c r="P547" s="112">
        <f>O547*H547</f>
        <v>8.3516400000000015</v>
      </c>
      <c r="Q547" s="112">
        <v>2.0000000000000001E-4</v>
      </c>
      <c r="R547" s="112">
        <f>Q547*H547</f>
        <v>5.0616000000000008E-2</v>
      </c>
      <c r="S547" s="112">
        <v>0</v>
      </c>
      <c r="T547" s="113">
        <f>S547*H547</f>
        <v>0</v>
      </c>
      <c r="AR547" s="13" t="s">
        <v>178</v>
      </c>
      <c r="AT547" s="13" t="s">
        <v>100</v>
      </c>
      <c r="AU547" s="13" t="s">
        <v>41</v>
      </c>
      <c r="AY547" s="13" t="s">
        <v>98</v>
      </c>
      <c r="BE547" s="114">
        <f>IF(N547="základní",J547,0)</f>
        <v>0</v>
      </c>
      <c r="BF547" s="114">
        <f>IF(N547="snížená",J547,0)</f>
        <v>0</v>
      </c>
      <c r="BG547" s="114">
        <f>IF(N547="zákl. přenesená",J547,0)</f>
        <v>0</v>
      </c>
      <c r="BH547" s="114">
        <f>IF(N547="sníž. přenesená",J547,0)</f>
        <v>0</v>
      </c>
      <c r="BI547" s="114">
        <f>IF(N547="nulová",J547,0)</f>
        <v>0</v>
      </c>
      <c r="BJ547" s="13" t="s">
        <v>38</v>
      </c>
      <c r="BK547" s="114">
        <f>ROUND(I547*H547,2)</f>
        <v>0</v>
      </c>
      <c r="BL547" s="13" t="s">
        <v>178</v>
      </c>
      <c r="BM547" s="13" t="s">
        <v>955</v>
      </c>
    </row>
    <row r="548" spans="2:65" s="8" customFormat="1">
      <c r="B548" s="136"/>
      <c r="D548" s="116" t="s">
        <v>106</v>
      </c>
      <c r="E548" s="137" t="s">
        <v>1</v>
      </c>
      <c r="F548" s="138" t="s">
        <v>208</v>
      </c>
      <c r="H548" s="139" t="s">
        <v>1</v>
      </c>
      <c r="L548" s="136"/>
      <c r="M548" s="140"/>
      <c r="N548" s="141"/>
      <c r="O548" s="141"/>
      <c r="P548" s="141"/>
      <c r="Q548" s="141"/>
      <c r="R548" s="141"/>
      <c r="S548" s="141"/>
      <c r="T548" s="142"/>
      <c r="AT548" s="139" t="s">
        <v>106</v>
      </c>
      <c r="AU548" s="139" t="s">
        <v>41</v>
      </c>
      <c r="AV548" s="8" t="s">
        <v>38</v>
      </c>
      <c r="AW548" s="8" t="s">
        <v>19</v>
      </c>
      <c r="AX548" s="8" t="s">
        <v>37</v>
      </c>
      <c r="AY548" s="139" t="s">
        <v>98</v>
      </c>
    </row>
    <row r="549" spans="2:65" s="7" customFormat="1">
      <c r="B549" s="115"/>
      <c r="D549" s="116" t="s">
        <v>106</v>
      </c>
      <c r="E549" s="117" t="s">
        <v>1</v>
      </c>
      <c r="F549" s="118" t="s">
        <v>950</v>
      </c>
      <c r="H549" s="119">
        <v>140.76</v>
      </c>
      <c r="L549" s="115"/>
      <c r="M549" s="120"/>
      <c r="N549" s="121"/>
      <c r="O549" s="121"/>
      <c r="P549" s="121"/>
      <c r="Q549" s="121"/>
      <c r="R549" s="121"/>
      <c r="S549" s="121"/>
      <c r="T549" s="122"/>
      <c r="AT549" s="117" t="s">
        <v>106</v>
      </c>
      <c r="AU549" s="117" t="s">
        <v>41</v>
      </c>
      <c r="AV549" s="7" t="s">
        <v>41</v>
      </c>
      <c r="AW549" s="7" t="s">
        <v>19</v>
      </c>
      <c r="AX549" s="7" t="s">
        <v>37</v>
      </c>
      <c r="AY549" s="117" t="s">
        <v>98</v>
      </c>
    </row>
    <row r="550" spans="2:65" s="7" customFormat="1">
      <c r="B550" s="115"/>
      <c r="D550" s="123" t="s">
        <v>106</v>
      </c>
      <c r="E550" s="124" t="s">
        <v>1</v>
      </c>
      <c r="F550" s="125" t="s">
        <v>951</v>
      </c>
      <c r="H550" s="126">
        <v>112.32</v>
      </c>
      <c r="L550" s="115"/>
      <c r="M550" s="120"/>
      <c r="N550" s="121"/>
      <c r="O550" s="121"/>
      <c r="P550" s="121"/>
      <c r="Q550" s="121"/>
      <c r="R550" s="121"/>
      <c r="S550" s="121"/>
      <c r="T550" s="122"/>
      <c r="AT550" s="117" t="s">
        <v>106</v>
      </c>
      <c r="AU550" s="117" t="s">
        <v>41</v>
      </c>
      <c r="AV550" s="7" t="s">
        <v>41</v>
      </c>
      <c r="AW550" s="7" t="s">
        <v>19</v>
      </c>
      <c r="AX550" s="7" t="s">
        <v>37</v>
      </c>
      <c r="AY550" s="117" t="s">
        <v>98</v>
      </c>
    </row>
    <row r="551" spans="2:65" s="1" customFormat="1" ht="31.5" customHeight="1">
      <c r="B551" s="103"/>
      <c r="C551" s="104" t="s">
        <v>956</v>
      </c>
      <c r="D551" s="104" t="s">
        <v>100</v>
      </c>
      <c r="E551" s="105" t="s">
        <v>957</v>
      </c>
      <c r="F551" s="106" t="s">
        <v>958</v>
      </c>
      <c r="G551" s="107" t="s">
        <v>156</v>
      </c>
      <c r="H551" s="108">
        <v>253.08</v>
      </c>
      <c r="I551" s="109"/>
      <c r="J551" s="109">
        <f>ROUND(I551*H551,2)</f>
        <v>0</v>
      </c>
      <c r="K551" s="106" t="s">
        <v>104</v>
      </c>
      <c r="L551" s="24"/>
      <c r="M551" s="110" t="s">
        <v>1</v>
      </c>
      <c r="N551" s="111" t="s">
        <v>26</v>
      </c>
      <c r="O551" s="112">
        <v>6.4000000000000001E-2</v>
      </c>
      <c r="P551" s="112">
        <f>O551*H551</f>
        <v>16.197120000000002</v>
      </c>
      <c r="Q551" s="112">
        <v>2.9E-4</v>
      </c>
      <c r="R551" s="112">
        <f>Q551*H551</f>
        <v>7.3393200000000006E-2</v>
      </c>
      <c r="S551" s="112">
        <v>0</v>
      </c>
      <c r="T551" s="113">
        <f>S551*H551</f>
        <v>0</v>
      </c>
      <c r="AR551" s="13" t="s">
        <v>178</v>
      </c>
      <c r="AT551" s="13" t="s">
        <v>100</v>
      </c>
      <c r="AU551" s="13" t="s">
        <v>41</v>
      </c>
      <c r="AY551" s="13" t="s">
        <v>98</v>
      </c>
      <c r="BE551" s="114">
        <f>IF(N551="základní",J551,0)</f>
        <v>0</v>
      </c>
      <c r="BF551" s="114">
        <f>IF(N551="snížená",J551,0)</f>
        <v>0</v>
      </c>
      <c r="BG551" s="114">
        <f>IF(N551="zákl. přenesená",J551,0)</f>
        <v>0</v>
      </c>
      <c r="BH551" s="114">
        <f>IF(N551="sníž. přenesená",J551,0)</f>
        <v>0</v>
      </c>
      <c r="BI551" s="114">
        <f>IF(N551="nulová",J551,0)</f>
        <v>0</v>
      </c>
      <c r="BJ551" s="13" t="s">
        <v>38</v>
      </c>
      <c r="BK551" s="114">
        <f>ROUND(I551*H551,2)</f>
        <v>0</v>
      </c>
      <c r="BL551" s="13" t="s">
        <v>178</v>
      </c>
      <c r="BM551" s="13" t="s">
        <v>959</v>
      </c>
    </row>
    <row r="552" spans="2:65" s="8" customFormat="1">
      <c r="B552" s="136"/>
      <c r="D552" s="116" t="s">
        <v>106</v>
      </c>
      <c r="E552" s="137" t="s">
        <v>1</v>
      </c>
      <c r="F552" s="138" t="s">
        <v>208</v>
      </c>
      <c r="H552" s="139" t="s">
        <v>1</v>
      </c>
      <c r="L552" s="136"/>
      <c r="M552" s="140"/>
      <c r="N552" s="141"/>
      <c r="O552" s="141"/>
      <c r="P552" s="141"/>
      <c r="Q552" s="141"/>
      <c r="R552" s="141"/>
      <c r="S552" s="141"/>
      <c r="T552" s="142"/>
      <c r="AT552" s="139" t="s">
        <v>106</v>
      </c>
      <c r="AU552" s="139" t="s">
        <v>41</v>
      </c>
      <c r="AV552" s="8" t="s">
        <v>38</v>
      </c>
      <c r="AW552" s="8" t="s">
        <v>19</v>
      </c>
      <c r="AX552" s="8" t="s">
        <v>37</v>
      </c>
      <c r="AY552" s="139" t="s">
        <v>98</v>
      </c>
    </row>
    <row r="553" spans="2:65" s="7" customFormat="1">
      <c r="B553" s="115"/>
      <c r="D553" s="116" t="s">
        <v>106</v>
      </c>
      <c r="E553" s="117" t="s">
        <v>1</v>
      </c>
      <c r="F553" s="118" t="s">
        <v>950</v>
      </c>
      <c r="H553" s="119">
        <v>140.76</v>
      </c>
      <c r="L553" s="115"/>
      <c r="M553" s="120"/>
      <c r="N553" s="121"/>
      <c r="O553" s="121"/>
      <c r="P553" s="121"/>
      <c r="Q553" s="121"/>
      <c r="R553" s="121"/>
      <c r="S553" s="121"/>
      <c r="T553" s="122"/>
      <c r="AT553" s="117" t="s">
        <v>106</v>
      </c>
      <c r="AU553" s="117" t="s">
        <v>41</v>
      </c>
      <c r="AV553" s="7" t="s">
        <v>41</v>
      </c>
      <c r="AW553" s="7" t="s">
        <v>19</v>
      </c>
      <c r="AX553" s="7" t="s">
        <v>37</v>
      </c>
      <c r="AY553" s="117" t="s">
        <v>98</v>
      </c>
    </row>
    <row r="554" spans="2:65" s="7" customFormat="1">
      <c r="B554" s="115"/>
      <c r="D554" s="116" t="s">
        <v>106</v>
      </c>
      <c r="E554" s="117" t="s">
        <v>1</v>
      </c>
      <c r="F554" s="118" t="s">
        <v>951</v>
      </c>
      <c r="H554" s="119">
        <v>112.32</v>
      </c>
      <c r="L554" s="115"/>
      <c r="M554" s="145"/>
      <c r="N554" s="146"/>
      <c r="O554" s="146"/>
      <c r="P554" s="146"/>
      <c r="Q554" s="146"/>
      <c r="R554" s="146"/>
      <c r="S554" s="146"/>
      <c r="T554" s="147"/>
      <c r="AT554" s="117" t="s">
        <v>106</v>
      </c>
      <c r="AU554" s="117" t="s">
        <v>41</v>
      </c>
      <c r="AV554" s="7" t="s">
        <v>41</v>
      </c>
      <c r="AW554" s="7" t="s">
        <v>19</v>
      </c>
      <c r="AX554" s="7" t="s">
        <v>37</v>
      </c>
      <c r="AY554" s="117" t="s">
        <v>98</v>
      </c>
    </row>
    <row r="555" spans="2:65" s="1" customFormat="1" ht="6.9" customHeight="1">
      <c r="B555" s="29"/>
      <c r="C555" s="30"/>
      <c r="D555" s="30"/>
      <c r="E555" s="30"/>
      <c r="F555" s="30"/>
      <c r="G555" s="30"/>
      <c r="H555" s="30"/>
      <c r="I555" s="30"/>
      <c r="J555" s="30"/>
      <c r="K555" s="30"/>
      <c r="L555" s="24"/>
    </row>
  </sheetData>
  <autoFilter ref="C100:K554" xr:uid="{00000000-0009-0000-0000-000001000000}"/>
  <mergeCells count="9">
    <mergeCell ref="E91:H91"/>
    <mergeCell ref="E93:H9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100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16"/>
  <sheetViews>
    <sheetView showGridLines="0" topLeftCell="A241" zoomScaleNormal="100" workbookViewId="0"/>
  </sheetViews>
  <sheetFormatPr defaultRowHeight="12"/>
  <cols>
    <col min="1" max="1" width="8.28515625" style="148" customWidth="1"/>
    <col min="2" max="2" width="1.7109375" style="148" customWidth="1"/>
    <col min="3" max="4" width="5" style="148" customWidth="1"/>
    <col min="5" max="5" width="11.7109375" style="148" customWidth="1"/>
    <col min="6" max="6" width="9.140625" style="148" customWidth="1"/>
    <col min="7" max="7" width="5" style="148" customWidth="1"/>
    <col min="8" max="8" width="77.85546875" style="148" customWidth="1"/>
    <col min="9" max="10" width="20" style="148" customWidth="1"/>
    <col min="11" max="11" width="1.7109375" style="148" customWidth="1"/>
  </cols>
  <sheetData>
    <row r="1" spans="2:11" ht="37.5" customHeight="1"/>
    <row r="2" spans="2:11" ht="7.5" customHeight="1">
      <c r="B2" s="149"/>
      <c r="C2" s="150"/>
      <c r="D2" s="150"/>
      <c r="E2" s="150"/>
      <c r="F2" s="150"/>
      <c r="G2" s="150"/>
      <c r="H2" s="150"/>
      <c r="I2" s="150"/>
      <c r="J2" s="150"/>
      <c r="K2" s="151"/>
    </row>
    <row r="3" spans="2:11" s="9" customFormat="1" ht="45" customHeight="1">
      <c r="B3" s="152"/>
      <c r="C3" s="239" t="s">
        <v>961</v>
      </c>
      <c r="D3" s="239"/>
      <c r="E3" s="239"/>
      <c r="F3" s="239"/>
      <c r="G3" s="239"/>
      <c r="H3" s="239"/>
      <c r="I3" s="239"/>
      <c r="J3" s="239"/>
      <c r="K3" s="153"/>
    </row>
    <row r="4" spans="2:11" ht="25.5" customHeight="1">
      <c r="B4" s="154"/>
      <c r="C4" s="246" t="s">
        <v>962</v>
      </c>
      <c r="D4" s="246"/>
      <c r="E4" s="246"/>
      <c r="F4" s="246"/>
      <c r="G4" s="246"/>
      <c r="H4" s="246"/>
      <c r="I4" s="246"/>
      <c r="J4" s="246"/>
      <c r="K4" s="155"/>
    </row>
    <row r="5" spans="2:11" ht="5.25" customHeight="1">
      <c r="B5" s="154"/>
      <c r="C5" s="156"/>
      <c r="D5" s="156"/>
      <c r="E5" s="156"/>
      <c r="F5" s="156"/>
      <c r="G5" s="156"/>
      <c r="H5" s="156"/>
      <c r="I5" s="156"/>
      <c r="J5" s="156"/>
      <c r="K5" s="155"/>
    </row>
    <row r="6" spans="2:11" ht="15" customHeight="1">
      <c r="B6" s="154"/>
      <c r="C6" s="242" t="s">
        <v>963</v>
      </c>
      <c r="D6" s="242"/>
      <c r="E6" s="242"/>
      <c r="F6" s="242"/>
      <c r="G6" s="242"/>
      <c r="H6" s="242"/>
      <c r="I6" s="242"/>
      <c r="J6" s="242"/>
      <c r="K6" s="155"/>
    </row>
    <row r="7" spans="2:11" ht="15" customHeight="1">
      <c r="B7" s="158"/>
      <c r="C7" s="242" t="s">
        <v>964</v>
      </c>
      <c r="D7" s="242"/>
      <c r="E7" s="242"/>
      <c r="F7" s="242"/>
      <c r="G7" s="242"/>
      <c r="H7" s="242"/>
      <c r="I7" s="242"/>
      <c r="J7" s="242"/>
      <c r="K7" s="155"/>
    </row>
    <row r="8" spans="2:11" ht="12.75" customHeight="1">
      <c r="B8" s="158"/>
      <c r="C8" s="157"/>
      <c r="D8" s="157"/>
      <c r="E8" s="157"/>
      <c r="F8" s="157"/>
      <c r="G8" s="157"/>
      <c r="H8" s="157"/>
      <c r="I8" s="157"/>
      <c r="J8" s="157"/>
      <c r="K8" s="155"/>
    </row>
    <row r="9" spans="2:11" ht="15" customHeight="1">
      <c r="B9" s="158"/>
      <c r="C9" s="242" t="s">
        <v>965</v>
      </c>
      <c r="D9" s="242"/>
      <c r="E9" s="242"/>
      <c r="F9" s="242"/>
      <c r="G9" s="242"/>
      <c r="H9" s="242"/>
      <c r="I9" s="242"/>
      <c r="J9" s="242"/>
      <c r="K9" s="155"/>
    </row>
    <row r="10" spans="2:11" ht="15" customHeight="1">
      <c r="B10" s="158"/>
      <c r="C10" s="157"/>
      <c r="D10" s="242" t="s">
        <v>966</v>
      </c>
      <c r="E10" s="242"/>
      <c r="F10" s="242"/>
      <c r="G10" s="242"/>
      <c r="H10" s="242"/>
      <c r="I10" s="242"/>
      <c r="J10" s="242"/>
      <c r="K10" s="155"/>
    </row>
    <row r="11" spans="2:11" ht="15" customHeight="1">
      <c r="B11" s="158"/>
      <c r="C11" s="159"/>
      <c r="D11" s="242" t="s">
        <v>967</v>
      </c>
      <c r="E11" s="242"/>
      <c r="F11" s="242"/>
      <c r="G11" s="242"/>
      <c r="H11" s="242"/>
      <c r="I11" s="242"/>
      <c r="J11" s="242"/>
      <c r="K11" s="155"/>
    </row>
    <row r="12" spans="2:11" ht="12.75" customHeight="1">
      <c r="B12" s="158"/>
      <c r="C12" s="159"/>
      <c r="D12" s="159"/>
      <c r="E12" s="159"/>
      <c r="F12" s="159"/>
      <c r="G12" s="159"/>
      <c r="H12" s="159"/>
      <c r="I12" s="159"/>
      <c r="J12" s="159"/>
      <c r="K12" s="155"/>
    </row>
    <row r="13" spans="2:11" ht="15" customHeight="1">
      <c r="B13" s="158"/>
      <c r="C13" s="159"/>
      <c r="D13" s="242" t="s">
        <v>968</v>
      </c>
      <c r="E13" s="242"/>
      <c r="F13" s="242"/>
      <c r="G13" s="242"/>
      <c r="H13" s="242"/>
      <c r="I13" s="242"/>
      <c r="J13" s="242"/>
      <c r="K13" s="155"/>
    </row>
    <row r="14" spans="2:11" ht="15" customHeight="1">
      <c r="B14" s="158"/>
      <c r="C14" s="159"/>
      <c r="D14" s="242" t="s">
        <v>969</v>
      </c>
      <c r="E14" s="242"/>
      <c r="F14" s="242"/>
      <c r="G14" s="242"/>
      <c r="H14" s="242"/>
      <c r="I14" s="242"/>
      <c r="J14" s="242"/>
      <c r="K14" s="155"/>
    </row>
    <row r="15" spans="2:11" ht="15" customHeight="1">
      <c r="B15" s="158"/>
      <c r="C15" s="159"/>
      <c r="D15" s="242" t="s">
        <v>970</v>
      </c>
      <c r="E15" s="242"/>
      <c r="F15" s="242"/>
      <c r="G15" s="242"/>
      <c r="H15" s="242"/>
      <c r="I15" s="242"/>
      <c r="J15" s="242"/>
      <c r="K15" s="155"/>
    </row>
    <row r="16" spans="2:11" ht="15" customHeight="1">
      <c r="B16" s="158"/>
      <c r="C16" s="159"/>
      <c r="D16" s="159"/>
      <c r="E16" s="160" t="s">
        <v>39</v>
      </c>
      <c r="F16" s="242" t="s">
        <v>971</v>
      </c>
      <c r="G16" s="242"/>
      <c r="H16" s="242"/>
      <c r="I16" s="242"/>
      <c r="J16" s="242"/>
      <c r="K16" s="155"/>
    </row>
    <row r="17" spans="2:11" ht="15" customHeight="1">
      <c r="B17" s="158"/>
      <c r="C17" s="159"/>
      <c r="D17" s="159"/>
      <c r="E17" s="160" t="s">
        <v>972</v>
      </c>
      <c r="F17" s="242" t="s">
        <v>973</v>
      </c>
      <c r="G17" s="242"/>
      <c r="H17" s="242"/>
      <c r="I17" s="242"/>
      <c r="J17" s="242"/>
      <c r="K17" s="155"/>
    </row>
    <row r="18" spans="2:11" ht="15" customHeight="1">
      <c r="B18" s="158"/>
      <c r="C18" s="159"/>
      <c r="D18" s="159"/>
      <c r="E18" s="160" t="s">
        <v>974</v>
      </c>
      <c r="F18" s="242" t="s">
        <v>975</v>
      </c>
      <c r="G18" s="242"/>
      <c r="H18" s="242"/>
      <c r="I18" s="242"/>
      <c r="J18" s="242"/>
      <c r="K18" s="155"/>
    </row>
    <row r="19" spans="2:11" ht="15" customHeight="1">
      <c r="B19" s="158"/>
      <c r="C19" s="159"/>
      <c r="D19" s="159"/>
      <c r="E19" s="160" t="s">
        <v>976</v>
      </c>
      <c r="F19" s="242" t="s">
        <v>43</v>
      </c>
      <c r="G19" s="242"/>
      <c r="H19" s="242"/>
      <c r="I19" s="242"/>
      <c r="J19" s="242"/>
      <c r="K19" s="155"/>
    </row>
    <row r="20" spans="2:11" ht="15" customHeight="1">
      <c r="B20" s="158"/>
      <c r="C20" s="159"/>
      <c r="D20" s="159"/>
      <c r="E20" s="160" t="s">
        <v>977</v>
      </c>
      <c r="F20" s="242" t="s">
        <v>978</v>
      </c>
      <c r="G20" s="242"/>
      <c r="H20" s="242"/>
      <c r="I20" s="242"/>
      <c r="J20" s="242"/>
      <c r="K20" s="155"/>
    </row>
    <row r="21" spans="2:11" ht="15" customHeight="1">
      <c r="B21" s="158"/>
      <c r="C21" s="159"/>
      <c r="D21" s="159"/>
      <c r="E21" s="160" t="s">
        <v>979</v>
      </c>
      <c r="F21" s="242" t="s">
        <v>980</v>
      </c>
      <c r="G21" s="242"/>
      <c r="H21" s="242"/>
      <c r="I21" s="242"/>
      <c r="J21" s="242"/>
      <c r="K21" s="155"/>
    </row>
    <row r="22" spans="2:11" ht="12.75" customHeight="1">
      <c r="B22" s="158"/>
      <c r="C22" s="159"/>
      <c r="D22" s="159"/>
      <c r="E22" s="159"/>
      <c r="F22" s="159"/>
      <c r="G22" s="159"/>
      <c r="H22" s="159"/>
      <c r="I22" s="159"/>
      <c r="J22" s="159"/>
      <c r="K22" s="155"/>
    </row>
    <row r="23" spans="2:11" ht="15" customHeight="1">
      <c r="B23" s="158"/>
      <c r="C23" s="242" t="s">
        <v>981</v>
      </c>
      <c r="D23" s="242"/>
      <c r="E23" s="242"/>
      <c r="F23" s="242"/>
      <c r="G23" s="242"/>
      <c r="H23" s="242"/>
      <c r="I23" s="242"/>
      <c r="J23" s="242"/>
      <c r="K23" s="155"/>
    </row>
    <row r="24" spans="2:11" ht="15" customHeight="1">
      <c r="B24" s="158"/>
      <c r="C24" s="242" t="s">
        <v>982</v>
      </c>
      <c r="D24" s="242"/>
      <c r="E24" s="242"/>
      <c r="F24" s="242"/>
      <c r="G24" s="242"/>
      <c r="H24" s="242"/>
      <c r="I24" s="242"/>
      <c r="J24" s="242"/>
      <c r="K24" s="155"/>
    </row>
    <row r="25" spans="2:11" ht="15" customHeight="1">
      <c r="B25" s="158"/>
      <c r="C25" s="157"/>
      <c r="D25" s="242" t="s">
        <v>983</v>
      </c>
      <c r="E25" s="242"/>
      <c r="F25" s="242"/>
      <c r="G25" s="242"/>
      <c r="H25" s="242"/>
      <c r="I25" s="242"/>
      <c r="J25" s="242"/>
      <c r="K25" s="155"/>
    </row>
    <row r="26" spans="2:11" ht="15" customHeight="1">
      <c r="B26" s="158"/>
      <c r="C26" s="159"/>
      <c r="D26" s="242" t="s">
        <v>984</v>
      </c>
      <c r="E26" s="242"/>
      <c r="F26" s="242"/>
      <c r="G26" s="242"/>
      <c r="H26" s="242"/>
      <c r="I26" s="242"/>
      <c r="J26" s="242"/>
      <c r="K26" s="155"/>
    </row>
    <row r="27" spans="2:11" ht="12.75" customHeight="1">
      <c r="B27" s="158"/>
      <c r="C27" s="159"/>
      <c r="D27" s="159"/>
      <c r="E27" s="159"/>
      <c r="F27" s="159"/>
      <c r="G27" s="159"/>
      <c r="H27" s="159"/>
      <c r="I27" s="159"/>
      <c r="J27" s="159"/>
      <c r="K27" s="155"/>
    </row>
    <row r="28" spans="2:11" ht="15" customHeight="1">
      <c r="B28" s="158"/>
      <c r="C28" s="159"/>
      <c r="D28" s="242" t="s">
        <v>985</v>
      </c>
      <c r="E28" s="242"/>
      <c r="F28" s="242"/>
      <c r="G28" s="242"/>
      <c r="H28" s="242"/>
      <c r="I28" s="242"/>
      <c r="J28" s="242"/>
      <c r="K28" s="155"/>
    </row>
    <row r="29" spans="2:11" ht="15" customHeight="1">
      <c r="B29" s="158"/>
      <c r="C29" s="159"/>
      <c r="D29" s="242" t="s">
        <v>986</v>
      </c>
      <c r="E29" s="242"/>
      <c r="F29" s="242"/>
      <c r="G29" s="242"/>
      <c r="H29" s="242"/>
      <c r="I29" s="242"/>
      <c r="J29" s="242"/>
      <c r="K29" s="155"/>
    </row>
    <row r="30" spans="2:11" ht="12.75" customHeight="1">
      <c r="B30" s="158"/>
      <c r="C30" s="159"/>
      <c r="D30" s="159"/>
      <c r="E30" s="159"/>
      <c r="F30" s="159"/>
      <c r="G30" s="159"/>
      <c r="H30" s="159"/>
      <c r="I30" s="159"/>
      <c r="J30" s="159"/>
      <c r="K30" s="155"/>
    </row>
    <row r="31" spans="2:11" ht="15" customHeight="1">
      <c r="B31" s="158"/>
      <c r="C31" s="159"/>
      <c r="D31" s="242" t="s">
        <v>987</v>
      </c>
      <c r="E31" s="242"/>
      <c r="F31" s="242"/>
      <c r="G31" s="242"/>
      <c r="H31" s="242"/>
      <c r="I31" s="242"/>
      <c r="J31" s="242"/>
      <c r="K31" s="155"/>
    </row>
    <row r="32" spans="2:11" ht="15" customHeight="1">
      <c r="B32" s="158"/>
      <c r="C32" s="159"/>
      <c r="D32" s="242" t="s">
        <v>988</v>
      </c>
      <c r="E32" s="242"/>
      <c r="F32" s="242"/>
      <c r="G32" s="242"/>
      <c r="H32" s="242"/>
      <c r="I32" s="242"/>
      <c r="J32" s="242"/>
      <c r="K32" s="155"/>
    </row>
    <row r="33" spans="2:11" ht="15" customHeight="1">
      <c r="B33" s="158"/>
      <c r="C33" s="159"/>
      <c r="D33" s="242" t="s">
        <v>989</v>
      </c>
      <c r="E33" s="242"/>
      <c r="F33" s="242"/>
      <c r="G33" s="242"/>
      <c r="H33" s="242"/>
      <c r="I33" s="242"/>
      <c r="J33" s="242"/>
      <c r="K33" s="155"/>
    </row>
    <row r="34" spans="2:11" ht="15" customHeight="1">
      <c r="B34" s="158"/>
      <c r="C34" s="159"/>
      <c r="D34" s="157"/>
      <c r="E34" s="161" t="s">
        <v>83</v>
      </c>
      <c r="F34" s="157"/>
      <c r="G34" s="242" t="s">
        <v>990</v>
      </c>
      <c r="H34" s="242"/>
      <c r="I34" s="242"/>
      <c r="J34" s="242"/>
      <c r="K34" s="155"/>
    </row>
    <row r="35" spans="2:11" ht="30.75" customHeight="1">
      <c r="B35" s="158"/>
      <c r="C35" s="159"/>
      <c r="D35" s="157"/>
      <c r="E35" s="161" t="s">
        <v>991</v>
      </c>
      <c r="F35" s="157"/>
      <c r="G35" s="242" t="s">
        <v>992</v>
      </c>
      <c r="H35" s="242"/>
      <c r="I35" s="242"/>
      <c r="J35" s="242"/>
      <c r="K35" s="155"/>
    </row>
    <row r="36" spans="2:11" ht="15" customHeight="1">
      <c r="B36" s="158"/>
      <c r="C36" s="159"/>
      <c r="D36" s="157"/>
      <c r="E36" s="161" t="s">
        <v>34</v>
      </c>
      <c r="F36" s="157"/>
      <c r="G36" s="242" t="s">
        <v>993</v>
      </c>
      <c r="H36" s="242"/>
      <c r="I36" s="242"/>
      <c r="J36" s="242"/>
      <c r="K36" s="155"/>
    </row>
    <row r="37" spans="2:11" ht="15" customHeight="1">
      <c r="B37" s="158"/>
      <c r="C37" s="159"/>
      <c r="D37" s="157"/>
      <c r="E37" s="161" t="s">
        <v>84</v>
      </c>
      <c r="F37" s="157"/>
      <c r="G37" s="242" t="s">
        <v>994</v>
      </c>
      <c r="H37" s="242"/>
      <c r="I37" s="242"/>
      <c r="J37" s="242"/>
      <c r="K37" s="155"/>
    </row>
    <row r="38" spans="2:11" ht="15" customHeight="1">
      <c r="B38" s="158"/>
      <c r="C38" s="159"/>
      <c r="D38" s="157"/>
      <c r="E38" s="161" t="s">
        <v>85</v>
      </c>
      <c r="F38" s="157"/>
      <c r="G38" s="242" t="s">
        <v>995</v>
      </c>
      <c r="H38" s="242"/>
      <c r="I38" s="242"/>
      <c r="J38" s="242"/>
      <c r="K38" s="155"/>
    </row>
    <row r="39" spans="2:11" ht="15" customHeight="1">
      <c r="B39" s="158"/>
      <c r="C39" s="159"/>
      <c r="D39" s="157"/>
      <c r="E39" s="161" t="s">
        <v>86</v>
      </c>
      <c r="F39" s="157"/>
      <c r="G39" s="242" t="s">
        <v>996</v>
      </c>
      <c r="H39" s="242"/>
      <c r="I39" s="242"/>
      <c r="J39" s="242"/>
      <c r="K39" s="155"/>
    </row>
    <row r="40" spans="2:11" ht="15" customHeight="1">
      <c r="B40" s="158"/>
      <c r="C40" s="159"/>
      <c r="D40" s="157"/>
      <c r="E40" s="161" t="s">
        <v>997</v>
      </c>
      <c r="F40" s="157"/>
      <c r="G40" s="242" t="s">
        <v>998</v>
      </c>
      <c r="H40" s="242"/>
      <c r="I40" s="242"/>
      <c r="J40" s="242"/>
      <c r="K40" s="155"/>
    </row>
    <row r="41" spans="2:11" ht="15" customHeight="1">
      <c r="B41" s="158"/>
      <c r="C41" s="159"/>
      <c r="D41" s="157"/>
      <c r="E41" s="161"/>
      <c r="F41" s="157"/>
      <c r="G41" s="242" t="s">
        <v>999</v>
      </c>
      <c r="H41" s="242"/>
      <c r="I41" s="242"/>
      <c r="J41" s="242"/>
      <c r="K41" s="155"/>
    </row>
    <row r="42" spans="2:11" ht="15" customHeight="1">
      <c r="B42" s="158"/>
      <c r="C42" s="159"/>
      <c r="D42" s="157"/>
      <c r="E42" s="161" t="s">
        <v>1000</v>
      </c>
      <c r="F42" s="157"/>
      <c r="G42" s="242" t="s">
        <v>1001</v>
      </c>
      <c r="H42" s="242"/>
      <c r="I42" s="242"/>
      <c r="J42" s="242"/>
      <c r="K42" s="155"/>
    </row>
    <row r="43" spans="2:11" ht="15" customHeight="1">
      <c r="B43" s="158"/>
      <c r="C43" s="159"/>
      <c r="D43" s="157"/>
      <c r="E43" s="161" t="s">
        <v>88</v>
      </c>
      <c r="F43" s="157"/>
      <c r="G43" s="242" t="s">
        <v>1002</v>
      </c>
      <c r="H43" s="242"/>
      <c r="I43" s="242"/>
      <c r="J43" s="242"/>
      <c r="K43" s="155"/>
    </row>
    <row r="44" spans="2:11" ht="12.75" customHeight="1">
      <c r="B44" s="158"/>
      <c r="C44" s="159"/>
      <c r="D44" s="157"/>
      <c r="E44" s="157"/>
      <c r="F44" s="157"/>
      <c r="G44" s="157"/>
      <c r="H44" s="157"/>
      <c r="I44" s="157"/>
      <c r="J44" s="157"/>
      <c r="K44" s="155"/>
    </row>
    <row r="45" spans="2:11" ht="15" customHeight="1">
      <c r="B45" s="158"/>
      <c r="C45" s="159"/>
      <c r="D45" s="242" t="s">
        <v>1003</v>
      </c>
      <c r="E45" s="242"/>
      <c r="F45" s="242"/>
      <c r="G45" s="242"/>
      <c r="H45" s="242"/>
      <c r="I45" s="242"/>
      <c r="J45" s="242"/>
      <c r="K45" s="155"/>
    </row>
    <row r="46" spans="2:11" ht="15" customHeight="1">
      <c r="B46" s="158"/>
      <c r="C46" s="159"/>
      <c r="D46" s="159"/>
      <c r="E46" s="242" t="s">
        <v>1004</v>
      </c>
      <c r="F46" s="242"/>
      <c r="G46" s="242"/>
      <c r="H46" s="242"/>
      <c r="I46" s="242"/>
      <c r="J46" s="242"/>
      <c r="K46" s="155"/>
    </row>
    <row r="47" spans="2:11" ht="15" customHeight="1">
      <c r="B47" s="158"/>
      <c r="C47" s="159"/>
      <c r="D47" s="159"/>
      <c r="E47" s="242" t="s">
        <v>1005</v>
      </c>
      <c r="F47" s="242"/>
      <c r="G47" s="242"/>
      <c r="H47" s="242"/>
      <c r="I47" s="242"/>
      <c r="J47" s="242"/>
      <c r="K47" s="155"/>
    </row>
    <row r="48" spans="2:11" ht="15" customHeight="1">
      <c r="B48" s="158"/>
      <c r="C48" s="159"/>
      <c r="D48" s="159"/>
      <c r="E48" s="242" t="s">
        <v>1006</v>
      </c>
      <c r="F48" s="242"/>
      <c r="G48" s="242"/>
      <c r="H48" s="242"/>
      <c r="I48" s="242"/>
      <c r="J48" s="242"/>
      <c r="K48" s="155"/>
    </row>
    <row r="49" spans="2:11" ht="15" customHeight="1">
      <c r="B49" s="158"/>
      <c r="C49" s="159"/>
      <c r="D49" s="242" t="s">
        <v>1007</v>
      </c>
      <c r="E49" s="242"/>
      <c r="F49" s="242"/>
      <c r="G49" s="242"/>
      <c r="H49" s="242"/>
      <c r="I49" s="242"/>
      <c r="J49" s="242"/>
      <c r="K49" s="155"/>
    </row>
    <row r="50" spans="2:11" ht="25.5" customHeight="1">
      <c r="B50" s="154"/>
      <c r="C50" s="246" t="s">
        <v>1008</v>
      </c>
      <c r="D50" s="246"/>
      <c r="E50" s="246"/>
      <c r="F50" s="246"/>
      <c r="G50" s="246"/>
      <c r="H50" s="246"/>
      <c r="I50" s="246"/>
      <c r="J50" s="246"/>
      <c r="K50" s="155"/>
    </row>
    <row r="51" spans="2:11" ht="5.25" customHeight="1">
      <c r="B51" s="154"/>
      <c r="C51" s="156"/>
      <c r="D51" s="156"/>
      <c r="E51" s="156"/>
      <c r="F51" s="156"/>
      <c r="G51" s="156"/>
      <c r="H51" s="156"/>
      <c r="I51" s="156"/>
      <c r="J51" s="156"/>
      <c r="K51" s="155"/>
    </row>
    <row r="52" spans="2:11" ht="15" customHeight="1">
      <c r="B52" s="154"/>
      <c r="C52" s="242" t="s">
        <v>1009</v>
      </c>
      <c r="D52" s="242"/>
      <c r="E52" s="242"/>
      <c r="F52" s="242"/>
      <c r="G52" s="242"/>
      <c r="H52" s="242"/>
      <c r="I52" s="242"/>
      <c r="J52" s="242"/>
      <c r="K52" s="155"/>
    </row>
    <row r="53" spans="2:11" ht="15" customHeight="1">
      <c r="B53" s="154"/>
      <c r="C53" s="242" t="s">
        <v>1010</v>
      </c>
      <c r="D53" s="242"/>
      <c r="E53" s="242"/>
      <c r="F53" s="242"/>
      <c r="G53" s="242"/>
      <c r="H53" s="242"/>
      <c r="I53" s="242"/>
      <c r="J53" s="242"/>
      <c r="K53" s="155"/>
    </row>
    <row r="54" spans="2:11" ht="12.75" customHeight="1">
      <c r="B54" s="154"/>
      <c r="C54" s="157"/>
      <c r="D54" s="157"/>
      <c r="E54" s="157"/>
      <c r="F54" s="157"/>
      <c r="G54" s="157"/>
      <c r="H54" s="157"/>
      <c r="I54" s="157"/>
      <c r="J54" s="157"/>
      <c r="K54" s="155"/>
    </row>
    <row r="55" spans="2:11" ht="15" customHeight="1">
      <c r="B55" s="154"/>
      <c r="C55" s="242" t="s">
        <v>1011</v>
      </c>
      <c r="D55" s="242"/>
      <c r="E55" s="242"/>
      <c r="F55" s="242"/>
      <c r="G55" s="242"/>
      <c r="H55" s="242"/>
      <c r="I55" s="242"/>
      <c r="J55" s="242"/>
      <c r="K55" s="155"/>
    </row>
    <row r="56" spans="2:11" ht="15" customHeight="1">
      <c r="B56" s="154"/>
      <c r="C56" s="159"/>
      <c r="D56" s="242" t="s">
        <v>1012</v>
      </c>
      <c r="E56" s="242"/>
      <c r="F56" s="242"/>
      <c r="G56" s="242"/>
      <c r="H56" s="242"/>
      <c r="I56" s="242"/>
      <c r="J56" s="242"/>
      <c r="K56" s="155"/>
    </row>
    <row r="57" spans="2:11" ht="15" customHeight="1">
      <c r="B57" s="154"/>
      <c r="C57" s="159"/>
      <c r="D57" s="242" t="s">
        <v>1013</v>
      </c>
      <c r="E57" s="242"/>
      <c r="F57" s="242"/>
      <c r="G57" s="242"/>
      <c r="H57" s="242"/>
      <c r="I57" s="242"/>
      <c r="J57" s="242"/>
      <c r="K57" s="155"/>
    </row>
    <row r="58" spans="2:11" ht="15" customHeight="1">
      <c r="B58" s="154"/>
      <c r="C58" s="159"/>
      <c r="D58" s="242" t="s">
        <v>1014</v>
      </c>
      <c r="E58" s="242"/>
      <c r="F58" s="242"/>
      <c r="G58" s="242"/>
      <c r="H58" s="242"/>
      <c r="I58" s="242"/>
      <c r="J58" s="242"/>
      <c r="K58" s="155"/>
    </row>
    <row r="59" spans="2:11" ht="15" customHeight="1">
      <c r="B59" s="154"/>
      <c r="C59" s="159"/>
      <c r="D59" s="242" t="s">
        <v>1015</v>
      </c>
      <c r="E59" s="242"/>
      <c r="F59" s="242"/>
      <c r="G59" s="242"/>
      <c r="H59" s="242"/>
      <c r="I59" s="242"/>
      <c r="J59" s="242"/>
      <c r="K59" s="155"/>
    </row>
    <row r="60" spans="2:11" ht="15" customHeight="1">
      <c r="B60" s="154"/>
      <c r="C60" s="159"/>
      <c r="D60" s="243" t="s">
        <v>1016</v>
      </c>
      <c r="E60" s="243"/>
      <c r="F60" s="243"/>
      <c r="G60" s="243"/>
      <c r="H60" s="243"/>
      <c r="I60" s="243"/>
      <c r="J60" s="243"/>
      <c r="K60" s="155"/>
    </row>
    <row r="61" spans="2:11" ht="15" customHeight="1">
      <c r="B61" s="154"/>
      <c r="C61" s="159"/>
      <c r="D61" s="242" t="s">
        <v>1017</v>
      </c>
      <c r="E61" s="242"/>
      <c r="F61" s="242"/>
      <c r="G61" s="242"/>
      <c r="H61" s="242"/>
      <c r="I61" s="242"/>
      <c r="J61" s="242"/>
      <c r="K61" s="155"/>
    </row>
    <row r="62" spans="2:11" ht="12.75" customHeight="1">
      <c r="B62" s="154"/>
      <c r="C62" s="159"/>
      <c r="D62" s="159"/>
      <c r="E62" s="162"/>
      <c r="F62" s="159"/>
      <c r="G62" s="159"/>
      <c r="H62" s="159"/>
      <c r="I62" s="159"/>
      <c r="J62" s="159"/>
      <c r="K62" s="155"/>
    </row>
    <row r="63" spans="2:11" ht="15" customHeight="1">
      <c r="B63" s="154"/>
      <c r="C63" s="159"/>
      <c r="D63" s="242" t="s">
        <v>1018</v>
      </c>
      <c r="E63" s="242"/>
      <c r="F63" s="242"/>
      <c r="G63" s="242"/>
      <c r="H63" s="242"/>
      <c r="I63" s="242"/>
      <c r="J63" s="242"/>
      <c r="K63" s="155"/>
    </row>
    <row r="64" spans="2:11" ht="15" customHeight="1">
      <c r="B64" s="154"/>
      <c r="C64" s="159"/>
      <c r="D64" s="243" t="s">
        <v>1019</v>
      </c>
      <c r="E64" s="243"/>
      <c r="F64" s="243"/>
      <c r="G64" s="243"/>
      <c r="H64" s="243"/>
      <c r="I64" s="243"/>
      <c r="J64" s="243"/>
      <c r="K64" s="155"/>
    </row>
    <row r="65" spans="2:11" ht="15" customHeight="1">
      <c r="B65" s="154"/>
      <c r="C65" s="159"/>
      <c r="D65" s="242" t="s">
        <v>1020</v>
      </c>
      <c r="E65" s="242"/>
      <c r="F65" s="242"/>
      <c r="G65" s="242"/>
      <c r="H65" s="242"/>
      <c r="I65" s="242"/>
      <c r="J65" s="242"/>
      <c r="K65" s="155"/>
    </row>
    <row r="66" spans="2:11" ht="15" customHeight="1">
      <c r="B66" s="154"/>
      <c r="C66" s="159"/>
      <c r="D66" s="242" t="s">
        <v>1021</v>
      </c>
      <c r="E66" s="242"/>
      <c r="F66" s="242"/>
      <c r="G66" s="242"/>
      <c r="H66" s="242"/>
      <c r="I66" s="242"/>
      <c r="J66" s="242"/>
      <c r="K66" s="155"/>
    </row>
    <row r="67" spans="2:11" ht="15" customHeight="1">
      <c r="B67" s="154"/>
      <c r="C67" s="159"/>
      <c r="D67" s="242" t="s">
        <v>1022</v>
      </c>
      <c r="E67" s="242"/>
      <c r="F67" s="242"/>
      <c r="G67" s="242"/>
      <c r="H67" s="242"/>
      <c r="I67" s="242"/>
      <c r="J67" s="242"/>
      <c r="K67" s="155"/>
    </row>
    <row r="68" spans="2:11" ht="15" customHeight="1">
      <c r="B68" s="154"/>
      <c r="C68" s="159"/>
      <c r="D68" s="242" t="s">
        <v>1023</v>
      </c>
      <c r="E68" s="242"/>
      <c r="F68" s="242"/>
      <c r="G68" s="242"/>
      <c r="H68" s="242"/>
      <c r="I68" s="242"/>
      <c r="J68" s="242"/>
      <c r="K68" s="155"/>
    </row>
    <row r="69" spans="2:11" ht="12.75" customHeight="1">
      <c r="B69" s="163"/>
      <c r="C69" s="164"/>
      <c r="D69" s="164"/>
      <c r="E69" s="164"/>
      <c r="F69" s="164"/>
      <c r="G69" s="164"/>
      <c r="H69" s="164"/>
      <c r="I69" s="164"/>
      <c r="J69" s="164"/>
      <c r="K69" s="165"/>
    </row>
    <row r="70" spans="2:11" ht="18.75" customHeight="1">
      <c r="B70" s="166"/>
      <c r="C70" s="166"/>
      <c r="D70" s="166"/>
      <c r="E70" s="166"/>
      <c r="F70" s="166"/>
      <c r="G70" s="166"/>
      <c r="H70" s="166"/>
      <c r="I70" s="166"/>
      <c r="J70" s="166"/>
      <c r="K70" s="167"/>
    </row>
    <row r="71" spans="2:11" ht="18.75" customHeight="1">
      <c r="B71" s="167"/>
      <c r="C71" s="167"/>
      <c r="D71" s="167"/>
      <c r="E71" s="167"/>
      <c r="F71" s="167"/>
      <c r="G71" s="167"/>
      <c r="H71" s="167"/>
      <c r="I71" s="167"/>
      <c r="J71" s="167"/>
      <c r="K71" s="167"/>
    </row>
    <row r="72" spans="2:11" ht="7.5" customHeight="1">
      <c r="B72" s="168"/>
      <c r="C72" s="169"/>
      <c r="D72" s="169"/>
      <c r="E72" s="169"/>
      <c r="F72" s="169"/>
      <c r="G72" s="169"/>
      <c r="H72" s="169"/>
      <c r="I72" s="169"/>
      <c r="J72" s="169"/>
      <c r="K72" s="170"/>
    </row>
    <row r="73" spans="2:11" ht="45" customHeight="1">
      <c r="B73" s="171"/>
      <c r="C73" s="244" t="s">
        <v>48</v>
      </c>
      <c r="D73" s="244"/>
      <c r="E73" s="244"/>
      <c r="F73" s="244"/>
      <c r="G73" s="244"/>
      <c r="H73" s="244"/>
      <c r="I73" s="244"/>
      <c r="J73" s="244"/>
      <c r="K73" s="172"/>
    </row>
    <row r="74" spans="2:11" ht="17.25" customHeight="1">
      <c r="B74" s="171"/>
      <c r="C74" s="173" t="s">
        <v>1024</v>
      </c>
      <c r="D74" s="173"/>
      <c r="E74" s="173"/>
      <c r="F74" s="173" t="s">
        <v>1025</v>
      </c>
      <c r="G74" s="174"/>
      <c r="H74" s="173" t="s">
        <v>84</v>
      </c>
      <c r="I74" s="173" t="s">
        <v>35</v>
      </c>
      <c r="J74" s="173" t="s">
        <v>1026</v>
      </c>
      <c r="K74" s="172"/>
    </row>
    <row r="75" spans="2:11" ht="17.25" customHeight="1">
      <c r="B75" s="171"/>
      <c r="C75" s="175" t="s">
        <v>1027</v>
      </c>
      <c r="D75" s="175"/>
      <c r="E75" s="175"/>
      <c r="F75" s="176" t="s">
        <v>1028</v>
      </c>
      <c r="G75" s="177"/>
      <c r="H75" s="175"/>
      <c r="I75" s="175"/>
      <c r="J75" s="175" t="s">
        <v>1029</v>
      </c>
      <c r="K75" s="172"/>
    </row>
    <row r="76" spans="2:11" ht="5.25" customHeight="1">
      <c r="B76" s="171"/>
      <c r="C76" s="178"/>
      <c r="D76" s="178"/>
      <c r="E76" s="178"/>
      <c r="F76" s="178"/>
      <c r="G76" s="179"/>
      <c r="H76" s="178"/>
      <c r="I76" s="178"/>
      <c r="J76" s="178"/>
      <c r="K76" s="172"/>
    </row>
    <row r="77" spans="2:11" ht="15" customHeight="1">
      <c r="B77" s="171"/>
      <c r="C77" s="161" t="s">
        <v>34</v>
      </c>
      <c r="D77" s="178"/>
      <c r="E77" s="178"/>
      <c r="F77" s="180" t="s">
        <v>1030</v>
      </c>
      <c r="G77" s="179"/>
      <c r="H77" s="161" t="s">
        <v>1031</v>
      </c>
      <c r="I77" s="161" t="s">
        <v>1032</v>
      </c>
      <c r="J77" s="161">
        <v>20</v>
      </c>
      <c r="K77" s="172"/>
    </row>
    <row r="78" spans="2:11" ht="15" customHeight="1">
      <c r="B78" s="171"/>
      <c r="C78" s="161" t="s">
        <v>1033</v>
      </c>
      <c r="D78" s="161"/>
      <c r="E78" s="161"/>
      <c r="F78" s="180" t="s">
        <v>1030</v>
      </c>
      <c r="G78" s="179"/>
      <c r="H78" s="161" t="s">
        <v>1034</v>
      </c>
      <c r="I78" s="161" t="s">
        <v>1032</v>
      </c>
      <c r="J78" s="161">
        <v>120</v>
      </c>
      <c r="K78" s="172"/>
    </row>
    <row r="79" spans="2:11" ht="15" customHeight="1">
      <c r="B79" s="181"/>
      <c r="C79" s="161" t="s">
        <v>1035</v>
      </c>
      <c r="D79" s="161"/>
      <c r="E79" s="161"/>
      <c r="F79" s="180" t="s">
        <v>1036</v>
      </c>
      <c r="G79" s="179"/>
      <c r="H79" s="161" t="s">
        <v>1037</v>
      </c>
      <c r="I79" s="161" t="s">
        <v>1032</v>
      </c>
      <c r="J79" s="161">
        <v>50</v>
      </c>
      <c r="K79" s="172"/>
    </row>
    <row r="80" spans="2:11" ht="15" customHeight="1">
      <c r="B80" s="181"/>
      <c r="C80" s="161" t="s">
        <v>1038</v>
      </c>
      <c r="D80" s="161"/>
      <c r="E80" s="161"/>
      <c r="F80" s="180" t="s">
        <v>1030</v>
      </c>
      <c r="G80" s="179"/>
      <c r="H80" s="161" t="s">
        <v>1039</v>
      </c>
      <c r="I80" s="161" t="s">
        <v>1040</v>
      </c>
      <c r="J80" s="161"/>
      <c r="K80" s="172"/>
    </row>
    <row r="81" spans="2:11" ht="15" customHeight="1">
      <c r="B81" s="181"/>
      <c r="C81" s="182" t="s">
        <v>1041</v>
      </c>
      <c r="D81" s="182"/>
      <c r="E81" s="182"/>
      <c r="F81" s="183" t="s">
        <v>1036</v>
      </c>
      <c r="G81" s="182"/>
      <c r="H81" s="182" t="s">
        <v>1042</v>
      </c>
      <c r="I81" s="182" t="s">
        <v>1032</v>
      </c>
      <c r="J81" s="182">
        <v>15</v>
      </c>
      <c r="K81" s="172"/>
    </row>
    <row r="82" spans="2:11" ht="15" customHeight="1">
      <c r="B82" s="181"/>
      <c r="C82" s="182" t="s">
        <v>1043</v>
      </c>
      <c r="D82" s="182"/>
      <c r="E82" s="182"/>
      <c r="F82" s="183" t="s">
        <v>1036</v>
      </c>
      <c r="G82" s="182"/>
      <c r="H82" s="182" t="s">
        <v>1044</v>
      </c>
      <c r="I82" s="182" t="s">
        <v>1032</v>
      </c>
      <c r="J82" s="182">
        <v>15</v>
      </c>
      <c r="K82" s="172"/>
    </row>
    <row r="83" spans="2:11" ht="15" customHeight="1">
      <c r="B83" s="181"/>
      <c r="C83" s="182" t="s">
        <v>1045</v>
      </c>
      <c r="D83" s="182"/>
      <c r="E83" s="182"/>
      <c r="F83" s="183" t="s">
        <v>1036</v>
      </c>
      <c r="G83" s="182"/>
      <c r="H83" s="182" t="s">
        <v>1046</v>
      </c>
      <c r="I83" s="182" t="s">
        <v>1032</v>
      </c>
      <c r="J83" s="182">
        <v>20</v>
      </c>
      <c r="K83" s="172"/>
    </row>
    <row r="84" spans="2:11" ht="15" customHeight="1">
      <c r="B84" s="181"/>
      <c r="C84" s="182" t="s">
        <v>1047</v>
      </c>
      <c r="D84" s="182"/>
      <c r="E84" s="182"/>
      <c r="F84" s="183" t="s">
        <v>1036</v>
      </c>
      <c r="G84" s="182"/>
      <c r="H84" s="182" t="s">
        <v>1048</v>
      </c>
      <c r="I84" s="182" t="s">
        <v>1032</v>
      </c>
      <c r="J84" s="182">
        <v>20</v>
      </c>
      <c r="K84" s="172"/>
    </row>
    <row r="85" spans="2:11" ht="15" customHeight="1">
      <c r="B85" s="181"/>
      <c r="C85" s="161" t="s">
        <v>1049</v>
      </c>
      <c r="D85" s="161"/>
      <c r="E85" s="161"/>
      <c r="F85" s="180" t="s">
        <v>1036</v>
      </c>
      <c r="G85" s="179"/>
      <c r="H85" s="161" t="s">
        <v>1050</v>
      </c>
      <c r="I85" s="161" t="s">
        <v>1032</v>
      </c>
      <c r="J85" s="161">
        <v>50</v>
      </c>
      <c r="K85" s="172"/>
    </row>
    <row r="86" spans="2:11" ht="15" customHeight="1">
      <c r="B86" s="181"/>
      <c r="C86" s="161" t="s">
        <v>1051</v>
      </c>
      <c r="D86" s="161"/>
      <c r="E86" s="161"/>
      <c r="F86" s="180" t="s">
        <v>1036</v>
      </c>
      <c r="G86" s="179"/>
      <c r="H86" s="161" t="s">
        <v>1052</v>
      </c>
      <c r="I86" s="161" t="s">
        <v>1032</v>
      </c>
      <c r="J86" s="161">
        <v>20</v>
      </c>
      <c r="K86" s="172"/>
    </row>
    <row r="87" spans="2:11" ht="15" customHeight="1">
      <c r="B87" s="181"/>
      <c r="C87" s="161" t="s">
        <v>1053</v>
      </c>
      <c r="D87" s="161"/>
      <c r="E87" s="161"/>
      <c r="F87" s="180" t="s">
        <v>1036</v>
      </c>
      <c r="G87" s="179"/>
      <c r="H87" s="161" t="s">
        <v>1054</v>
      </c>
      <c r="I87" s="161" t="s">
        <v>1032</v>
      </c>
      <c r="J87" s="161">
        <v>20</v>
      </c>
      <c r="K87" s="172"/>
    </row>
    <row r="88" spans="2:11" ht="15" customHeight="1">
      <c r="B88" s="181"/>
      <c r="C88" s="161" t="s">
        <v>1055</v>
      </c>
      <c r="D88" s="161"/>
      <c r="E88" s="161"/>
      <c r="F88" s="180" t="s">
        <v>1036</v>
      </c>
      <c r="G88" s="179"/>
      <c r="H88" s="161" t="s">
        <v>1056</v>
      </c>
      <c r="I88" s="161" t="s">
        <v>1032</v>
      </c>
      <c r="J88" s="161">
        <v>50</v>
      </c>
      <c r="K88" s="172"/>
    </row>
    <row r="89" spans="2:11" ht="15" customHeight="1">
      <c r="B89" s="181"/>
      <c r="C89" s="161" t="s">
        <v>1057</v>
      </c>
      <c r="D89" s="161"/>
      <c r="E89" s="161"/>
      <c r="F89" s="180" t="s">
        <v>1036</v>
      </c>
      <c r="G89" s="179"/>
      <c r="H89" s="161" t="s">
        <v>1057</v>
      </c>
      <c r="I89" s="161" t="s">
        <v>1032</v>
      </c>
      <c r="J89" s="161">
        <v>50</v>
      </c>
      <c r="K89" s="172"/>
    </row>
    <row r="90" spans="2:11" ht="15" customHeight="1">
      <c r="B90" s="181"/>
      <c r="C90" s="161" t="s">
        <v>89</v>
      </c>
      <c r="D90" s="161"/>
      <c r="E90" s="161"/>
      <c r="F90" s="180" t="s">
        <v>1036</v>
      </c>
      <c r="G90" s="179"/>
      <c r="H90" s="161" t="s">
        <v>1058</v>
      </c>
      <c r="I90" s="161" t="s">
        <v>1032</v>
      </c>
      <c r="J90" s="161">
        <v>255</v>
      </c>
      <c r="K90" s="172"/>
    </row>
    <row r="91" spans="2:11" ht="15" customHeight="1">
      <c r="B91" s="181"/>
      <c r="C91" s="161" t="s">
        <v>1059</v>
      </c>
      <c r="D91" s="161"/>
      <c r="E91" s="161"/>
      <c r="F91" s="180" t="s">
        <v>1030</v>
      </c>
      <c r="G91" s="179"/>
      <c r="H91" s="161" t="s">
        <v>1060</v>
      </c>
      <c r="I91" s="161" t="s">
        <v>1061</v>
      </c>
      <c r="J91" s="161"/>
      <c r="K91" s="172"/>
    </row>
    <row r="92" spans="2:11" ht="15" customHeight="1">
      <c r="B92" s="181"/>
      <c r="C92" s="161" t="s">
        <v>1062</v>
      </c>
      <c r="D92" s="161"/>
      <c r="E92" s="161"/>
      <c r="F92" s="180" t="s">
        <v>1030</v>
      </c>
      <c r="G92" s="179"/>
      <c r="H92" s="161" t="s">
        <v>1063</v>
      </c>
      <c r="I92" s="161" t="s">
        <v>1064</v>
      </c>
      <c r="J92" s="161"/>
      <c r="K92" s="172"/>
    </row>
    <row r="93" spans="2:11" ht="15" customHeight="1">
      <c r="B93" s="181"/>
      <c r="C93" s="161" t="s">
        <v>1065</v>
      </c>
      <c r="D93" s="161"/>
      <c r="E93" s="161"/>
      <c r="F93" s="180" t="s">
        <v>1030</v>
      </c>
      <c r="G93" s="179"/>
      <c r="H93" s="161" t="s">
        <v>1065</v>
      </c>
      <c r="I93" s="161" t="s">
        <v>1064</v>
      </c>
      <c r="J93" s="161"/>
      <c r="K93" s="172"/>
    </row>
    <row r="94" spans="2:11" ht="15" customHeight="1">
      <c r="B94" s="181"/>
      <c r="C94" s="161" t="s">
        <v>21</v>
      </c>
      <c r="D94" s="161"/>
      <c r="E94" s="161"/>
      <c r="F94" s="180" t="s">
        <v>1030</v>
      </c>
      <c r="G94" s="179"/>
      <c r="H94" s="161" t="s">
        <v>1066</v>
      </c>
      <c r="I94" s="161" t="s">
        <v>1064</v>
      </c>
      <c r="J94" s="161"/>
      <c r="K94" s="172"/>
    </row>
    <row r="95" spans="2:11" ht="15" customHeight="1">
      <c r="B95" s="181"/>
      <c r="C95" s="161" t="s">
        <v>31</v>
      </c>
      <c r="D95" s="161"/>
      <c r="E95" s="161"/>
      <c r="F95" s="180" t="s">
        <v>1030</v>
      </c>
      <c r="G95" s="179"/>
      <c r="H95" s="161" t="s">
        <v>1067</v>
      </c>
      <c r="I95" s="161" t="s">
        <v>1064</v>
      </c>
      <c r="J95" s="161"/>
      <c r="K95" s="172"/>
    </row>
    <row r="96" spans="2:11" ht="15" customHeight="1">
      <c r="B96" s="184"/>
      <c r="C96" s="185"/>
      <c r="D96" s="185"/>
      <c r="E96" s="185"/>
      <c r="F96" s="185"/>
      <c r="G96" s="185"/>
      <c r="H96" s="185"/>
      <c r="I96" s="185"/>
      <c r="J96" s="185"/>
      <c r="K96" s="186"/>
    </row>
    <row r="97" spans="2:11" ht="18.75" customHeight="1">
      <c r="B97" s="187"/>
      <c r="C97" s="188"/>
      <c r="D97" s="188"/>
      <c r="E97" s="188"/>
      <c r="F97" s="188"/>
      <c r="G97" s="188"/>
      <c r="H97" s="188"/>
      <c r="I97" s="188"/>
      <c r="J97" s="188"/>
      <c r="K97" s="187"/>
    </row>
    <row r="98" spans="2:11" ht="18.75" customHeight="1">
      <c r="B98" s="167"/>
      <c r="C98" s="167"/>
      <c r="D98" s="167"/>
      <c r="E98" s="167"/>
      <c r="F98" s="167"/>
      <c r="G98" s="167"/>
      <c r="H98" s="167"/>
      <c r="I98" s="167"/>
      <c r="J98" s="167"/>
      <c r="K98" s="167"/>
    </row>
    <row r="99" spans="2:11" ht="7.5" customHeight="1">
      <c r="B99" s="168"/>
      <c r="C99" s="169"/>
      <c r="D99" s="169"/>
      <c r="E99" s="169"/>
      <c r="F99" s="169"/>
      <c r="G99" s="169"/>
      <c r="H99" s="169"/>
      <c r="I99" s="169"/>
      <c r="J99" s="169"/>
      <c r="K99" s="170"/>
    </row>
    <row r="100" spans="2:11" ht="45" customHeight="1">
      <c r="B100" s="171"/>
      <c r="C100" s="244" t="s">
        <v>1068</v>
      </c>
      <c r="D100" s="244"/>
      <c r="E100" s="244"/>
      <c r="F100" s="244"/>
      <c r="G100" s="244"/>
      <c r="H100" s="244"/>
      <c r="I100" s="244"/>
      <c r="J100" s="244"/>
      <c r="K100" s="172"/>
    </row>
    <row r="101" spans="2:11" ht="17.25" customHeight="1">
      <c r="B101" s="171"/>
      <c r="C101" s="173" t="s">
        <v>1024</v>
      </c>
      <c r="D101" s="173"/>
      <c r="E101" s="173"/>
      <c r="F101" s="173" t="s">
        <v>1025</v>
      </c>
      <c r="G101" s="174"/>
      <c r="H101" s="173" t="s">
        <v>84</v>
      </c>
      <c r="I101" s="173" t="s">
        <v>35</v>
      </c>
      <c r="J101" s="173" t="s">
        <v>1026</v>
      </c>
      <c r="K101" s="172"/>
    </row>
    <row r="102" spans="2:11" ht="17.25" customHeight="1">
      <c r="B102" s="171"/>
      <c r="C102" s="175" t="s">
        <v>1027</v>
      </c>
      <c r="D102" s="175"/>
      <c r="E102" s="175"/>
      <c r="F102" s="176" t="s">
        <v>1028</v>
      </c>
      <c r="G102" s="177"/>
      <c r="H102" s="175"/>
      <c r="I102" s="175"/>
      <c r="J102" s="175" t="s">
        <v>1029</v>
      </c>
      <c r="K102" s="172"/>
    </row>
    <row r="103" spans="2:11" ht="5.25" customHeight="1">
      <c r="B103" s="171"/>
      <c r="C103" s="173"/>
      <c r="D103" s="173"/>
      <c r="E103" s="173"/>
      <c r="F103" s="173"/>
      <c r="G103" s="189"/>
      <c r="H103" s="173"/>
      <c r="I103" s="173"/>
      <c r="J103" s="173"/>
      <c r="K103" s="172"/>
    </row>
    <row r="104" spans="2:11" ht="15" customHeight="1">
      <c r="B104" s="171"/>
      <c r="C104" s="161" t="s">
        <v>34</v>
      </c>
      <c r="D104" s="178"/>
      <c r="E104" s="178"/>
      <c r="F104" s="180" t="s">
        <v>1030</v>
      </c>
      <c r="G104" s="189"/>
      <c r="H104" s="161" t="s">
        <v>1069</v>
      </c>
      <c r="I104" s="161" t="s">
        <v>1032</v>
      </c>
      <c r="J104" s="161">
        <v>20</v>
      </c>
      <c r="K104" s="172"/>
    </row>
    <row r="105" spans="2:11" ht="15" customHeight="1">
      <c r="B105" s="171"/>
      <c r="C105" s="161" t="s">
        <v>1033</v>
      </c>
      <c r="D105" s="161"/>
      <c r="E105" s="161"/>
      <c r="F105" s="180" t="s">
        <v>1030</v>
      </c>
      <c r="G105" s="161"/>
      <c r="H105" s="161" t="s">
        <v>1069</v>
      </c>
      <c r="I105" s="161" t="s">
        <v>1032</v>
      </c>
      <c r="J105" s="161">
        <v>120</v>
      </c>
      <c r="K105" s="172"/>
    </row>
    <row r="106" spans="2:11" ht="15" customHeight="1">
      <c r="B106" s="181"/>
      <c r="C106" s="161" t="s">
        <v>1035</v>
      </c>
      <c r="D106" s="161"/>
      <c r="E106" s="161"/>
      <c r="F106" s="180" t="s">
        <v>1036</v>
      </c>
      <c r="G106" s="161"/>
      <c r="H106" s="161" t="s">
        <v>1069</v>
      </c>
      <c r="I106" s="161" t="s">
        <v>1032</v>
      </c>
      <c r="J106" s="161">
        <v>50</v>
      </c>
      <c r="K106" s="172"/>
    </row>
    <row r="107" spans="2:11" ht="15" customHeight="1">
      <c r="B107" s="181"/>
      <c r="C107" s="161" t="s">
        <v>1038</v>
      </c>
      <c r="D107" s="161"/>
      <c r="E107" s="161"/>
      <c r="F107" s="180" t="s">
        <v>1030</v>
      </c>
      <c r="G107" s="161"/>
      <c r="H107" s="161" t="s">
        <v>1069</v>
      </c>
      <c r="I107" s="161" t="s">
        <v>1040</v>
      </c>
      <c r="J107" s="161"/>
      <c r="K107" s="172"/>
    </row>
    <row r="108" spans="2:11" ht="15" customHeight="1">
      <c r="B108" s="181"/>
      <c r="C108" s="161" t="s">
        <v>1049</v>
      </c>
      <c r="D108" s="161"/>
      <c r="E108" s="161"/>
      <c r="F108" s="180" t="s">
        <v>1036</v>
      </c>
      <c r="G108" s="161"/>
      <c r="H108" s="161" t="s">
        <v>1069</v>
      </c>
      <c r="I108" s="161" t="s">
        <v>1032</v>
      </c>
      <c r="J108" s="161">
        <v>50</v>
      </c>
      <c r="K108" s="172"/>
    </row>
    <row r="109" spans="2:11" ht="15" customHeight="1">
      <c r="B109" s="181"/>
      <c r="C109" s="161" t="s">
        <v>1057</v>
      </c>
      <c r="D109" s="161"/>
      <c r="E109" s="161"/>
      <c r="F109" s="180" t="s">
        <v>1036</v>
      </c>
      <c r="G109" s="161"/>
      <c r="H109" s="161" t="s">
        <v>1069</v>
      </c>
      <c r="I109" s="161" t="s">
        <v>1032</v>
      </c>
      <c r="J109" s="161">
        <v>50</v>
      </c>
      <c r="K109" s="172"/>
    </row>
    <row r="110" spans="2:11" ht="15" customHeight="1">
      <c r="B110" s="181"/>
      <c r="C110" s="161" t="s">
        <v>1055</v>
      </c>
      <c r="D110" s="161"/>
      <c r="E110" s="161"/>
      <c r="F110" s="180" t="s">
        <v>1036</v>
      </c>
      <c r="G110" s="161"/>
      <c r="H110" s="161" t="s">
        <v>1069</v>
      </c>
      <c r="I110" s="161" t="s">
        <v>1032</v>
      </c>
      <c r="J110" s="161">
        <v>50</v>
      </c>
      <c r="K110" s="172"/>
    </row>
    <row r="111" spans="2:11" ht="15" customHeight="1">
      <c r="B111" s="181"/>
      <c r="C111" s="161" t="s">
        <v>34</v>
      </c>
      <c r="D111" s="161"/>
      <c r="E111" s="161"/>
      <c r="F111" s="180" t="s">
        <v>1030</v>
      </c>
      <c r="G111" s="161"/>
      <c r="H111" s="161" t="s">
        <v>1070</v>
      </c>
      <c r="I111" s="161" t="s">
        <v>1032</v>
      </c>
      <c r="J111" s="161">
        <v>20</v>
      </c>
      <c r="K111" s="172"/>
    </row>
    <row r="112" spans="2:11" ht="15" customHeight="1">
      <c r="B112" s="181"/>
      <c r="C112" s="161" t="s">
        <v>1071</v>
      </c>
      <c r="D112" s="161"/>
      <c r="E112" s="161"/>
      <c r="F112" s="180" t="s">
        <v>1030</v>
      </c>
      <c r="G112" s="161"/>
      <c r="H112" s="161" t="s">
        <v>1072</v>
      </c>
      <c r="I112" s="161" t="s">
        <v>1032</v>
      </c>
      <c r="J112" s="161">
        <v>120</v>
      </c>
      <c r="K112" s="172"/>
    </row>
    <row r="113" spans="2:11" ht="15" customHeight="1">
      <c r="B113" s="181"/>
      <c r="C113" s="161" t="s">
        <v>21</v>
      </c>
      <c r="D113" s="161"/>
      <c r="E113" s="161"/>
      <c r="F113" s="180" t="s">
        <v>1030</v>
      </c>
      <c r="G113" s="161"/>
      <c r="H113" s="161" t="s">
        <v>1073</v>
      </c>
      <c r="I113" s="161" t="s">
        <v>1064</v>
      </c>
      <c r="J113" s="161"/>
      <c r="K113" s="172"/>
    </row>
    <row r="114" spans="2:11" ht="15" customHeight="1">
      <c r="B114" s="181"/>
      <c r="C114" s="161" t="s">
        <v>31</v>
      </c>
      <c r="D114" s="161"/>
      <c r="E114" s="161"/>
      <c r="F114" s="180" t="s">
        <v>1030</v>
      </c>
      <c r="G114" s="161"/>
      <c r="H114" s="161" t="s">
        <v>1074</v>
      </c>
      <c r="I114" s="161" t="s">
        <v>1064</v>
      </c>
      <c r="J114" s="161"/>
      <c r="K114" s="172"/>
    </row>
    <row r="115" spans="2:11" ht="15" customHeight="1">
      <c r="B115" s="181"/>
      <c r="C115" s="161" t="s">
        <v>35</v>
      </c>
      <c r="D115" s="161"/>
      <c r="E115" s="161"/>
      <c r="F115" s="180" t="s">
        <v>1030</v>
      </c>
      <c r="G115" s="161"/>
      <c r="H115" s="161" t="s">
        <v>1075</v>
      </c>
      <c r="I115" s="161" t="s">
        <v>1076</v>
      </c>
      <c r="J115" s="161"/>
      <c r="K115" s="172"/>
    </row>
    <row r="116" spans="2:11" ht="15" customHeight="1">
      <c r="B116" s="184"/>
      <c r="C116" s="190"/>
      <c r="D116" s="190"/>
      <c r="E116" s="190"/>
      <c r="F116" s="190"/>
      <c r="G116" s="190"/>
      <c r="H116" s="190"/>
      <c r="I116" s="190"/>
      <c r="J116" s="190"/>
      <c r="K116" s="186"/>
    </row>
    <row r="117" spans="2:11" ht="18.75" customHeight="1">
      <c r="B117" s="191"/>
      <c r="C117" s="157"/>
      <c r="D117" s="157"/>
      <c r="E117" s="157"/>
      <c r="F117" s="192"/>
      <c r="G117" s="157"/>
      <c r="H117" s="157"/>
      <c r="I117" s="157"/>
      <c r="J117" s="157"/>
      <c r="K117" s="191"/>
    </row>
    <row r="118" spans="2:11" ht="18.75" customHeight="1">
      <c r="B118" s="167"/>
      <c r="C118" s="167"/>
      <c r="D118" s="167"/>
      <c r="E118" s="167"/>
      <c r="F118" s="167"/>
      <c r="G118" s="167"/>
      <c r="H118" s="167"/>
      <c r="I118" s="167"/>
      <c r="J118" s="167"/>
      <c r="K118" s="167"/>
    </row>
    <row r="119" spans="2:11" ht="7.5" customHeight="1">
      <c r="B119" s="193"/>
      <c r="C119" s="194"/>
      <c r="D119" s="194"/>
      <c r="E119" s="194"/>
      <c r="F119" s="194"/>
      <c r="G119" s="194"/>
      <c r="H119" s="194"/>
      <c r="I119" s="194"/>
      <c r="J119" s="194"/>
      <c r="K119" s="195"/>
    </row>
    <row r="120" spans="2:11" ht="45" customHeight="1">
      <c r="B120" s="196"/>
      <c r="C120" s="239" t="s">
        <v>1077</v>
      </c>
      <c r="D120" s="239"/>
      <c r="E120" s="239"/>
      <c r="F120" s="239"/>
      <c r="G120" s="239"/>
      <c r="H120" s="239"/>
      <c r="I120" s="239"/>
      <c r="J120" s="239"/>
      <c r="K120" s="197"/>
    </row>
    <row r="121" spans="2:11" ht="17.25" customHeight="1">
      <c r="B121" s="198"/>
      <c r="C121" s="173" t="s">
        <v>1024</v>
      </c>
      <c r="D121" s="173"/>
      <c r="E121" s="173"/>
      <c r="F121" s="173" t="s">
        <v>1025</v>
      </c>
      <c r="G121" s="174"/>
      <c r="H121" s="173" t="s">
        <v>84</v>
      </c>
      <c r="I121" s="173" t="s">
        <v>35</v>
      </c>
      <c r="J121" s="173" t="s">
        <v>1026</v>
      </c>
      <c r="K121" s="199"/>
    </row>
    <row r="122" spans="2:11" ht="17.25" customHeight="1">
      <c r="B122" s="198"/>
      <c r="C122" s="175" t="s">
        <v>1027</v>
      </c>
      <c r="D122" s="175"/>
      <c r="E122" s="175"/>
      <c r="F122" s="176" t="s">
        <v>1028</v>
      </c>
      <c r="G122" s="177"/>
      <c r="H122" s="175"/>
      <c r="I122" s="175"/>
      <c r="J122" s="175" t="s">
        <v>1029</v>
      </c>
      <c r="K122" s="199"/>
    </row>
    <row r="123" spans="2:11" ht="5.25" customHeight="1">
      <c r="B123" s="200"/>
      <c r="C123" s="178"/>
      <c r="D123" s="178"/>
      <c r="E123" s="178"/>
      <c r="F123" s="178"/>
      <c r="G123" s="161"/>
      <c r="H123" s="178"/>
      <c r="I123" s="178"/>
      <c r="J123" s="178"/>
      <c r="K123" s="201"/>
    </row>
    <row r="124" spans="2:11" ht="15" customHeight="1">
      <c r="B124" s="200"/>
      <c r="C124" s="161" t="s">
        <v>1033</v>
      </c>
      <c r="D124" s="178"/>
      <c r="E124" s="178"/>
      <c r="F124" s="180" t="s">
        <v>1030</v>
      </c>
      <c r="G124" s="161"/>
      <c r="H124" s="161" t="s">
        <v>1069</v>
      </c>
      <c r="I124" s="161" t="s">
        <v>1032</v>
      </c>
      <c r="J124" s="161">
        <v>120</v>
      </c>
      <c r="K124" s="202"/>
    </row>
    <row r="125" spans="2:11" ht="15" customHeight="1">
      <c r="B125" s="200"/>
      <c r="C125" s="161" t="s">
        <v>1078</v>
      </c>
      <c r="D125" s="161"/>
      <c r="E125" s="161"/>
      <c r="F125" s="180" t="s">
        <v>1030</v>
      </c>
      <c r="G125" s="161"/>
      <c r="H125" s="161" t="s">
        <v>1079</v>
      </c>
      <c r="I125" s="161" t="s">
        <v>1032</v>
      </c>
      <c r="J125" s="161" t="s">
        <v>1080</v>
      </c>
      <c r="K125" s="202"/>
    </row>
    <row r="126" spans="2:11" ht="15" customHeight="1">
      <c r="B126" s="200"/>
      <c r="C126" s="161" t="s">
        <v>979</v>
      </c>
      <c r="D126" s="161"/>
      <c r="E126" s="161"/>
      <c r="F126" s="180" t="s">
        <v>1030</v>
      </c>
      <c r="G126" s="161"/>
      <c r="H126" s="161" t="s">
        <v>1081</v>
      </c>
      <c r="I126" s="161" t="s">
        <v>1032</v>
      </c>
      <c r="J126" s="161" t="s">
        <v>1080</v>
      </c>
      <c r="K126" s="202"/>
    </row>
    <row r="127" spans="2:11" ht="15" customHeight="1">
      <c r="B127" s="200"/>
      <c r="C127" s="161" t="s">
        <v>1041</v>
      </c>
      <c r="D127" s="161"/>
      <c r="E127" s="161"/>
      <c r="F127" s="180" t="s">
        <v>1036</v>
      </c>
      <c r="G127" s="161"/>
      <c r="H127" s="161" t="s">
        <v>1042</v>
      </c>
      <c r="I127" s="161" t="s">
        <v>1032</v>
      </c>
      <c r="J127" s="161">
        <v>15</v>
      </c>
      <c r="K127" s="202"/>
    </row>
    <row r="128" spans="2:11" ht="15" customHeight="1">
      <c r="B128" s="200"/>
      <c r="C128" s="182" t="s">
        <v>1043</v>
      </c>
      <c r="D128" s="182"/>
      <c r="E128" s="182"/>
      <c r="F128" s="183" t="s">
        <v>1036</v>
      </c>
      <c r="G128" s="182"/>
      <c r="H128" s="182" t="s">
        <v>1044</v>
      </c>
      <c r="I128" s="182" t="s">
        <v>1032</v>
      </c>
      <c r="J128" s="182">
        <v>15</v>
      </c>
      <c r="K128" s="202"/>
    </row>
    <row r="129" spans="2:11" ht="15" customHeight="1">
      <c r="B129" s="200"/>
      <c r="C129" s="182" t="s">
        <v>1045</v>
      </c>
      <c r="D129" s="182"/>
      <c r="E129" s="182"/>
      <c r="F129" s="183" t="s">
        <v>1036</v>
      </c>
      <c r="G129" s="182"/>
      <c r="H129" s="182" t="s">
        <v>1046</v>
      </c>
      <c r="I129" s="182" t="s">
        <v>1032</v>
      </c>
      <c r="J129" s="182">
        <v>20</v>
      </c>
      <c r="K129" s="202"/>
    </row>
    <row r="130" spans="2:11" ht="15" customHeight="1">
      <c r="B130" s="200"/>
      <c r="C130" s="182" t="s">
        <v>1047</v>
      </c>
      <c r="D130" s="182"/>
      <c r="E130" s="182"/>
      <c r="F130" s="183" t="s">
        <v>1036</v>
      </c>
      <c r="G130" s="182"/>
      <c r="H130" s="182" t="s">
        <v>1048</v>
      </c>
      <c r="I130" s="182" t="s">
        <v>1032</v>
      </c>
      <c r="J130" s="182">
        <v>20</v>
      </c>
      <c r="K130" s="202"/>
    </row>
    <row r="131" spans="2:11" ht="15" customHeight="1">
      <c r="B131" s="200"/>
      <c r="C131" s="161" t="s">
        <v>1035</v>
      </c>
      <c r="D131" s="161"/>
      <c r="E131" s="161"/>
      <c r="F131" s="180" t="s">
        <v>1036</v>
      </c>
      <c r="G131" s="161"/>
      <c r="H131" s="161" t="s">
        <v>1069</v>
      </c>
      <c r="I131" s="161" t="s">
        <v>1032</v>
      </c>
      <c r="J131" s="161">
        <v>50</v>
      </c>
      <c r="K131" s="202"/>
    </row>
    <row r="132" spans="2:11" ht="15" customHeight="1">
      <c r="B132" s="200"/>
      <c r="C132" s="161" t="s">
        <v>1049</v>
      </c>
      <c r="D132" s="161"/>
      <c r="E132" s="161"/>
      <c r="F132" s="180" t="s">
        <v>1036</v>
      </c>
      <c r="G132" s="161"/>
      <c r="H132" s="161" t="s">
        <v>1069</v>
      </c>
      <c r="I132" s="161" t="s">
        <v>1032</v>
      </c>
      <c r="J132" s="161">
        <v>50</v>
      </c>
      <c r="K132" s="202"/>
    </row>
    <row r="133" spans="2:11" ht="15" customHeight="1">
      <c r="B133" s="200"/>
      <c r="C133" s="161" t="s">
        <v>1055</v>
      </c>
      <c r="D133" s="161"/>
      <c r="E133" s="161"/>
      <c r="F133" s="180" t="s">
        <v>1036</v>
      </c>
      <c r="G133" s="161"/>
      <c r="H133" s="161" t="s">
        <v>1069</v>
      </c>
      <c r="I133" s="161" t="s">
        <v>1032</v>
      </c>
      <c r="J133" s="161">
        <v>50</v>
      </c>
      <c r="K133" s="202"/>
    </row>
    <row r="134" spans="2:11" ht="15" customHeight="1">
      <c r="B134" s="200"/>
      <c r="C134" s="161" t="s">
        <v>1057</v>
      </c>
      <c r="D134" s="161"/>
      <c r="E134" s="161"/>
      <c r="F134" s="180" t="s">
        <v>1036</v>
      </c>
      <c r="G134" s="161"/>
      <c r="H134" s="161" t="s">
        <v>1069</v>
      </c>
      <c r="I134" s="161" t="s">
        <v>1032</v>
      </c>
      <c r="J134" s="161">
        <v>50</v>
      </c>
      <c r="K134" s="202"/>
    </row>
    <row r="135" spans="2:11" ht="15" customHeight="1">
      <c r="B135" s="200"/>
      <c r="C135" s="161" t="s">
        <v>89</v>
      </c>
      <c r="D135" s="161"/>
      <c r="E135" s="161"/>
      <c r="F135" s="180" t="s">
        <v>1036</v>
      </c>
      <c r="G135" s="161"/>
      <c r="H135" s="161" t="s">
        <v>1082</v>
      </c>
      <c r="I135" s="161" t="s">
        <v>1032</v>
      </c>
      <c r="J135" s="161">
        <v>255</v>
      </c>
      <c r="K135" s="202"/>
    </row>
    <row r="136" spans="2:11" ht="15" customHeight="1">
      <c r="B136" s="200"/>
      <c r="C136" s="161" t="s">
        <v>1059</v>
      </c>
      <c r="D136" s="161"/>
      <c r="E136" s="161"/>
      <c r="F136" s="180" t="s">
        <v>1030</v>
      </c>
      <c r="G136" s="161"/>
      <c r="H136" s="161" t="s">
        <v>1083</v>
      </c>
      <c r="I136" s="161" t="s">
        <v>1061</v>
      </c>
      <c r="J136" s="161"/>
      <c r="K136" s="202"/>
    </row>
    <row r="137" spans="2:11" ht="15" customHeight="1">
      <c r="B137" s="200"/>
      <c r="C137" s="161" t="s">
        <v>1062</v>
      </c>
      <c r="D137" s="161"/>
      <c r="E137" s="161"/>
      <c r="F137" s="180" t="s">
        <v>1030</v>
      </c>
      <c r="G137" s="161"/>
      <c r="H137" s="161" t="s">
        <v>1084</v>
      </c>
      <c r="I137" s="161" t="s">
        <v>1064</v>
      </c>
      <c r="J137" s="161"/>
      <c r="K137" s="202"/>
    </row>
    <row r="138" spans="2:11" ht="15" customHeight="1">
      <c r="B138" s="200"/>
      <c r="C138" s="161" t="s">
        <v>1065</v>
      </c>
      <c r="D138" s="161"/>
      <c r="E138" s="161"/>
      <c r="F138" s="180" t="s">
        <v>1030</v>
      </c>
      <c r="G138" s="161"/>
      <c r="H138" s="161" t="s">
        <v>1065</v>
      </c>
      <c r="I138" s="161" t="s">
        <v>1064</v>
      </c>
      <c r="J138" s="161"/>
      <c r="K138" s="202"/>
    </row>
    <row r="139" spans="2:11" ht="15" customHeight="1">
      <c r="B139" s="200"/>
      <c r="C139" s="161" t="s">
        <v>21</v>
      </c>
      <c r="D139" s="161"/>
      <c r="E139" s="161"/>
      <c r="F139" s="180" t="s">
        <v>1030</v>
      </c>
      <c r="G139" s="161"/>
      <c r="H139" s="161" t="s">
        <v>1085</v>
      </c>
      <c r="I139" s="161" t="s">
        <v>1064</v>
      </c>
      <c r="J139" s="161"/>
      <c r="K139" s="202"/>
    </row>
    <row r="140" spans="2:11" ht="15" customHeight="1">
      <c r="B140" s="200"/>
      <c r="C140" s="161" t="s">
        <v>1086</v>
      </c>
      <c r="D140" s="161"/>
      <c r="E140" s="161"/>
      <c r="F140" s="180" t="s">
        <v>1030</v>
      </c>
      <c r="G140" s="161"/>
      <c r="H140" s="161" t="s">
        <v>1087</v>
      </c>
      <c r="I140" s="161" t="s">
        <v>1064</v>
      </c>
      <c r="J140" s="161"/>
      <c r="K140" s="202"/>
    </row>
    <row r="141" spans="2:11" ht="15" customHeight="1">
      <c r="B141" s="203"/>
      <c r="C141" s="204"/>
      <c r="D141" s="204"/>
      <c r="E141" s="204"/>
      <c r="F141" s="204"/>
      <c r="G141" s="204"/>
      <c r="H141" s="204"/>
      <c r="I141" s="204"/>
      <c r="J141" s="204"/>
      <c r="K141" s="205"/>
    </row>
    <row r="142" spans="2:11" ht="18.75" customHeight="1">
      <c r="B142" s="157"/>
      <c r="C142" s="157"/>
      <c r="D142" s="157"/>
      <c r="E142" s="157"/>
      <c r="F142" s="192"/>
      <c r="G142" s="157"/>
      <c r="H142" s="157"/>
      <c r="I142" s="157"/>
      <c r="J142" s="157"/>
      <c r="K142" s="157"/>
    </row>
    <row r="143" spans="2:11" ht="18.75" customHeight="1">
      <c r="B143" s="167"/>
      <c r="C143" s="167"/>
      <c r="D143" s="167"/>
      <c r="E143" s="167"/>
      <c r="F143" s="167"/>
      <c r="G143" s="167"/>
      <c r="H143" s="167"/>
      <c r="I143" s="167"/>
      <c r="J143" s="167"/>
      <c r="K143" s="167"/>
    </row>
    <row r="144" spans="2:11" ht="7.5" customHeight="1">
      <c r="B144" s="168"/>
      <c r="C144" s="169"/>
      <c r="D144" s="169"/>
      <c r="E144" s="169"/>
      <c r="F144" s="169"/>
      <c r="G144" s="169"/>
      <c r="H144" s="169"/>
      <c r="I144" s="169"/>
      <c r="J144" s="169"/>
      <c r="K144" s="170"/>
    </row>
    <row r="145" spans="2:11" ht="45" customHeight="1">
      <c r="B145" s="171"/>
      <c r="C145" s="244" t="s">
        <v>1088</v>
      </c>
      <c r="D145" s="244"/>
      <c r="E145" s="244"/>
      <c r="F145" s="244"/>
      <c r="G145" s="244"/>
      <c r="H145" s="244"/>
      <c r="I145" s="244"/>
      <c r="J145" s="244"/>
      <c r="K145" s="172"/>
    </row>
    <row r="146" spans="2:11" ht="17.25" customHeight="1">
      <c r="B146" s="171"/>
      <c r="C146" s="173" t="s">
        <v>1024</v>
      </c>
      <c r="D146" s="173"/>
      <c r="E146" s="173"/>
      <c r="F146" s="173" t="s">
        <v>1025</v>
      </c>
      <c r="G146" s="174"/>
      <c r="H146" s="173" t="s">
        <v>84</v>
      </c>
      <c r="I146" s="173" t="s">
        <v>35</v>
      </c>
      <c r="J146" s="173" t="s">
        <v>1026</v>
      </c>
      <c r="K146" s="172"/>
    </row>
    <row r="147" spans="2:11" ht="17.25" customHeight="1">
      <c r="B147" s="171"/>
      <c r="C147" s="175" t="s">
        <v>1027</v>
      </c>
      <c r="D147" s="175"/>
      <c r="E147" s="175"/>
      <c r="F147" s="176" t="s">
        <v>1028</v>
      </c>
      <c r="G147" s="177"/>
      <c r="H147" s="175"/>
      <c r="I147" s="175"/>
      <c r="J147" s="175" t="s">
        <v>1029</v>
      </c>
      <c r="K147" s="172"/>
    </row>
    <row r="148" spans="2:11" ht="5.25" customHeight="1">
      <c r="B148" s="181"/>
      <c r="C148" s="178"/>
      <c r="D148" s="178"/>
      <c r="E148" s="178"/>
      <c r="F148" s="178"/>
      <c r="G148" s="179"/>
      <c r="H148" s="178"/>
      <c r="I148" s="178"/>
      <c r="J148" s="178"/>
      <c r="K148" s="202"/>
    </row>
    <row r="149" spans="2:11" ht="15" customHeight="1">
      <c r="B149" s="181"/>
      <c r="C149" s="206" t="s">
        <v>1033</v>
      </c>
      <c r="D149" s="161"/>
      <c r="E149" s="161"/>
      <c r="F149" s="207" t="s">
        <v>1030</v>
      </c>
      <c r="G149" s="161"/>
      <c r="H149" s="206" t="s">
        <v>1069</v>
      </c>
      <c r="I149" s="206" t="s">
        <v>1032</v>
      </c>
      <c r="J149" s="206">
        <v>120</v>
      </c>
      <c r="K149" s="202"/>
    </row>
    <row r="150" spans="2:11" ht="15" customHeight="1">
      <c r="B150" s="181"/>
      <c r="C150" s="206" t="s">
        <v>1078</v>
      </c>
      <c r="D150" s="161"/>
      <c r="E150" s="161"/>
      <c r="F150" s="207" t="s">
        <v>1030</v>
      </c>
      <c r="G150" s="161"/>
      <c r="H150" s="206" t="s">
        <v>1089</v>
      </c>
      <c r="I150" s="206" t="s">
        <v>1032</v>
      </c>
      <c r="J150" s="206" t="s">
        <v>1080</v>
      </c>
      <c r="K150" s="202"/>
    </row>
    <row r="151" spans="2:11" ht="15" customHeight="1">
      <c r="B151" s="181"/>
      <c r="C151" s="206" t="s">
        <v>979</v>
      </c>
      <c r="D151" s="161"/>
      <c r="E151" s="161"/>
      <c r="F151" s="207" t="s">
        <v>1030</v>
      </c>
      <c r="G151" s="161"/>
      <c r="H151" s="206" t="s">
        <v>1090</v>
      </c>
      <c r="I151" s="206" t="s">
        <v>1032</v>
      </c>
      <c r="J151" s="206" t="s">
        <v>1080</v>
      </c>
      <c r="K151" s="202"/>
    </row>
    <row r="152" spans="2:11" ht="15" customHeight="1">
      <c r="B152" s="181"/>
      <c r="C152" s="206" t="s">
        <v>1035</v>
      </c>
      <c r="D152" s="161"/>
      <c r="E152" s="161"/>
      <c r="F152" s="207" t="s">
        <v>1036</v>
      </c>
      <c r="G152" s="161"/>
      <c r="H152" s="206" t="s">
        <v>1069</v>
      </c>
      <c r="I152" s="206" t="s">
        <v>1032</v>
      </c>
      <c r="J152" s="206">
        <v>50</v>
      </c>
      <c r="K152" s="202"/>
    </row>
    <row r="153" spans="2:11" ht="15" customHeight="1">
      <c r="B153" s="181"/>
      <c r="C153" s="206" t="s">
        <v>1038</v>
      </c>
      <c r="D153" s="161"/>
      <c r="E153" s="161"/>
      <c r="F153" s="207" t="s">
        <v>1030</v>
      </c>
      <c r="G153" s="161"/>
      <c r="H153" s="206" t="s">
        <v>1069</v>
      </c>
      <c r="I153" s="206" t="s">
        <v>1040</v>
      </c>
      <c r="J153" s="206"/>
      <c r="K153" s="202"/>
    </row>
    <row r="154" spans="2:11" ht="15" customHeight="1">
      <c r="B154" s="181"/>
      <c r="C154" s="206" t="s">
        <v>1049</v>
      </c>
      <c r="D154" s="161"/>
      <c r="E154" s="161"/>
      <c r="F154" s="207" t="s">
        <v>1036</v>
      </c>
      <c r="G154" s="161"/>
      <c r="H154" s="206" t="s">
        <v>1069</v>
      </c>
      <c r="I154" s="206" t="s">
        <v>1032</v>
      </c>
      <c r="J154" s="206">
        <v>50</v>
      </c>
      <c r="K154" s="202"/>
    </row>
    <row r="155" spans="2:11" ht="15" customHeight="1">
      <c r="B155" s="181"/>
      <c r="C155" s="206" t="s">
        <v>1057</v>
      </c>
      <c r="D155" s="161"/>
      <c r="E155" s="161"/>
      <c r="F155" s="207" t="s">
        <v>1036</v>
      </c>
      <c r="G155" s="161"/>
      <c r="H155" s="206" t="s">
        <v>1069</v>
      </c>
      <c r="I155" s="206" t="s">
        <v>1032</v>
      </c>
      <c r="J155" s="206">
        <v>50</v>
      </c>
      <c r="K155" s="202"/>
    </row>
    <row r="156" spans="2:11" ht="15" customHeight="1">
      <c r="B156" s="181"/>
      <c r="C156" s="206" t="s">
        <v>1055</v>
      </c>
      <c r="D156" s="161"/>
      <c r="E156" s="161"/>
      <c r="F156" s="207" t="s">
        <v>1036</v>
      </c>
      <c r="G156" s="161"/>
      <c r="H156" s="206" t="s">
        <v>1069</v>
      </c>
      <c r="I156" s="206" t="s">
        <v>1032</v>
      </c>
      <c r="J156" s="206">
        <v>50</v>
      </c>
      <c r="K156" s="202"/>
    </row>
    <row r="157" spans="2:11" ht="15" customHeight="1">
      <c r="B157" s="181"/>
      <c r="C157" s="206" t="s">
        <v>53</v>
      </c>
      <c r="D157" s="161"/>
      <c r="E157" s="161"/>
      <c r="F157" s="207" t="s">
        <v>1030</v>
      </c>
      <c r="G157" s="161"/>
      <c r="H157" s="206" t="s">
        <v>1091</v>
      </c>
      <c r="I157" s="206" t="s">
        <v>1032</v>
      </c>
      <c r="J157" s="206" t="s">
        <v>1092</v>
      </c>
      <c r="K157" s="202"/>
    </row>
    <row r="158" spans="2:11" ht="15" customHeight="1">
      <c r="B158" s="181"/>
      <c r="C158" s="206" t="s">
        <v>1093</v>
      </c>
      <c r="D158" s="161"/>
      <c r="E158" s="161"/>
      <c r="F158" s="207" t="s">
        <v>1030</v>
      </c>
      <c r="G158" s="161"/>
      <c r="H158" s="206" t="s">
        <v>1094</v>
      </c>
      <c r="I158" s="206" t="s">
        <v>1064</v>
      </c>
      <c r="J158" s="206"/>
      <c r="K158" s="202"/>
    </row>
    <row r="159" spans="2:11" ht="15" customHeight="1">
      <c r="B159" s="208"/>
      <c r="C159" s="190"/>
      <c r="D159" s="190"/>
      <c r="E159" s="190"/>
      <c r="F159" s="190"/>
      <c r="G159" s="190"/>
      <c r="H159" s="190"/>
      <c r="I159" s="190"/>
      <c r="J159" s="190"/>
      <c r="K159" s="209"/>
    </row>
    <row r="160" spans="2:11" ht="18.75" customHeight="1">
      <c r="B160" s="157"/>
      <c r="C160" s="161"/>
      <c r="D160" s="161"/>
      <c r="E160" s="161"/>
      <c r="F160" s="180"/>
      <c r="G160" s="161"/>
      <c r="H160" s="161"/>
      <c r="I160" s="161"/>
      <c r="J160" s="161"/>
      <c r="K160" s="157"/>
    </row>
    <row r="161" spans="2:11" ht="18.75" customHeight="1">
      <c r="B161" s="167"/>
      <c r="C161" s="167"/>
      <c r="D161" s="167"/>
      <c r="E161" s="167"/>
      <c r="F161" s="167"/>
      <c r="G161" s="167"/>
      <c r="H161" s="167"/>
      <c r="I161" s="167"/>
      <c r="J161" s="167"/>
      <c r="K161" s="167"/>
    </row>
    <row r="162" spans="2:11" ht="7.5" customHeight="1">
      <c r="B162" s="149"/>
      <c r="C162" s="150"/>
      <c r="D162" s="150"/>
      <c r="E162" s="150"/>
      <c r="F162" s="150"/>
      <c r="G162" s="150"/>
      <c r="H162" s="150"/>
      <c r="I162" s="150"/>
      <c r="J162" s="150"/>
      <c r="K162" s="151"/>
    </row>
    <row r="163" spans="2:11" ht="45" customHeight="1">
      <c r="B163" s="152"/>
      <c r="C163" s="239" t="s">
        <v>1095</v>
      </c>
      <c r="D163" s="239"/>
      <c r="E163" s="239"/>
      <c r="F163" s="239"/>
      <c r="G163" s="239"/>
      <c r="H163" s="239"/>
      <c r="I163" s="239"/>
      <c r="J163" s="239"/>
      <c r="K163" s="153"/>
    </row>
    <row r="164" spans="2:11" ht="17.25" customHeight="1">
      <c r="B164" s="152"/>
      <c r="C164" s="173" t="s">
        <v>1024</v>
      </c>
      <c r="D164" s="173"/>
      <c r="E164" s="173"/>
      <c r="F164" s="173" t="s">
        <v>1025</v>
      </c>
      <c r="G164" s="210"/>
      <c r="H164" s="211" t="s">
        <v>84</v>
      </c>
      <c r="I164" s="211" t="s">
        <v>35</v>
      </c>
      <c r="J164" s="173" t="s">
        <v>1026</v>
      </c>
      <c r="K164" s="153"/>
    </row>
    <row r="165" spans="2:11" ht="17.25" customHeight="1">
      <c r="B165" s="154"/>
      <c r="C165" s="175" t="s">
        <v>1027</v>
      </c>
      <c r="D165" s="175"/>
      <c r="E165" s="175"/>
      <c r="F165" s="176" t="s">
        <v>1028</v>
      </c>
      <c r="G165" s="212"/>
      <c r="H165" s="213"/>
      <c r="I165" s="213"/>
      <c r="J165" s="175" t="s">
        <v>1029</v>
      </c>
      <c r="K165" s="155"/>
    </row>
    <row r="166" spans="2:11" ht="5.25" customHeight="1">
      <c r="B166" s="181"/>
      <c r="C166" s="178"/>
      <c r="D166" s="178"/>
      <c r="E166" s="178"/>
      <c r="F166" s="178"/>
      <c r="G166" s="179"/>
      <c r="H166" s="178"/>
      <c r="I166" s="178"/>
      <c r="J166" s="178"/>
      <c r="K166" s="202"/>
    </row>
    <row r="167" spans="2:11" ht="15" customHeight="1">
      <c r="B167" s="181"/>
      <c r="C167" s="161" t="s">
        <v>1033</v>
      </c>
      <c r="D167" s="161"/>
      <c r="E167" s="161"/>
      <c r="F167" s="180" t="s">
        <v>1030</v>
      </c>
      <c r="G167" s="161"/>
      <c r="H167" s="161" t="s">
        <v>1069</v>
      </c>
      <c r="I167" s="161" t="s">
        <v>1032</v>
      </c>
      <c r="J167" s="161">
        <v>120</v>
      </c>
      <c r="K167" s="202"/>
    </row>
    <row r="168" spans="2:11" ht="15" customHeight="1">
      <c r="B168" s="181"/>
      <c r="C168" s="161" t="s">
        <v>1078</v>
      </c>
      <c r="D168" s="161"/>
      <c r="E168" s="161"/>
      <c r="F168" s="180" t="s">
        <v>1030</v>
      </c>
      <c r="G168" s="161"/>
      <c r="H168" s="161" t="s">
        <v>1079</v>
      </c>
      <c r="I168" s="161" t="s">
        <v>1032</v>
      </c>
      <c r="J168" s="161" t="s">
        <v>1080</v>
      </c>
      <c r="K168" s="202"/>
    </row>
    <row r="169" spans="2:11" ht="15" customHeight="1">
      <c r="B169" s="181"/>
      <c r="C169" s="161" t="s">
        <v>979</v>
      </c>
      <c r="D169" s="161"/>
      <c r="E169" s="161"/>
      <c r="F169" s="180" t="s">
        <v>1030</v>
      </c>
      <c r="G169" s="161"/>
      <c r="H169" s="161" t="s">
        <v>1096</v>
      </c>
      <c r="I169" s="161" t="s">
        <v>1032</v>
      </c>
      <c r="J169" s="161" t="s">
        <v>1080</v>
      </c>
      <c r="K169" s="202"/>
    </row>
    <row r="170" spans="2:11" ht="15" customHeight="1">
      <c r="B170" s="181"/>
      <c r="C170" s="161" t="s">
        <v>1035</v>
      </c>
      <c r="D170" s="161"/>
      <c r="E170" s="161"/>
      <c r="F170" s="180" t="s">
        <v>1036</v>
      </c>
      <c r="G170" s="161"/>
      <c r="H170" s="161" t="s">
        <v>1096</v>
      </c>
      <c r="I170" s="161" t="s">
        <v>1032</v>
      </c>
      <c r="J170" s="161">
        <v>50</v>
      </c>
      <c r="K170" s="202"/>
    </row>
    <row r="171" spans="2:11" ht="15" customHeight="1">
      <c r="B171" s="181"/>
      <c r="C171" s="161" t="s">
        <v>1038</v>
      </c>
      <c r="D171" s="161"/>
      <c r="E171" s="161"/>
      <c r="F171" s="180" t="s">
        <v>1030</v>
      </c>
      <c r="G171" s="161"/>
      <c r="H171" s="161" t="s">
        <v>1096</v>
      </c>
      <c r="I171" s="161" t="s">
        <v>1040</v>
      </c>
      <c r="J171" s="161"/>
      <c r="K171" s="202"/>
    </row>
    <row r="172" spans="2:11" ht="15" customHeight="1">
      <c r="B172" s="181"/>
      <c r="C172" s="161" t="s">
        <v>1049</v>
      </c>
      <c r="D172" s="161"/>
      <c r="E172" s="161"/>
      <c r="F172" s="180" t="s">
        <v>1036</v>
      </c>
      <c r="G172" s="161"/>
      <c r="H172" s="161" t="s">
        <v>1096</v>
      </c>
      <c r="I172" s="161" t="s">
        <v>1032</v>
      </c>
      <c r="J172" s="161">
        <v>50</v>
      </c>
      <c r="K172" s="202"/>
    </row>
    <row r="173" spans="2:11" ht="15" customHeight="1">
      <c r="B173" s="181"/>
      <c r="C173" s="161" t="s">
        <v>1057</v>
      </c>
      <c r="D173" s="161"/>
      <c r="E173" s="161"/>
      <c r="F173" s="180" t="s">
        <v>1036</v>
      </c>
      <c r="G173" s="161"/>
      <c r="H173" s="161" t="s">
        <v>1096</v>
      </c>
      <c r="I173" s="161" t="s">
        <v>1032</v>
      </c>
      <c r="J173" s="161">
        <v>50</v>
      </c>
      <c r="K173" s="202"/>
    </row>
    <row r="174" spans="2:11" ht="15" customHeight="1">
      <c r="B174" s="181"/>
      <c r="C174" s="161" t="s">
        <v>1055</v>
      </c>
      <c r="D174" s="161"/>
      <c r="E174" s="161"/>
      <c r="F174" s="180" t="s">
        <v>1036</v>
      </c>
      <c r="G174" s="161"/>
      <c r="H174" s="161" t="s">
        <v>1096</v>
      </c>
      <c r="I174" s="161" t="s">
        <v>1032</v>
      </c>
      <c r="J174" s="161">
        <v>50</v>
      </c>
      <c r="K174" s="202"/>
    </row>
    <row r="175" spans="2:11" ht="15" customHeight="1">
      <c r="B175" s="181"/>
      <c r="C175" s="161" t="s">
        <v>83</v>
      </c>
      <c r="D175" s="161"/>
      <c r="E175" s="161"/>
      <c r="F175" s="180" t="s">
        <v>1030</v>
      </c>
      <c r="G175" s="161"/>
      <c r="H175" s="161" t="s">
        <v>1097</v>
      </c>
      <c r="I175" s="161" t="s">
        <v>1098</v>
      </c>
      <c r="J175" s="161"/>
      <c r="K175" s="202"/>
    </row>
    <row r="176" spans="2:11" ht="15" customHeight="1">
      <c r="B176" s="181"/>
      <c r="C176" s="161" t="s">
        <v>35</v>
      </c>
      <c r="D176" s="161"/>
      <c r="E176" s="161"/>
      <c r="F176" s="180" t="s">
        <v>1030</v>
      </c>
      <c r="G176" s="161"/>
      <c r="H176" s="161" t="s">
        <v>1099</v>
      </c>
      <c r="I176" s="161" t="s">
        <v>1100</v>
      </c>
      <c r="J176" s="161">
        <v>1</v>
      </c>
      <c r="K176" s="202"/>
    </row>
    <row r="177" spans="2:11" ht="15" customHeight="1">
      <c r="B177" s="181"/>
      <c r="C177" s="161" t="s">
        <v>34</v>
      </c>
      <c r="D177" s="161"/>
      <c r="E177" s="161"/>
      <c r="F177" s="180" t="s">
        <v>1030</v>
      </c>
      <c r="G177" s="161"/>
      <c r="H177" s="161" t="s">
        <v>1101</v>
      </c>
      <c r="I177" s="161" t="s">
        <v>1032</v>
      </c>
      <c r="J177" s="161">
        <v>20</v>
      </c>
      <c r="K177" s="202"/>
    </row>
    <row r="178" spans="2:11" ht="15" customHeight="1">
      <c r="B178" s="181"/>
      <c r="C178" s="161" t="s">
        <v>84</v>
      </c>
      <c r="D178" s="161"/>
      <c r="E178" s="161"/>
      <c r="F178" s="180" t="s">
        <v>1030</v>
      </c>
      <c r="G178" s="161"/>
      <c r="H178" s="161" t="s">
        <v>1102</v>
      </c>
      <c r="I178" s="161" t="s">
        <v>1032</v>
      </c>
      <c r="J178" s="161">
        <v>255</v>
      </c>
      <c r="K178" s="202"/>
    </row>
    <row r="179" spans="2:11" ht="15" customHeight="1">
      <c r="B179" s="181"/>
      <c r="C179" s="161" t="s">
        <v>85</v>
      </c>
      <c r="D179" s="161"/>
      <c r="E179" s="161"/>
      <c r="F179" s="180" t="s">
        <v>1030</v>
      </c>
      <c r="G179" s="161"/>
      <c r="H179" s="161" t="s">
        <v>995</v>
      </c>
      <c r="I179" s="161" t="s">
        <v>1032</v>
      </c>
      <c r="J179" s="161">
        <v>10</v>
      </c>
      <c r="K179" s="202"/>
    </row>
    <row r="180" spans="2:11" ht="15" customHeight="1">
      <c r="B180" s="181"/>
      <c r="C180" s="161" t="s">
        <v>86</v>
      </c>
      <c r="D180" s="161"/>
      <c r="E180" s="161"/>
      <c r="F180" s="180" t="s">
        <v>1030</v>
      </c>
      <c r="G180" s="161"/>
      <c r="H180" s="161" t="s">
        <v>1103</v>
      </c>
      <c r="I180" s="161" t="s">
        <v>1064</v>
      </c>
      <c r="J180" s="161"/>
      <c r="K180" s="202"/>
    </row>
    <row r="181" spans="2:11" ht="15" customHeight="1">
      <c r="B181" s="181"/>
      <c r="C181" s="161" t="s">
        <v>1104</v>
      </c>
      <c r="D181" s="161"/>
      <c r="E181" s="161"/>
      <c r="F181" s="180" t="s">
        <v>1030</v>
      </c>
      <c r="G181" s="161"/>
      <c r="H181" s="161" t="s">
        <v>1105</v>
      </c>
      <c r="I181" s="161" t="s">
        <v>1064</v>
      </c>
      <c r="J181" s="161"/>
      <c r="K181" s="202"/>
    </row>
    <row r="182" spans="2:11" ht="15" customHeight="1">
      <c r="B182" s="181"/>
      <c r="C182" s="161" t="s">
        <v>1093</v>
      </c>
      <c r="D182" s="161"/>
      <c r="E182" s="161"/>
      <c r="F182" s="180" t="s">
        <v>1030</v>
      </c>
      <c r="G182" s="161"/>
      <c r="H182" s="161" t="s">
        <v>1106</v>
      </c>
      <c r="I182" s="161" t="s">
        <v>1064</v>
      </c>
      <c r="J182" s="161"/>
      <c r="K182" s="202"/>
    </row>
    <row r="183" spans="2:11" ht="15" customHeight="1">
      <c r="B183" s="181"/>
      <c r="C183" s="161" t="s">
        <v>88</v>
      </c>
      <c r="D183" s="161"/>
      <c r="E183" s="161"/>
      <c r="F183" s="180" t="s">
        <v>1036</v>
      </c>
      <c r="G183" s="161"/>
      <c r="H183" s="161" t="s">
        <v>1107</v>
      </c>
      <c r="I183" s="161" t="s">
        <v>1032</v>
      </c>
      <c r="J183" s="161">
        <v>50</v>
      </c>
      <c r="K183" s="202"/>
    </row>
    <row r="184" spans="2:11" ht="15" customHeight="1">
      <c r="B184" s="181"/>
      <c r="C184" s="161" t="s">
        <v>1108</v>
      </c>
      <c r="D184" s="161"/>
      <c r="E184" s="161"/>
      <c r="F184" s="180" t="s">
        <v>1036</v>
      </c>
      <c r="G184" s="161"/>
      <c r="H184" s="161" t="s">
        <v>1109</v>
      </c>
      <c r="I184" s="161" t="s">
        <v>1110</v>
      </c>
      <c r="J184" s="161"/>
      <c r="K184" s="202"/>
    </row>
    <row r="185" spans="2:11" ht="15" customHeight="1">
      <c r="B185" s="181"/>
      <c r="C185" s="161" t="s">
        <v>1111</v>
      </c>
      <c r="D185" s="161"/>
      <c r="E185" s="161"/>
      <c r="F185" s="180" t="s">
        <v>1036</v>
      </c>
      <c r="G185" s="161"/>
      <c r="H185" s="161" t="s">
        <v>1112</v>
      </c>
      <c r="I185" s="161" t="s">
        <v>1110</v>
      </c>
      <c r="J185" s="161"/>
      <c r="K185" s="202"/>
    </row>
    <row r="186" spans="2:11" ht="15" customHeight="1">
      <c r="B186" s="181"/>
      <c r="C186" s="161" t="s">
        <v>1113</v>
      </c>
      <c r="D186" s="161"/>
      <c r="E186" s="161"/>
      <c r="F186" s="180" t="s">
        <v>1036</v>
      </c>
      <c r="G186" s="161"/>
      <c r="H186" s="161" t="s">
        <v>1114</v>
      </c>
      <c r="I186" s="161" t="s">
        <v>1110</v>
      </c>
      <c r="J186" s="161"/>
      <c r="K186" s="202"/>
    </row>
    <row r="187" spans="2:11" ht="15" customHeight="1">
      <c r="B187" s="181"/>
      <c r="C187" s="214" t="s">
        <v>1115</v>
      </c>
      <c r="D187" s="161"/>
      <c r="E187" s="161"/>
      <c r="F187" s="180" t="s">
        <v>1036</v>
      </c>
      <c r="G187" s="161"/>
      <c r="H187" s="161" t="s">
        <v>1116</v>
      </c>
      <c r="I187" s="161" t="s">
        <v>1117</v>
      </c>
      <c r="J187" s="215" t="s">
        <v>1118</v>
      </c>
      <c r="K187" s="202"/>
    </row>
    <row r="188" spans="2:11" ht="15" customHeight="1">
      <c r="B188" s="181"/>
      <c r="C188" s="166" t="s">
        <v>25</v>
      </c>
      <c r="D188" s="161"/>
      <c r="E188" s="161"/>
      <c r="F188" s="180" t="s">
        <v>1030</v>
      </c>
      <c r="G188" s="161"/>
      <c r="H188" s="157" t="s">
        <v>1119</v>
      </c>
      <c r="I188" s="161" t="s">
        <v>1120</v>
      </c>
      <c r="J188" s="161"/>
      <c r="K188" s="202"/>
    </row>
    <row r="189" spans="2:11" ht="15" customHeight="1">
      <c r="B189" s="181"/>
      <c r="C189" s="166" t="s">
        <v>1121</v>
      </c>
      <c r="D189" s="161"/>
      <c r="E189" s="161"/>
      <c r="F189" s="180" t="s">
        <v>1030</v>
      </c>
      <c r="G189" s="161"/>
      <c r="H189" s="161" t="s">
        <v>1122</v>
      </c>
      <c r="I189" s="161" t="s">
        <v>1064</v>
      </c>
      <c r="J189" s="161"/>
      <c r="K189" s="202"/>
    </row>
    <row r="190" spans="2:11" ht="15" customHeight="1">
      <c r="B190" s="181"/>
      <c r="C190" s="166" t="s">
        <v>1123</v>
      </c>
      <c r="D190" s="161"/>
      <c r="E190" s="161"/>
      <c r="F190" s="180" t="s">
        <v>1030</v>
      </c>
      <c r="G190" s="161"/>
      <c r="H190" s="161" t="s">
        <v>1124</v>
      </c>
      <c r="I190" s="161" t="s">
        <v>1064</v>
      </c>
      <c r="J190" s="161"/>
      <c r="K190" s="202"/>
    </row>
    <row r="191" spans="2:11" ht="15" customHeight="1">
      <c r="B191" s="181"/>
      <c r="C191" s="166" t="s">
        <v>1125</v>
      </c>
      <c r="D191" s="161"/>
      <c r="E191" s="161"/>
      <c r="F191" s="180" t="s">
        <v>1036</v>
      </c>
      <c r="G191" s="161"/>
      <c r="H191" s="161" t="s">
        <v>1126</v>
      </c>
      <c r="I191" s="161" t="s">
        <v>1064</v>
      </c>
      <c r="J191" s="161"/>
      <c r="K191" s="202"/>
    </row>
    <row r="192" spans="2:11" ht="15" customHeight="1">
      <c r="B192" s="208"/>
      <c r="C192" s="216"/>
      <c r="D192" s="190"/>
      <c r="E192" s="190"/>
      <c r="F192" s="190"/>
      <c r="G192" s="190"/>
      <c r="H192" s="190"/>
      <c r="I192" s="190"/>
      <c r="J192" s="190"/>
      <c r="K192" s="209"/>
    </row>
    <row r="193" spans="2:11" ht="18.75" customHeight="1">
      <c r="B193" s="157"/>
      <c r="C193" s="161"/>
      <c r="D193" s="161"/>
      <c r="E193" s="161"/>
      <c r="F193" s="180"/>
      <c r="G193" s="161"/>
      <c r="H193" s="161"/>
      <c r="I193" s="161"/>
      <c r="J193" s="161"/>
      <c r="K193" s="157"/>
    </row>
    <row r="194" spans="2:11" ht="18.75" customHeight="1">
      <c r="B194" s="157"/>
      <c r="C194" s="161"/>
      <c r="D194" s="161"/>
      <c r="E194" s="161"/>
      <c r="F194" s="180"/>
      <c r="G194" s="161"/>
      <c r="H194" s="161"/>
      <c r="I194" s="161"/>
      <c r="J194" s="161"/>
      <c r="K194" s="157"/>
    </row>
    <row r="195" spans="2:11" ht="18.75" customHeight="1">
      <c r="B195" s="167"/>
      <c r="C195" s="167"/>
      <c r="D195" s="167"/>
      <c r="E195" s="167"/>
      <c r="F195" s="167"/>
      <c r="G195" s="167"/>
      <c r="H195" s="167"/>
      <c r="I195" s="167"/>
      <c r="J195" s="167"/>
      <c r="K195" s="167"/>
    </row>
    <row r="196" spans="2:11">
      <c r="B196" s="149"/>
      <c r="C196" s="150"/>
      <c r="D196" s="150"/>
      <c r="E196" s="150"/>
      <c r="F196" s="150"/>
      <c r="G196" s="150"/>
      <c r="H196" s="150"/>
      <c r="I196" s="150"/>
      <c r="J196" s="150"/>
      <c r="K196" s="151"/>
    </row>
    <row r="197" spans="2:11" ht="22.2">
      <c r="B197" s="152"/>
      <c r="C197" s="239" t="s">
        <v>1127</v>
      </c>
      <c r="D197" s="239"/>
      <c r="E197" s="239"/>
      <c r="F197" s="239"/>
      <c r="G197" s="239"/>
      <c r="H197" s="239"/>
      <c r="I197" s="239"/>
      <c r="J197" s="239"/>
      <c r="K197" s="153"/>
    </row>
    <row r="198" spans="2:11" ht="25.5" customHeight="1">
      <c r="B198" s="152"/>
      <c r="C198" s="217" t="s">
        <v>1128</v>
      </c>
      <c r="D198" s="217"/>
      <c r="E198" s="217"/>
      <c r="F198" s="217" t="s">
        <v>1129</v>
      </c>
      <c r="G198" s="218"/>
      <c r="H198" s="245" t="s">
        <v>1130</v>
      </c>
      <c r="I198" s="245"/>
      <c r="J198" s="245"/>
      <c r="K198" s="153"/>
    </row>
    <row r="199" spans="2:11" ht="5.25" customHeight="1">
      <c r="B199" s="181"/>
      <c r="C199" s="178"/>
      <c r="D199" s="178"/>
      <c r="E199" s="178"/>
      <c r="F199" s="178"/>
      <c r="G199" s="161"/>
      <c r="H199" s="178"/>
      <c r="I199" s="178"/>
      <c r="J199" s="178"/>
      <c r="K199" s="202"/>
    </row>
    <row r="200" spans="2:11" ht="15" customHeight="1">
      <c r="B200" s="181"/>
      <c r="C200" s="161" t="s">
        <v>1120</v>
      </c>
      <c r="D200" s="161"/>
      <c r="E200" s="161"/>
      <c r="F200" s="180" t="s">
        <v>26</v>
      </c>
      <c r="G200" s="161"/>
      <c r="H200" s="241" t="s">
        <v>1131</v>
      </c>
      <c r="I200" s="241"/>
      <c r="J200" s="241"/>
      <c r="K200" s="202"/>
    </row>
    <row r="201" spans="2:11" ht="15" customHeight="1">
      <c r="B201" s="181"/>
      <c r="C201" s="187"/>
      <c r="D201" s="161"/>
      <c r="E201" s="161"/>
      <c r="F201" s="180" t="s">
        <v>27</v>
      </c>
      <c r="G201" s="161"/>
      <c r="H201" s="241" t="s">
        <v>1132</v>
      </c>
      <c r="I201" s="241"/>
      <c r="J201" s="241"/>
      <c r="K201" s="202"/>
    </row>
    <row r="202" spans="2:11" ht="15" customHeight="1">
      <c r="B202" s="181"/>
      <c r="C202" s="187"/>
      <c r="D202" s="161"/>
      <c r="E202" s="161"/>
      <c r="F202" s="180" t="s">
        <v>30</v>
      </c>
      <c r="G202" s="161"/>
      <c r="H202" s="241" t="s">
        <v>1133</v>
      </c>
      <c r="I202" s="241"/>
      <c r="J202" s="241"/>
      <c r="K202" s="202"/>
    </row>
    <row r="203" spans="2:11" ht="15" customHeight="1">
      <c r="B203" s="181"/>
      <c r="C203" s="161"/>
      <c r="D203" s="161"/>
      <c r="E203" s="161"/>
      <c r="F203" s="180" t="s">
        <v>28</v>
      </c>
      <c r="G203" s="161"/>
      <c r="H203" s="241" t="s">
        <v>1134</v>
      </c>
      <c r="I203" s="241"/>
      <c r="J203" s="241"/>
      <c r="K203" s="202"/>
    </row>
    <row r="204" spans="2:11" ht="15" customHeight="1">
      <c r="B204" s="181"/>
      <c r="C204" s="161"/>
      <c r="D204" s="161"/>
      <c r="E204" s="161"/>
      <c r="F204" s="180" t="s">
        <v>29</v>
      </c>
      <c r="G204" s="161"/>
      <c r="H204" s="241" t="s">
        <v>1135</v>
      </c>
      <c r="I204" s="241"/>
      <c r="J204" s="241"/>
      <c r="K204" s="202"/>
    </row>
    <row r="205" spans="2:11" ht="15" customHeight="1">
      <c r="B205" s="181"/>
      <c r="C205" s="161"/>
      <c r="D205" s="161"/>
      <c r="E205" s="161"/>
      <c r="F205" s="180"/>
      <c r="G205" s="161"/>
      <c r="H205" s="161"/>
      <c r="I205" s="161"/>
      <c r="J205" s="161"/>
      <c r="K205" s="202"/>
    </row>
    <row r="206" spans="2:11" ht="15" customHeight="1">
      <c r="B206" s="181"/>
      <c r="C206" s="161" t="s">
        <v>1076</v>
      </c>
      <c r="D206" s="161"/>
      <c r="E206" s="161"/>
      <c r="F206" s="180" t="s">
        <v>39</v>
      </c>
      <c r="G206" s="161"/>
      <c r="H206" s="241" t="s">
        <v>1136</v>
      </c>
      <c r="I206" s="241"/>
      <c r="J206" s="241"/>
      <c r="K206" s="202"/>
    </row>
    <row r="207" spans="2:11" ht="15" customHeight="1">
      <c r="B207" s="181"/>
      <c r="C207" s="187"/>
      <c r="D207" s="161"/>
      <c r="E207" s="161"/>
      <c r="F207" s="180" t="s">
        <v>974</v>
      </c>
      <c r="G207" s="161"/>
      <c r="H207" s="241" t="s">
        <v>975</v>
      </c>
      <c r="I207" s="241"/>
      <c r="J207" s="241"/>
      <c r="K207" s="202"/>
    </row>
    <row r="208" spans="2:11" ht="15" customHeight="1">
      <c r="B208" s="181"/>
      <c r="C208" s="161"/>
      <c r="D208" s="161"/>
      <c r="E208" s="161"/>
      <c r="F208" s="180" t="s">
        <v>972</v>
      </c>
      <c r="G208" s="161"/>
      <c r="H208" s="241" t="s">
        <v>1137</v>
      </c>
      <c r="I208" s="241"/>
      <c r="J208" s="241"/>
      <c r="K208" s="202"/>
    </row>
    <row r="209" spans="2:11" ht="15" customHeight="1">
      <c r="B209" s="219"/>
      <c r="C209" s="187"/>
      <c r="D209" s="187"/>
      <c r="E209" s="187"/>
      <c r="F209" s="180" t="s">
        <v>976</v>
      </c>
      <c r="G209" s="166"/>
      <c r="H209" s="240" t="s">
        <v>43</v>
      </c>
      <c r="I209" s="240"/>
      <c r="J209" s="240"/>
      <c r="K209" s="220"/>
    </row>
    <row r="210" spans="2:11" ht="15" customHeight="1">
      <c r="B210" s="219"/>
      <c r="C210" s="187"/>
      <c r="D210" s="187"/>
      <c r="E210" s="187"/>
      <c r="F210" s="180" t="s">
        <v>977</v>
      </c>
      <c r="G210" s="166"/>
      <c r="H210" s="240" t="s">
        <v>960</v>
      </c>
      <c r="I210" s="240"/>
      <c r="J210" s="240"/>
      <c r="K210" s="220"/>
    </row>
    <row r="211" spans="2:11" ht="15" customHeight="1">
      <c r="B211" s="219"/>
      <c r="C211" s="187"/>
      <c r="D211" s="187"/>
      <c r="E211" s="187"/>
      <c r="F211" s="221"/>
      <c r="G211" s="166"/>
      <c r="H211" s="222"/>
      <c r="I211" s="222"/>
      <c r="J211" s="222"/>
      <c r="K211" s="220"/>
    </row>
    <row r="212" spans="2:11" ht="15" customHeight="1">
      <c r="B212" s="219"/>
      <c r="C212" s="161" t="s">
        <v>1100</v>
      </c>
      <c r="D212" s="187"/>
      <c r="E212" s="187"/>
      <c r="F212" s="180">
        <v>1</v>
      </c>
      <c r="G212" s="166"/>
      <c r="H212" s="240" t="s">
        <v>1138</v>
      </c>
      <c r="I212" s="240"/>
      <c r="J212" s="240"/>
      <c r="K212" s="220"/>
    </row>
    <row r="213" spans="2:11" ht="15" customHeight="1">
      <c r="B213" s="219"/>
      <c r="C213" s="187"/>
      <c r="D213" s="187"/>
      <c r="E213" s="187"/>
      <c r="F213" s="180">
        <v>2</v>
      </c>
      <c r="G213" s="166"/>
      <c r="H213" s="240" t="s">
        <v>1139</v>
      </c>
      <c r="I213" s="240"/>
      <c r="J213" s="240"/>
      <c r="K213" s="220"/>
    </row>
    <row r="214" spans="2:11" ht="15" customHeight="1">
      <c r="B214" s="219"/>
      <c r="C214" s="187"/>
      <c r="D214" s="187"/>
      <c r="E214" s="187"/>
      <c r="F214" s="180">
        <v>3</v>
      </c>
      <c r="G214" s="166"/>
      <c r="H214" s="240" t="s">
        <v>1140</v>
      </c>
      <c r="I214" s="240"/>
      <c r="J214" s="240"/>
      <c r="K214" s="220"/>
    </row>
    <row r="215" spans="2:11" ht="15" customHeight="1">
      <c r="B215" s="219"/>
      <c r="C215" s="187"/>
      <c r="D215" s="187"/>
      <c r="E215" s="187"/>
      <c r="F215" s="180">
        <v>4</v>
      </c>
      <c r="G215" s="166"/>
      <c r="H215" s="240" t="s">
        <v>1141</v>
      </c>
      <c r="I215" s="240"/>
      <c r="J215" s="240"/>
      <c r="K215" s="220"/>
    </row>
    <row r="216" spans="2:11" ht="12.75" customHeight="1">
      <c r="B216" s="223"/>
      <c r="C216" s="224"/>
      <c r="D216" s="224"/>
      <c r="E216" s="224"/>
      <c r="F216" s="224"/>
      <c r="G216" s="224"/>
      <c r="H216" s="224"/>
      <c r="I216" s="224"/>
      <c r="J216" s="224"/>
      <c r="K216" s="225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D.1.1 Stavební část</vt:lpstr>
      <vt:lpstr>Pokyny pro vyplnění</vt:lpstr>
      <vt:lpstr>'D.1.1 Stavební část'!Názvy_tisku</vt:lpstr>
      <vt:lpstr>'D.1.1 Stavební část'!Oblast_tisku</vt:lpstr>
      <vt:lpstr>'Pokyny pro vyplnění'!Oblast_tisku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notebook\Admin</dc:creator>
  <cp:lastModifiedBy>Michal Dobr</cp:lastModifiedBy>
  <dcterms:created xsi:type="dcterms:W3CDTF">2017-03-22T08:00:42Z</dcterms:created>
  <dcterms:modified xsi:type="dcterms:W3CDTF">2019-01-10T21:14:55Z</dcterms:modified>
</cp:coreProperties>
</file>