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Příprava území" sheetId="2" r:id="rId2"/>
    <sheet name="02 - Stavební část" sheetId="3" r:id="rId3"/>
    <sheet name="03 - Výrobky" sheetId="4" r:id="rId4"/>
    <sheet name="04.1 - Vegetační úpravy" sheetId="5" r:id="rId5"/>
    <sheet name="04.2 - Následná péče (5 let)" sheetId="6" r:id="rId6"/>
    <sheet name="05 - Elektroinstalace" sheetId="7" r:id="rId7"/>
    <sheet name="06 - VRN" sheetId="8" r:id="rId8"/>
    <sheet name="Seznam figur" sheetId="9" r:id="rId9"/>
  </sheets>
  <definedNames>
    <definedName name="_xlnm.Print_Area" localSheetId="0">'Rekapitulace stavby'!$D$4:$AO$76,'Rekapitulace stavby'!$C$82:$AQ$103</definedName>
    <definedName name="_xlnm.Print_Titles" localSheetId="0">'Rekapitulace stavby'!$92:$92</definedName>
    <definedName name="_xlnm._FilterDatabase" localSheetId="1" hidden="1">'01 - Příprava území'!$C$119:$K$145</definedName>
    <definedName name="_xlnm.Print_Area" localSheetId="1">'01 - Příprava území'!$C$4:$J$76,'01 - Příprava území'!$C$82:$J$101,'01 - Příprava území'!$C$107:$K$145</definedName>
    <definedName name="_xlnm.Print_Titles" localSheetId="1">'01 - Příprava území'!$119:$119</definedName>
    <definedName name="_xlnm._FilterDatabase" localSheetId="2" hidden="1">'02 - Stavební část'!$C$124:$K$399</definedName>
    <definedName name="_xlnm.Print_Area" localSheetId="2">'02 - Stavební část'!$C$4:$J$76,'02 - Stavební část'!$C$82:$J$106,'02 - Stavební část'!$C$112:$K$399</definedName>
    <definedName name="_xlnm.Print_Titles" localSheetId="2">'02 - Stavební část'!$124:$124</definedName>
    <definedName name="_xlnm._FilterDatabase" localSheetId="3" hidden="1">'03 - Výrobky'!$C$117:$K$122</definedName>
    <definedName name="_xlnm.Print_Area" localSheetId="3">'03 - Výrobky'!$C$4:$J$76,'03 - Výrobky'!$C$82:$J$99,'03 - Výrobky'!$C$105:$K$122</definedName>
    <definedName name="_xlnm.Print_Titles" localSheetId="3">'03 - Výrobky'!$117:$117</definedName>
    <definedName name="_xlnm._FilterDatabase" localSheetId="4" hidden="1">'04.1 - Vegetační úpravy'!$C$123:$K$217</definedName>
    <definedName name="_xlnm.Print_Area" localSheetId="4">'04.1 - Vegetační úpravy'!$C$4:$J$76,'04.1 - Vegetační úpravy'!$C$82:$J$103,'04.1 - Vegetační úpravy'!$C$109:$K$217</definedName>
    <definedName name="_xlnm.Print_Titles" localSheetId="4">'04.1 - Vegetační úpravy'!$123:$123</definedName>
    <definedName name="_xlnm._FilterDatabase" localSheetId="5" hidden="1">'04.2 - Následná péče (5 let)'!$C$121:$K$191</definedName>
    <definedName name="_xlnm.Print_Area" localSheetId="5">'04.2 - Následná péče (5 let)'!$C$4:$J$76,'04.2 - Následná péče (5 let)'!$C$82:$J$101,'04.2 - Následná péče (5 let)'!$C$107:$K$191</definedName>
    <definedName name="_xlnm.Print_Titles" localSheetId="5">'04.2 - Následná péče (5 let)'!$121:$121</definedName>
    <definedName name="_xlnm._FilterDatabase" localSheetId="6" hidden="1">'05 - Elektroinstalace'!$C$125:$K$187</definedName>
    <definedName name="_xlnm.Print_Area" localSheetId="6">'05 - Elektroinstalace'!$C$4:$J$76,'05 - Elektroinstalace'!$C$82:$J$107,'05 - Elektroinstalace'!$C$113:$K$187</definedName>
    <definedName name="_xlnm.Print_Titles" localSheetId="6">'05 - Elektroinstalace'!$125:$125</definedName>
    <definedName name="_xlnm._FilterDatabase" localSheetId="7" hidden="1">'06 - VRN'!$C$116:$K$128</definedName>
    <definedName name="_xlnm.Print_Area" localSheetId="7">'06 - VRN'!$C$4:$J$76,'06 - VRN'!$C$82:$J$98,'06 - VRN'!$C$104:$K$128</definedName>
    <definedName name="_xlnm.Print_Titles" localSheetId="7">'06 - VRN'!$116:$116</definedName>
    <definedName name="_xlnm.Print_Area" localSheetId="8">'Seznam figur'!$C$4:$G$95</definedName>
    <definedName name="_xlnm.Print_Titles" localSheetId="8">'Seznam figur'!$9:$9</definedName>
  </definedNames>
  <calcPr/>
</workbook>
</file>

<file path=xl/calcChain.xml><?xml version="1.0" encoding="utf-8"?>
<calcChain xmlns="http://schemas.openxmlformats.org/spreadsheetml/2006/main">
  <c i="9" l="1" r="D7"/>
  <c i="8" r="J37"/>
  <c r="J36"/>
  <c i="1" r="AY102"/>
  <c i="8" r="J35"/>
  <c i="1" r="AX102"/>
  <c i="8"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J114"/>
  <c r="J113"/>
  <c r="F113"/>
  <c r="F111"/>
  <c r="E109"/>
  <c r="J92"/>
  <c r="J91"/>
  <c r="F91"/>
  <c r="F89"/>
  <c r="E87"/>
  <c r="J18"/>
  <c r="E18"/>
  <c r="F114"/>
  <c r="J17"/>
  <c r="J12"/>
  <c r="J111"/>
  <c r="E7"/>
  <c r="E107"/>
  <c i="7" r="J37"/>
  <c r="J36"/>
  <c i="1" r="AY101"/>
  <c i="7" r="J35"/>
  <c i="1" r="AX101"/>
  <c i="7" r="BI187"/>
  <c r="BH187"/>
  <c r="BG187"/>
  <c r="BF187"/>
  <c r="T187"/>
  <c r="T186"/>
  <c r="R187"/>
  <c r="R186"/>
  <c r="P187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T147"/>
  <c r="R148"/>
  <c r="R147"/>
  <c r="P148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J123"/>
  <c r="J122"/>
  <c r="F122"/>
  <c r="F120"/>
  <c r="E118"/>
  <c r="J92"/>
  <c r="J91"/>
  <c r="F91"/>
  <c r="F89"/>
  <c r="E87"/>
  <c r="J18"/>
  <c r="E18"/>
  <c r="F123"/>
  <c r="J17"/>
  <c r="J12"/>
  <c r="J120"/>
  <c r="E7"/>
  <c r="E85"/>
  <c i="6" r="J39"/>
  <c r="J38"/>
  <c i="1" r="AY100"/>
  <c i="6" r="J37"/>
  <c i="1" r="AX100"/>
  <c i="6" r="BI189"/>
  <c r="BH189"/>
  <c r="BG189"/>
  <c r="BF189"/>
  <c r="T189"/>
  <c r="R189"/>
  <c r="P189"/>
  <c r="BI188"/>
  <c r="BH188"/>
  <c r="BG188"/>
  <c r="BF188"/>
  <c r="T188"/>
  <c r="R188"/>
  <c r="P188"/>
  <c r="BI180"/>
  <c r="BH180"/>
  <c r="BG180"/>
  <c r="BF180"/>
  <c r="T180"/>
  <c r="R180"/>
  <c r="P180"/>
  <c r="BI178"/>
  <c r="BH178"/>
  <c r="BG178"/>
  <c r="BF178"/>
  <c r="T178"/>
  <c r="R178"/>
  <c r="P178"/>
  <c r="BI174"/>
  <c r="BH174"/>
  <c r="BG174"/>
  <c r="BF174"/>
  <c r="T174"/>
  <c r="R174"/>
  <c r="P174"/>
  <c r="BI169"/>
  <c r="BH169"/>
  <c r="BG169"/>
  <c r="BF169"/>
  <c r="T169"/>
  <c r="R169"/>
  <c r="P169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6"/>
  <c r="BH156"/>
  <c r="BG156"/>
  <c r="BF156"/>
  <c r="T156"/>
  <c r="R156"/>
  <c r="P156"/>
  <c r="BI155"/>
  <c r="BH155"/>
  <c r="BG155"/>
  <c r="BF155"/>
  <c r="T155"/>
  <c r="R155"/>
  <c r="P155"/>
  <c r="BI143"/>
  <c r="BH143"/>
  <c r="BG143"/>
  <c r="BF143"/>
  <c r="T143"/>
  <c r="R143"/>
  <c r="P143"/>
  <c r="BI141"/>
  <c r="BH141"/>
  <c r="BG141"/>
  <c r="BF141"/>
  <c r="T141"/>
  <c r="R141"/>
  <c r="P141"/>
  <c r="BI136"/>
  <c r="BH136"/>
  <c r="BG136"/>
  <c r="BF136"/>
  <c r="T136"/>
  <c r="R136"/>
  <c r="P136"/>
  <c r="BI131"/>
  <c r="BH131"/>
  <c r="BG131"/>
  <c r="BF131"/>
  <c r="T131"/>
  <c r="R131"/>
  <c r="P131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J119"/>
  <c r="J118"/>
  <c r="F118"/>
  <c r="F116"/>
  <c r="E114"/>
  <c r="J94"/>
  <c r="J93"/>
  <c r="F93"/>
  <c r="F91"/>
  <c r="E89"/>
  <c r="J20"/>
  <c r="E20"/>
  <c r="F94"/>
  <c r="J19"/>
  <c r="J14"/>
  <c r="J116"/>
  <c r="E7"/>
  <c r="E85"/>
  <c i="5" r="J39"/>
  <c r="J38"/>
  <c i="1" r="AY99"/>
  <c i="5" r="J37"/>
  <c i="1" r="AX99"/>
  <c i="5"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8"/>
  <c r="BH208"/>
  <c r="BG208"/>
  <c r="BF208"/>
  <c r="T208"/>
  <c r="R208"/>
  <c r="P208"/>
  <c r="BI205"/>
  <c r="BH205"/>
  <c r="BG205"/>
  <c r="BF205"/>
  <c r="T205"/>
  <c r="R205"/>
  <c r="P205"/>
  <c r="BI204"/>
  <c r="BH204"/>
  <c r="BG204"/>
  <c r="BF204"/>
  <c r="T204"/>
  <c r="R204"/>
  <c r="P204"/>
  <c r="BI199"/>
  <c r="BH199"/>
  <c r="BG199"/>
  <c r="BF199"/>
  <c r="T199"/>
  <c r="R199"/>
  <c r="P199"/>
  <c r="BI198"/>
  <c r="BH198"/>
  <c r="BG198"/>
  <c r="BF198"/>
  <c r="T198"/>
  <c r="R198"/>
  <c r="P198"/>
  <c r="BI194"/>
  <c r="BH194"/>
  <c r="BG194"/>
  <c r="BF194"/>
  <c r="T194"/>
  <c r="R194"/>
  <c r="P194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3"/>
  <c r="BH183"/>
  <c r="BG183"/>
  <c r="BF183"/>
  <c r="T183"/>
  <c r="R183"/>
  <c r="P183"/>
  <c r="BI180"/>
  <c r="BH180"/>
  <c r="BG180"/>
  <c r="BF180"/>
  <c r="T180"/>
  <c r="R180"/>
  <c r="P180"/>
  <c r="BI179"/>
  <c r="BH179"/>
  <c r="BG179"/>
  <c r="BF179"/>
  <c r="T179"/>
  <c r="R179"/>
  <c r="P179"/>
  <c r="BI174"/>
  <c r="BH174"/>
  <c r="BG174"/>
  <c r="BF174"/>
  <c r="T174"/>
  <c r="R174"/>
  <c r="P174"/>
  <c r="BI173"/>
  <c r="BH173"/>
  <c r="BG173"/>
  <c r="BF173"/>
  <c r="T173"/>
  <c r="R173"/>
  <c r="P173"/>
  <c r="BI169"/>
  <c r="BH169"/>
  <c r="BG169"/>
  <c r="BF169"/>
  <c r="T169"/>
  <c r="R169"/>
  <c r="P169"/>
  <c r="BI168"/>
  <c r="BH168"/>
  <c r="BG168"/>
  <c r="BF168"/>
  <c r="T168"/>
  <c r="R168"/>
  <c r="P168"/>
  <c r="BI164"/>
  <c r="BH164"/>
  <c r="BG164"/>
  <c r="BF164"/>
  <c r="T164"/>
  <c r="R164"/>
  <c r="P164"/>
  <c r="BI163"/>
  <c r="BH163"/>
  <c r="BG163"/>
  <c r="BF163"/>
  <c r="T163"/>
  <c r="R163"/>
  <c r="P163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1"/>
  <c r="BH141"/>
  <c r="BG141"/>
  <c r="BF141"/>
  <c r="T141"/>
  <c r="R141"/>
  <c r="P141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J121"/>
  <c r="J120"/>
  <c r="F120"/>
  <c r="F118"/>
  <c r="E116"/>
  <c r="J94"/>
  <c r="J93"/>
  <c r="F93"/>
  <c r="F91"/>
  <c r="E89"/>
  <c r="J20"/>
  <c r="E20"/>
  <c r="F121"/>
  <c r="J19"/>
  <c r="J14"/>
  <c r="J91"/>
  <c r="E7"/>
  <c r="E112"/>
  <c i="4" r="J37"/>
  <c r="J36"/>
  <c i="1" r="AY97"/>
  <c i="4" r="J35"/>
  <c i="1" r="AX97"/>
  <c i="4" r="BI122"/>
  <c r="BH122"/>
  <c r="BG122"/>
  <c r="BF122"/>
  <c r="T122"/>
  <c r="R122"/>
  <c r="P122"/>
  <c r="BI121"/>
  <c r="BH121"/>
  <c r="BG121"/>
  <c r="BF121"/>
  <c r="T121"/>
  <c r="R121"/>
  <c r="P121"/>
  <c r="J115"/>
  <c r="J114"/>
  <c r="F114"/>
  <c r="F112"/>
  <c r="E110"/>
  <c r="J92"/>
  <c r="J91"/>
  <c r="F91"/>
  <c r="F89"/>
  <c r="E87"/>
  <c r="J18"/>
  <c r="E18"/>
  <c r="F115"/>
  <c r="J17"/>
  <c r="J12"/>
  <c r="J89"/>
  <c r="E7"/>
  <c r="E108"/>
  <c i="3" r="J37"/>
  <c r="J36"/>
  <c i="1" r="AY96"/>
  <c i="3" r="J35"/>
  <c i="1" r="AX96"/>
  <c i="3" r="BI393"/>
  <c r="BH393"/>
  <c r="BG393"/>
  <c r="BF393"/>
  <c r="T393"/>
  <c r="T392"/>
  <c r="T391"/>
  <c r="R393"/>
  <c r="R392"/>
  <c r="R391"/>
  <c r="P393"/>
  <c r="P392"/>
  <c r="P391"/>
  <c r="BI390"/>
  <c r="BH390"/>
  <c r="BG390"/>
  <c r="BF390"/>
  <c r="T390"/>
  <c r="T389"/>
  <c r="R390"/>
  <c r="R389"/>
  <c r="P390"/>
  <c r="P389"/>
  <c r="BI388"/>
  <c r="BH388"/>
  <c r="BG388"/>
  <c r="BF388"/>
  <c r="T388"/>
  <c r="R388"/>
  <c r="P388"/>
  <c r="BI387"/>
  <c r="BH387"/>
  <c r="BG387"/>
  <c r="BF387"/>
  <c r="T387"/>
  <c r="R387"/>
  <c r="P387"/>
  <c r="BI380"/>
  <c r="BH380"/>
  <c r="BG380"/>
  <c r="BF380"/>
  <c r="T380"/>
  <c r="R380"/>
  <c r="P380"/>
  <c r="BI378"/>
  <c r="BH378"/>
  <c r="BG378"/>
  <c r="BF378"/>
  <c r="T378"/>
  <c r="R378"/>
  <c r="P378"/>
  <c r="BI377"/>
  <c r="BH377"/>
  <c r="BG377"/>
  <c r="BF377"/>
  <c r="T377"/>
  <c r="R377"/>
  <c r="P377"/>
  <c r="BI371"/>
  <c r="BH371"/>
  <c r="BG371"/>
  <c r="BF371"/>
  <c r="T371"/>
  <c r="R371"/>
  <c r="P371"/>
  <c r="BI365"/>
  <c r="BH365"/>
  <c r="BG365"/>
  <c r="BF365"/>
  <c r="T365"/>
  <c r="R365"/>
  <c r="P365"/>
  <c r="BI364"/>
  <c r="BH364"/>
  <c r="BG364"/>
  <c r="BF364"/>
  <c r="T364"/>
  <c r="R364"/>
  <c r="P364"/>
  <c r="BI363"/>
  <c r="BH363"/>
  <c r="BG363"/>
  <c r="BF363"/>
  <c r="T363"/>
  <c r="R363"/>
  <c r="P363"/>
  <c r="BI362"/>
  <c r="BH362"/>
  <c r="BG362"/>
  <c r="BF362"/>
  <c r="T362"/>
  <c r="R362"/>
  <c r="P362"/>
  <c r="BI361"/>
  <c r="BH361"/>
  <c r="BG361"/>
  <c r="BF361"/>
  <c r="T361"/>
  <c r="R361"/>
  <c r="P361"/>
  <c r="BI354"/>
  <c r="BH354"/>
  <c r="BG354"/>
  <c r="BF354"/>
  <c r="T354"/>
  <c r="R354"/>
  <c r="P354"/>
  <c r="BI347"/>
  <c r="BH347"/>
  <c r="BG347"/>
  <c r="BF347"/>
  <c r="T347"/>
  <c r="R347"/>
  <c r="P347"/>
  <c r="BI342"/>
  <c r="BH342"/>
  <c r="BG342"/>
  <c r="BF342"/>
  <c r="T342"/>
  <c r="R342"/>
  <c r="P342"/>
  <c r="BI341"/>
  <c r="BH341"/>
  <c r="BG341"/>
  <c r="BF341"/>
  <c r="T341"/>
  <c r="R341"/>
  <c r="P341"/>
  <c r="BI340"/>
  <c r="BH340"/>
  <c r="BG340"/>
  <c r="BF340"/>
  <c r="T340"/>
  <c r="R340"/>
  <c r="P340"/>
  <c r="BI329"/>
  <c r="BH329"/>
  <c r="BG329"/>
  <c r="BF329"/>
  <c r="T329"/>
  <c r="R329"/>
  <c r="P329"/>
  <c r="BI318"/>
  <c r="BH318"/>
  <c r="BG318"/>
  <c r="BF318"/>
  <c r="T318"/>
  <c r="R318"/>
  <c r="P318"/>
  <c r="BI313"/>
  <c r="BH313"/>
  <c r="BG313"/>
  <c r="BF313"/>
  <c r="T313"/>
  <c r="R313"/>
  <c r="P313"/>
  <c r="BI312"/>
  <c r="BH312"/>
  <c r="BG312"/>
  <c r="BF312"/>
  <c r="T312"/>
  <c r="R312"/>
  <c r="P312"/>
  <c r="BI311"/>
  <c r="BH311"/>
  <c r="BG311"/>
  <c r="BF311"/>
  <c r="T311"/>
  <c r="R311"/>
  <c r="P311"/>
  <c r="BI301"/>
  <c r="BH301"/>
  <c r="BG301"/>
  <c r="BF301"/>
  <c r="T301"/>
  <c r="R301"/>
  <c r="P301"/>
  <c r="BI291"/>
  <c r="BH291"/>
  <c r="BG291"/>
  <c r="BF291"/>
  <c r="T291"/>
  <c r="R291"/>
  <c r="P291"/>
  <c r="BI281"/>
  <c r="BH281"/>
  <c r="BG281"/>
  <c r="BF281"/>
  <c r="T281"/>
  <c r="R281"/>
  <c r="P281"/>
  <c r="BI273"/>
  <c r="BH273"/>
  <c r="BG273"/>
  <c r="BF273"/>
  <c r="T273"/>
  <c r="R273"/>
  <c r="P273"/>
  <c r="BI267"/>
  <c r="BH267"/>
  <c r="BG267"/>
  <c r="BF267"/>
  <c r="T267"/>
  <c r="R267"/>
  <c r="P267"/>
  <c r="BI262"/>
  <c r="BH262"/>
  <c r="BG262"/>
  <c r="BF262"/>
  <c r="T262"/>
  <c r="R262"/>
  <c r="P262"/>
  <c r="BI255"/>
  <c r="BH255"/>
  <c r="BG255"/>
  <c r="BF255"/>
  <c r="T255"/>
  <c r="R255"/>
  <c r="P255"/>
  <c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31"/>
  <c r="BH231"/>
  <c r="BG231"/>
  <c r="BF231"/>
  <c r="T231"/>
  <c r="R231"/>
  <c r="P231"/>
  <c r="BI217"/>
  <c r="BH217"/>
  <c r="BG217"/>
  <c r="BF217"/>
  <c r="T217"/>
  <c r="R217"/>
  <c r="P217"/>
  <c r="BI204"/>
  <c r="BH204"/>
  <c r="BG204"/>
  <c r="BF204"/>
  <c r="T204"/>
  <c r="R204"/>
  <c r="P204"/>
  <c r="BI198"/>
  <c r="BH198"/>
  <c r="BG198"/>
  <c r="BF198"/>
  <c r="T198"/>
  <c r="R198"/>
  <c r="P198"/>
  <c r="BI196"/>
  <c r="BH196"/>
  <c r="BG196"/>
  <c r="BF196"/>
  <c r="T196"/>
  <c r="R196"/>
  <c r="P196"/>
  <c r="BI189"/>
  <c r="BH189"/>
  <c r="BG189"/>
  <c r="BF189"/>
  <c r="T189"/>
  <c r="R189"/>
  <c r="P189"/>
  <c r="BI185"/>
  <c r="BH185"/>
  <c r="BG185"/>
  <c r="BF185"/>
  <c r="T185"/>
  <c r="R185"/>
  <c r="P185"/>
  <c r="BI181"/>
  <c r="BH181"/>
  <c r="BG181"/>
  <c r="BF181"/>
  <c r="T181"/>
  <c r="R181"/>
  <c r="P181"/>
  <c r="BI176"/>
  <c r="BH176"/>
  <c r="BG176"/>
  <c r="BF176"/>
  <c r="T176"/>
  <c r="R176"/>
  <c r="P176"/>
  <c r="BI171"/>
  <c r="BH171"/>
  <c r="BG171"/>
  <c r="BF171"/>
  <c r="T171"/>
  <c r="R171"/>
  <c r="P171"/>
  <c r="BI165"/>
  <c r="BH165"/>
  <c r="BG165"/>
  <c r="BF165"/>
  <c r="T165"/>
  <c r="R165"/>
  <c r="P165"/>
  <c r="BI157"/>
  <c r="BH157"/>
  <c r="BG157"/>
  <c r="BF157"/>
  <c r="T157"/>
  <c r="R157"/>
  <c r="P157"/>
  <c r="BI144"/>
  <c r="BH144"/>
  <c r="BG144"/>
  <c r="BF144"/>
  <c r="T144"/>
  <c r="R144"/>
  <c r="P144"/>
  <c r="BI140"/>
  <c r="BH140"/>
  <c r="BG140"/>
  <c r="BF140"/>
  <c r="T140"/>
  <c r="R140"/>
  <c r="P140"/>
  <c r="BI136"/>
  <c r="BH136"/>
  <c r="BG136"/>
  <c r="BF136"/>
  <c r="T136"/>
  <c r="R136"/>
  <c r="P136"/>
  <c r="BI132"/>
  <c r="BH132"/>
  <c r="BG132"/>
  <c r="BF132"/>
  <c r="T132"/>
  <c r="R132"/>
  <c r="P132"/>
  <c r="BI128"/>
  <c r="BH128"/>
  <c r="BG128"/>
  <c r="BF128"/>
  <c r="T128"/>
  <c r="R128"/>
  <c r="P128"/>
  <c r="J122"/>
  <c r="J121"/>
  <c r="F121"/>
  <c r="F119"/>
  <c r="E117"/>
  <c r="J92"/>
  <c r="J91"/>
  <c r="F91"/>
  <c r="F89"/>
  <c r="E87"/>
  <c r="J18"/>
  <c r="E18"/>
  <c r="F122"/>
  <c r="J17"/>
  <c r="J12"/>
  <c r="J89"/>
  <c r="E7"/>
  <c r="E85"/>
  <c i="2" r="J37"/>
  <c r="J36"/>
  <c i="1" r="AY95"/>
  <c i="2" r="J35"/>
  <c i="1" r="AX95"/>
  <c i="2"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2"/>
  <c r="BH132"/>
  <c r="BG132"/>
  <c r="BF132"/>
  <c r="T132"/>
  <c r="R132"/>
  <c r="P132"/>
  <c r="BI131"/>
  <c r="BH131"/>
  <c r="BG131"/>
  <c r="BF131"/>
  <c r="T131"/>
  <c r="R131"/>
  <c r="P131"/>
  <c r="BI129"/>
  <c r="BH129"/>
  <c r="BG129"/>
  <c r="BF129"/>
  <c r="T129"/>
  <c r="R129"/>
  <c r="P129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J117"/>
  <c r="J116"/>
  <c r="F116"/>
  <c r="F114"/>
  <c r="E112"/>
  <c r="J92"/>
  <c r="J91"/>
  <c r="F91"/>
  <c r="F89"/>
  <c r="E87"/>
  <c r="J18"/>
  <c r="E18"/>
  <c r="F117"/>
  <c r="J17"/>
  <c r="J12"/>
  <c r="J89"/>
  <c r="E7"/>
  <c r="E110"/>
  <c i="1" r="L90"/>
  <c r="AM90"/>
  <c r="AM89"/>
  <c r="L89"/>
  <c r="AM87"/>
  <c r="L87"/>
  <c r="L85"/>
  <c r="L84"/>
  <c i="2" r="BK123"/>
  <c r="J140"/>
  <c r="BK131"/>
  <c r="J123"/>
  <c i="3" r="J371"/>
  <c r="BK341"/>
  <c r="J255"/>
  <c r="BK181"/>
  <c r="BK354"/>
  <c r="BK247"/>
  <c r="J246"/>
  <c r="J377"/>
  <c r="J273"/>
  <c r="BK347"/>
  <c r="J311"/>
  <c r="J340"/>
  <c r="BK198"/>
  <c r="J388"/>
  <c r="J291"/>
  <c r="J132"/>
  <c i="5" r="BK141"/>
  <c r="J204"/>
  <c r="BK164"/>
  <c r="BK188"/>
  <c r="BK131"/>
  <c r="J183"/>
  <c r="J135"/>
  <c r="J189"/>
  <c r="BK205"/>
  <c r="BK133"/>
  <c r="BK183"/>
  <c r="J146"/>
  <c r="BK214"/>
  <c r="BK169"/>
  <c r="BK130"/>
  <c i="6" r="J174"/>
  <c r="J131"/>
  <c r="BK188"/>
  <c r="BK131"/>
  <c i="7" r="J184"/>
  <c r="J163"/>
  <c r="J146"/>
  <c r="BK187"/>
  <c r="BK159"/>
  <c r="J134"/>
  <c r="J183"/>
  <c r="BK154"/>
  <c r="BK134"/>
  <c r="BK161"/>
  <c r="J174"/>
  <c r="J162"/>
  <c r="BK165"/>
  <c r="BK138"/>
  <c r="J142"/>
  <c i="8" r="BK127"/>
  <c i="4" r="BK121"/>
  <c i="5" r="J137"/>
  <c r="J188"/>
  <c r="J127"/>
  <c r="J130"/>
  <c r="BK185"/>
  <c r="BK157"/>
  <c r="J174"/>
  <c r="J133"/>
  <c r="J152"/>
  <c r="J194"/>
  <c r="BK156"/>
  <c r="J216"/>
  <c r="BK186"/>
  <c r="J129"/>
  <c i="6" r="BK155"/>
  <c r="BK141"/>
  <c r="BK180"/>
  <c r="J163"/>
  <c i="7" r="J160"/>
  <c r="BK140"/>
  <c r="BK180"/>
  <c r="BK162"/>
  <c r="BK136"/>
  <c r="J178"/>
  <c r="J159"/>
  <c r="J140"/>
  <c r="J166"/>
  <c r="J169"/>
  <c r="BK184"/>
  <c r="BK142"/>
  <c r="J139"/>
  <c i="8" r="BK125"/>
  <c i="2" r="BK145"/>
  <c r="J125"/>
  <c r="J124"/>
  <c i="1" r="AS98"/>
  <c i="3" r="BK364"/>
  <c r="J262"/>
  <c r="J231"/>
  <c r="BK157"/>
  <c r="BK291"/>
  <c r="J140"/>
  <c r="BK189"/>
  <c r="BK140"/>
  <c r="BK312"/>
  <c r="J144"/>
  <c r="BK388"/>
  <c r="BK362"/>
  <c i="5" r="BK189"/>
  <c r="BK134"/>
  <c r="BK152"/>
  <c r="J185"/>
  <c r="J186"/>
  <c r="J161"/>
  <c r="BK210"/>
  <c r="J147"/>
  <c r="J157"/>
  <c r="BK161"/>
  <c r="BK132"/>
  <c r="J164"/>
  <c r="BK126"/>
  <c i="6" r="J143"/>
  <c r="BK163"/>
  <c r="BK169"/>
  <c r="J159"/>
  <c i="7" r="BK183"/>
  <c r="BK157"/>
  <c r="J130"/>
  <c r="J165"/>
  <c r="J137"/>
  <c r="J176"/>
  <c r="J153"/>
  <c r="BK130"/>
  <c r="J131"/>
  <c r="J132"/>
  <c r="J145"/>
  <c r="J154"/>
  <c i="8" r="J125"/>
  <c r="J121"/>
  <c i="2" r="BK144"/>
  <c r="J141"/>
  <c r="BK125"/>
  <c i="3" r="BK365"/>
  <c r="BK267"/>
  <c r="J176"/>
  <c r="J363"/>
  <c r="J364"/>
  <c r="J329"/>
  <c r="J189"/>
  <c r="BK318"/>
  <c r="J301"/>
  <c r="BK128"/>
  <c r="J217"/>
  <c r="J390"/>
  <c r="BK363"/>
  <c i="4" r="J122"/>
  <c i="5" r="BK159"/>
  <c r="J215"/>
  <c r="J151"/>
  <c r="BK147"/>
  <c r="J205"/>
  <c r="J131"/>
  <c r="BK211"/>
  <c r="BK160"/>
  <c r="J187"/>
  <c r="J214"/>
  <c r="BK151"/>
  <c r="BK128"/>
  <c r="BK190"/>
  <c r="J141"/>
  <c i="6" r="J161"/>
  <c r="BK159"/>
  <c r="BK125"/>
  <c r="BK174"/>
  <c r="J188"/>
  <c i="7" r="BK181"/>
  <c r="BK155"/>
  <c r="BK173"/>
  <c r="BK156"/>
  <c r="BK141"/>
  <c r="J173"/>
  <c r="J157"/>
  <c r="BK185"/>
  <c r="J187"/>
  <c r="BK179"/>
  <c r="J152"/>
  <c r="BK152"/>
  <c r="J133"/>
  <c i="8" r="J123"/>
  <c i="2" r="BK141"/>
  <c r="J145"/>
  <c r="BK140"/>
  <c r="J132"/>
  <c i="3" r="J313"/>
  <c r="J247"/>
  <c r="J362"/>
  <c r="J181"/>
  <c r="J198"/>
  <c r="J361"/>
  <c r="J245"/>
  <c r="J196"/>
  <c r="J204"/>
  <c r="J281"/>
  <c r="BK393"/>
  <c r="BK371"/>
  <c r="J157"/>
  <c i="4" r="F34"/>
  <c i="1" r="BA97"/>
  <c i="5" r="J168"/>
  <c r="BK199"/>
  <c r="BK136"/>
  <c r="BK204"/>
  <c r="BK174"/>
  <c r="BK129"/>
  <c r="BK168"/>
  <c r="BK135"/>
  <c r="J155"/>
  <c r="BK212"/>
  <c r="BK153"/>
  <c r="BK216"/>
  <c r="J199"/>
  <c r="J153"/>
  <c i="6" r="J178"/>
  <c r="BK156"/>
  <c r="J180"/>
  <c r="BK178"/>
  <c r="J136"/>
  <c i="7" r="J168"/>
  <c r="BK137"/>
  <c r="BK174"/>
  <c r="BK131"/>
  <c r="J179"/>
  <c r="BK151"/>
  <c r="J175"/>
  <c r="BK175"/>
  <c r="BK146"/>
  <c r="J161"/>
  <c r="J141"/>
  <c r="BK145"/>
  <c i="8" r="J127"/>
  <c r="BK119"/>
  <c i="2" r="J131"/>
  <c r="F35"/>
  <c i="3" r="J378"/>
  <c r="BK281"/>
  <c r="J347"/>
  <c r="BK165"/>
  <c r="J354"/>
  <c r="J171"/>
  <c r="BK231"/>
  <c r="BK245"/>
  <c r="J341"/>
  <c r="J267"/>
  <c r="J393"/>
  <c r="BK377"/>
  <c r="BK144"/>
  <c i="5" r="BK180"/>
  <c r="J136"/>
  <c r="J179"/>
  <c r="J211"/>
  <c r="J149"/>
  <c r="J212"/>
  <c r="J158"/>
  <c r="J126"/>
  <c r="J159"/>
  <c r="BK158"/>
  <c r="BK187"/>
  <c r="J148"/>
  <c r="BK215"/>
  <c r="J163"/>
  <c i="6" r="J156"/>
  <c r="BK136"/>
  <c r="J126"/>
  <c r="J124"/>
  <c i="7" r="BK169"/>
  <c r="BK144"/>
  <c r="BK178"/>
  <c r="BK153"/>
  <c r="J185"/>
  <c r="J167"/>
  <c r="BK143"/>
  <c r="BK168"/>
  <c r="BK166"/>
  <c r="J171"/>
  <c r="J151"/>
  <c r="BK133"/>
  <c i="8" r="BK123"/>
  <c i="2" r="J144"/>
  <c r="BK124"/>
  <c r="J142"/>
  <c i="3" r="BK387"/>
  <c r="BK311"/>
  <c r="BK196"/>
  <c r="BK380"/>
  <c r="J312"/>
  <c r="BK204"/>
  <c r="J365"/>
  <c r="BK262"/>
  <c r="BK340"/>
  <c r="BK273"/>
  <c r="BK378"/>
  <c r="BK255"/>
  <c r="BK390"/>
  <c r="J380"/>
  <c r="BK246"/>
  <c i="4" r="BK122"/>
  <c i="5" r="BK149"/>
  <c r="J210"/>
  <c r="J173"/>
  <c r="BK208"/>
  <c r="BK154"/>
  <c r="J208"/>
  <c r="J160"/>
  <c r="J128"/>
  <c r="J213"/>
  <c r="BK148"/>
  <c r="BK179"/>
  <c r="BK137"/>
  <c r="J198"/>
  <c r="J156"/>
  <c i="6" r="BK189"/>
  <c r="BK161"/>
  <c r="J155"/>
  <c r="J125"/>
  <c r="J189"/>
  <c i="7" r="J164"/>
  <c r="J150"/>
  <c r="J136"/>
  <c r="BK163"/>
  <c r="J144"/>
  <c r="J180"/>
  <c r="BK132"/>
  <c r="BK164"/>
  <c r="J155"/>
  <c r="BK139"/>
  <c r="BK150"/>
  <c i="8" r="BK121"/>
  <c i="2" r="BK142"/>
  <c r="BK132"/>
  <c r="J129"/>
  <c r="BK129"/>
  <c i="3" r="BK301"/>
  <c r="J136"/>
  <c r="BK342"/>
  <c r="J318"/>
  <c r="BK171"/>
  <c r="BK313"/>
  <c r="J128"/>
  <c r="BK185"/>
  <c r="BK176"/>
  <c r="J165"/>
  <c r="BK136"/>
  <c r="BK361"/>
  <c r="J342"/>
  <c r="J185"/>
  <c r="BK329"/>
  <c r="BK132"/>
  <c r="J387"/>
  <c r="BK217"/>
  <c i="4" r="J121"/>
  <c i="5" r="BK146"/>
  <c r="BK198"/>
  <c r="J132"/>
  <c r="BK155"/>
  <c r="J190"/>
  <c r="J169"/>
  <c r="BK127"/>
  <c r="BK163"/>
  <c r="J180"/>
  <c r="BK213"/>
  <c r="BK173"/>
  <c r="J134"/>
  <c r="BK194"/>
  <c r="J154"/>
  <c i="6" r="BK143"/>
  <c r="J141"/>
  <c r="BK126"/>
  <c r="BK124"/>
  <c r="J169"/>
  <c i="7" r="BK171"/>
  <c r="J156"/>
  <c r="J138"/>
  <c r="BK176"/>
  <c r="BK160"/>
  <c r="J143"/>
  <c r="BK167"/>
  <c r="J148"/>
  <c r="J170"/>
  <c r="BK170"/>
  <c r="J181"/>
  <c r="BK148"/>
  <c r="J135"/>
  <c r="BK135"/>
  <c i="8" r="J119"/>
  <c i="2" l="1" r="BK122"/>
  <c r="J122"/>
  <c r="J98"/>
  <c r="T130"/>
  <c i="3" r="P203"/>
  <c r="T317"/>
  <c r="P379"/>
  <c i="4" r="T120"/>
  <c r="T119"/>
  <c r="T118"/>
  <c i="5" r="P125"/>
  <c r="P124"/>
  <c i="1" r="AU99"/>
  <c i="5" r="BK184"/>
  <c r="J184"/>
  <c r="J101"/>
  <c i="6" r="T162"/>
  <c i="7" r="P129"/>
  <c r="T149"/>
  <c i="2" r="T122"/>
  <c r="T121"/>
  <c r="T120"/>
  <c r="T139"/>
  <c i="3" r="R203"/>
  <c r="R346"/>
  <c i="4" r="P120"/>
  <c r="P119"/>
  <c r="P118"/>
  <c i="1" r="AU97"/>
  <c i="5" r="R150"/>
  <c r="T209"/>
  <c i="6" r="P123"/>
  <c i="7" r="P158"/>
  <c r="BK177"/>
  <c r="J177"/>
  <c r="J104"/>
  <c r="R182"/>
  <c i="2" r="R122"/>
  <c r="R139"/>
  <c i="3" r="BK203"/>
  <c r="J203"/>
  <c r="J99"/>
  <c r="R317"/>
  <c r="BK379"/>
  <c r="J379"/>
  <c r="J102"/>
  <c i="5" r="BK125"/>
  <c r="R184"/>
  <c i="6" r="BK162"/>
  <c r="J162"/>
  <c r="J100"/>
  <c i="7" r="T158"/>
  <c r="T177"/>
  <c i="2" r="P130"/>
  <c i="5" r="T150"/>
  <c r="P209"/>
  <c i="6" r="R123"/>
  <c i="7" r="R129"/>
  <c r="P149"/>
  <c r="R172"/>
  <c r="BK182"/>
  <c r="J182"/>
  <c r="J105"/>
  <c i="2" r="P122"/>
  <c r="P121"/>
  <c r="P120"/>
  <c i="1" r="AU95"/>
  <c i="2" r="P139"/>
  <c i="3" r="T203"/>
  <c r="T346"/>
  <c i="5" r="T125"/>
  <c r="P184"/>
  <c i="6" r="T123"/>
  <c r="T122"/>
  <c i="7" r="T129"/>
  <c r="R149"/>
  <c r="P172"/>
  <c r="P182"/>
  <c i="8" r="P118"/>
  <c r="P117"/>
  <c i="1" r="AU102"/>
  <c i="2" r="R130"/>
  <c i="3" r="P127"/>
  <c r="R127"/>
  <c r="BK317"/>
  <c r="J317"/>
  <c r="J100"/>
  <c r="BK346"/>
  <c r="J346"/>
  <c r="J101"/>
  <c r="R379"/>
  <c i="4" r="BK120"/>
  <c r="J120"/>
  <c r="J98"/>
  <c i="5" r="P150"/>
  <c r="R209"/>
  <c i="6" r="R162"/>
  <c i="7" r="BK129"/>
  <c r="J129"/>
  <c r="J99"/>
  <c r="BK158"/>
  <c r="J158"/>
  <c r="J102"/>
  <c r="T172"/>
  <c r="T182"/>
  <c i="8" r="R118"/>
  <c r="R117"/>
  <c i="5" r="BK150"/>
  <c r="J150"/>
  <c r="J100"/>
  <c r="BK209"/>
  <c r="J209"/>
  <c r="J102"/>
  <c i="6" r="BK123"/>
  <c r="J123"/>
  <c r="J99"/>
  <c i="7" r="BK149"/>
  <c r="J149"/>
  <c r="J101"/>
  <c r="BK172"/>
  <c r="J172"/>
  <c r="J103"/>
  <c r="P177"/>
  <c i="8" r="T118"/>
  <c r="T117"/>
  <c i="2" r="BK130"/>
  <c r="J130"/>
  <c r="J99"/>
  <c r="BK139"/>
  <c r="J139"/>
  <c r="J100"/>
  <c i="3" r="BK127"/>
  <c r="J127"/>
  <c r="J98"/>
  <c r="T127"/>
  <c r="T126"/>
  <c r="T125"/>
  <c r="P317"/>
  <c r="P346"/>
  <c r="T379"/>
  <c i="4" r="R120"/>
  <c r="R119"/>
  <c r="R118"/>
  <c i="5" r="R125"/>
  <c r="R124"/>
  <c r="T184"/>
  <c i="6" r="P162"/>
  <c i="7" r="R158"/>
  <c r="R177"/>
  <c i="8" r="BK118"/>
  <c r="J118"/>
  <c r="J97"/>
  <c i="7" r="BK147"/>
  <c r="J147"/>
  <c r="J100"/>
  <c r="BK186"/>
  <c r="J186"/>
  <c r="J106"/>
  <c i="3" r="BK389"/>
  <c r="J389"/>
  <c r="J103"/>
  <c r="BK392"/>
  <c r="J392"/>
  <c r="J105"/>
  <c i="8" r="E85"/>
  <c r="BE121"/>
  <c r="J89"/>
  <c r="BE125"/>
  <c r="F92"/>
  <c r="BE123"/>
  <c r="BE119"/>
  <c r="BE127"/>
  <c i="7" r="F92"/>
  <c r="BE140"/>
  <c r="BE141"/>
  <c r="BE155"/>
  <c r="BE130"/>
  <c r="BE131"/>
  <c r="BE132"/>
  <c r="BE143"/>
  <c r="BE144"/>
  <c r="BE146"/>
  <c r="BE154"/>
  <c r="BE156"/>
  <c r="BE157"/>
  <c r="BE164"/>
  <c r="BE175"/>
  <c r="E116"/>
  <c r="BE136"/>
  <c r="BE138"/>
  <c r="BE150"/>
  <c r="BE161"/>
  <c r="BE165"/>
  <c r="BE168"/>
  <c r="BE176"/>
  <c r="BE178"/>
  <c r="J89"/>
  <c r="BE181"/>
  <c r="BE183"/>
  <c r="BE184"/>
  <c r="BE137"/>
  <c r="BE139"/>
  <c r="BE160"/>
  <c r="BE166"/>
  <c r="BE173"/>
  <c r="BE174"/>
  <c r="BE187"/>
  <c r="BE133"/>
  <c r="BE142"/>
  <c r="BE152"/>
  <c r="BE169"/>
  <c r="BE170"/>
  <c r="BE171"/>
  <c r="BE185"/>
  <c i="6" r="BK122"/>
  <c r="J122"/>
  <c i="7" r="BE134"/>
  <c r="BE135"/>
  <c r="BE145"/>
  <c r="BE148"/>
  <c r="BE151"/>
  <c r="BE153"/>
  <c r="BE159"/>
  <c r="BE162"/>
  <c r="BE163"/>
  <c r="BE167"/>
  <c r="BE179"/>
  <c r="BE180"/>
  <c i="6" r="F119"/>
  <c r="BE126"/>
  <c r="BE161"/>
  <c r="E110"/>
  <c r="BE136"/>
  <c r="BE141"/>
  <c r="BE143"/>
  <c r="BE156"/>
  <c r="BE174"/>
  <c r="BE131"/>
  <c r="BE159"/>
  <c i="5" r="J125"/>
  <c r="J99"/>
  <c i="6" r="BE124"/>
  <c r="J91"/>
  <c r="BE125"/>
  <c r="BE169"/>
  <c r="BE189"/>
  <c r="BE155"/>
  <c r="BE163"/>
  <c r="BE178"/>
  <c r="BE180"/>
  <c r="BE188"/>
  <c i="5" r="BE131"/>
  <c r="BE132"/>
  <c r="BE133"/>
  <c r="BE147"/>
  <c r="BE148"/>
  <c r="BE149"/>
  <c r="BE179"/>
  <c r="BE188"/>
  <c r="BE204"/>
  <c r="BE211"/>
  <c r="BE216"/>
  <c i="4" r="BK119"/>
  <c r="BK118"/>
  <c r="J118"/>
  <c i="5" r="F94"/>
  <c r="BE136"/>
  <c r="BE157"/>
  <c r="BE168"/>
  <c r="BE205"/>
  <c r="BE210"/>
  <c r="BE127"/>
  <c r="BE135"/>
  <c r="BE159"/>
  <c r="BE169"/>
  <c r="BE173"/>
  <c r="BE174"/>
  <c r="BE185"/>
  <c r="BE198"/>
  <c r="BE199"/>
  <c r="BE214"/>
  <c r="E85"/>
  <c r="BE151"/>
  <c r="BE156"/>
  <c r="BE208"/>
  <c r="J118"/>
  <c r="BE152"/>
  <c r="BE213"/>
  <c r="BE126"/>
  <c r="BE134"/>
  <c r="BE137"/>
  <c r="BE161"/>
  <c r="BE163"/>
  <c r="BE164"/>
  <c r="BE180"/>
  <c r="BE189"/>
  <c r="BE190"/>
  <c r="BE194"/>
  <c r="BE215"/>
  <c r="BE128"/>
  <c r="BE141"/>
  <c r="BE146"/>
  <c r="BE154"/>
  <c r="BE155"/>
  <c r="BE158"/>
  <c r="BE160"/>
  <c r="BE129"/>
  <c r="BE130"/>
  <c r="BE153"/>
  <c r="BE183"/>
  <c r="BE186"/>
  <c r="BE187"/>
  <c r="BE212"/>
  <c i="4" r="J112"/>
  <c r="BE122"/>
  <c i="3" r="BK126"/>
  <c r="J126"/>
  <c r="J97"/>
  <c i="4" r="F92"/>
  <c r="E85"/>
  <c r="BE121"/>
  <c i="3" r="BE136"/>
  <c r="BE165"/>
  <c r="BE185"/>
  <c r="BE189"/>
  <c r="BE196"/>
  <c r="BE198"/>
  <c r="BE231"/>
  <c r="BE273"/>
  <c r="BE318"/>
  <c r="BE342"/>
  <c r="BE354"/>
  <c r="BE378"/>
  <c r="BE388"/>
  <c r="BE390"/>
  <c r="BE393"/>
  <c r="F92"/>
  <c r="J119"/>
  <c r="BE128"/>
  <c r="BE171"/>
  <c r="BE347"/>
  <c r="BE361"/>
  <c r="BE362"/>
  <c r="BE364"/>
  <c r="BE371"/>
  <c r="E115"/>
  <c r="BE132"/>
  <c r="BE144"/>
  <c r="BE157"/>
  <c r="BE247"/>
  <c r="BE262"/>
  <c r="BE312"/>
  <c r="BE313"/>
  <c r="BE377"/>
  <c r="BE204"/>
  <c r="BE246"/>
  <c r="BE255"/>
  <c r="BE267"/>
  <c r="BE301"/>
  <c r="BE181"/>
  <c r="BE363"/>
  <c r="BE380"/>
  <c r="BE176"/>
  <c r="BE311"/>
  <c r="BE340"/>
  <c r="BE341"/>
  <c i="2" r="BK121"/>
  <c r="BK120"/>
  <c r="J120"/>
  <c r="J96"/>
  <c i="3" r="BE245"/>
  <c r="BE291"/>
  <c r="BE329"/>
  <c r="BE365"/>
  <c r="BE387"/>
  <c r="BE140"/>
  <c r="BE217"/>
  <c r="BE281"/>
  <c i="2" r="F92"/>
  <c r="J114"/>
  <c r="BE132"/>
  <c r="BE123"/>
  <c r="BE144"/>
  <c r="BE129"/>
  <c r="BE141"/>
  <c r="BE142"/>
  <c r="E85"/>
  <c r="BE131"/>
  <c r="BE124"/>
  <c r="BE125"/>
  <c r="BE140"/>
  <c r="BE145"/>
  <c i="1" r="BB95"/>
  <c i="2" r="J34"/>
  <c i="1" r="AW95"/>
  <c i="4" r="F35"/>
  <c i="1" r="BB97"/>
  <c i="4" r="J34"/>
  <c i="1" r="AW97"/>
  <c i="5" r="F38"/>
  <c i="1" r="BC99"/>
  <c i="6" r="F37"/>
  <c i="1" r="BB100"/>
  <c i="8" r="F37"/>
  <c i="1" r="BD102"/>
  <c i="2" r="F37"/>
  <c i="1" r="BD95"/>
  <c i="4" r="F36"/>
  <c i="1" r="BC97"/>
  <c i="4" r="F37"/>
  <c i="1" r="BD97"/>
  <c i="5" r="J36"/>
  <c i="1" r="AW99"/>
  <c i="4" r="J30"/>
  <c i="5" r="F37"/>
  <c i="1" r="BB99"/>
  <c i="7" r="F34"/>
  <c i="1" r="BA101"/>
  <c i="3" r="F36"/>
  <c i="1" r="BC96"/>
  <c i="5" r="F36"/>
  <c i="1" r="BA99"/>
  <c i="6" r="F39"/>
  <c i="1" r="BD100"/>
  <c i="7" r="F37"/>
  <c i="1" r="BD101"/>
  <c i="2" r="F36"/>
  <c i="1" r="BC95"/>
  <c i="3" r="F35"/>
  <c i="1" r="BB96"/>
  <c i="5" r="F39"/>
  <c i="1" r="BD99"/>
  <c i="8" r="F34"/>
  <c i="1" r="BA102"/>
  <c i="8" r="J34"/>
  <c i="1" r="AW102"/>
  <c i="8" r="F35"/>
  <c i="1" r="BB102"/>
  <c i="3" r="F34"/>
  <c i="1" r="BA96"/>
  <c i="6" r="F36"/>
  <c i="1" r="BA100"/>
  <c i="6" r="J32"/>
  <c i="7" r="F36"/>
  <c i="1" r="BC101"/>
  <c r="AS94"/>
  <c i="3" r="J34"/>
  <c i="1" r="AW96"/>
  <c i="6" r="F38"/>
  <c i="1" r="BC100"/>
  <c i="7" r="F35"/>
  <c i="1" r="BB101"/>
  <c i="8" r="F36"/>
  <c i="1" r="BC102"/>
  <c i="2" r="F34"/>
  <c i="1" r="BA95"/>
  <c i="3" r="F37"/>
  <c i="1" r="BD96"/>
  <c i="6" r="J36"/>
  <c i="1" r="AW100"/>
  <c i="7" r="J34"/>
  <c i="1" r="AW101"/>
  <c i="3" l="1" r="P126"/>
  <c r="P125"/>
  <c i="1" r="AU96"/>
  <c i="2" r="R121"/>
  <c r="R120"/>
  <c i="3" r="R126"/>
  <c r="R125"/>
  <c i="7" r="T128"/>
  <c r="T127"/>
  <c r="T126"/>
  <c i="5" r="BK124"/>
  <c r="J124"/>
  <c r="J98"/>
  <c i="6" r="P122"/>
  <c i="1" r="AU100"/>
  <c i="6" r="R122"/>
  <c i="7" r="P128"/>
  <c r="P127"/>
  <c r="P126"/>
  <c i="1" r="AU101"/>
  <c i="7" r="R128"/>
  <c r="R127"/>
  <c r="R126"/>
  <c i="5" r="T124"/>
  <c i="7" r="BK128"/>
  <c r="BK127"/>
  <c r="J127"/>
  <c r="J97"/>
  <c i="8" r="BK117"/>
  <c r="J117"/>
  <c r="J96"/>
  <c i="3" r="BK391"/>
  <c r="J391"/>
  <c r="J104"/>
  <c i="7" r="J128"/>
  <c r="J98"/>
  <c r="BK126"/>
  <c r="J126"/>
  <c i="1" r="AG100"/>
  <c i="6" r="J98"/>
  <c i="1" r="AG97"/>
  <c i="4" r="J96"/>
  <c r="J119"/>
  <c r="J97"/>
  <c i="3" r="BK125"/>
  <c r="J125"/>
  <c i="2" r="J121"/>
  <c r="J97"/>
  <c i="3" r="J33"/>
  <c i="1" r="AV96"/>
  <c r="AT96"/>
  <c i="7" r="J33"/>
  <c i="1" r="AV101"/>
  <c r="AT101"/>
  <c i="2" r="J33"/>
  <c i="1" r="AV95"/>
  <c r="AT95"/>
  <c i="5" r="F35"/>
  <c i="1" r="AZ99"/>
  <c i="7" r="F33"/>
  <c i="1" r="AZ101"/>
  <c r="AU98"/>
  <c i="3" r="F33"/>
  <c i="1" r="AZ96"/>
  <c r="BD98"/>
  <c i="8" r="J33"/>
  <c i="1" r="AV102"/>
  <c r="AT102"/>
  <c i="2" r="F33"/>
  <c i="1" r="AZ95"/>
  <c r="BC98"/>
  <c r="AY98"/>
  <c r="BA98"/>
  <c r="AW98"/>
  <c r="BB98"/>
  <c r="AX98"/>
  <c i="6" r="J35"/>
  <c i="1" r="AV100"/>
  <c r="AT100"/>
  <c r="AN100"/>
  <c i="2" r="J30"/>
  <c i="1" r="AG95"/>
  <c i="3" r="J30"/>
  <c i="1" r="AG96"/>
  <c i="4" r="F33"/>
  <c i="1" r="AZ97"/>
  <c i="4" r="J33"/>
  <c i="1" r="AV97"/>
  <c r="AT97"/>
  <c r="AN97"/>
  <c i="5" r="J35"/>
  <c i="1" r="AV99"/>
  <c r="AT99"/>
  <c i="6" r="F35"/>
  <c i="1" r="AZ100"/>
  <c i="7" r="J30"/>
  <c i="1" r="AG101"/>
  <c i="8" r="F33"/>
  <c i="1" r="AZ102"/>
  <c l="1" r="AN101"/>
  <c i="7" r="J96"/>
  <c r="J39"/>
  <c i="6" r="J41"/>
  <c i="1" r="AN96"/>
  <c i="4" r="J39"/>
  <c i="3" r="J96"/>
  <c i="1" r="AN95"/>
  <c i="3" r="J39"/>
  <c i="2" r="J39"/>
  <c i="8" r="J30"/>
  <c i="1" r="AG102"/>
  <c r="BC94"/>
  <c r="AY94"/>
  <c r="AU94"/>
  <c i="5" r="J32"/>
  <c i="1" r="AG99"/>
  <c r="AG98"/>
  <c r="AG94"/>
  <c r="AK26"/>
  <c r="BB94"/>
  <c r="W31"/>
  <c r="BA94"/>
  <c r="AW94"/>
  <c r="AK30"/>
  <c r="BD94"/>
  <c r="W33"/>
  <c r="AZ98"/>
  <c r="AV98"/>
  <c r="AT98"/>
  <c r="AN98"/>
  <c i="8" l="1" r="J39"/>
  <c i="5" r="J41"/>
  <c i="1" r="AN102"/>
  <c r="AN99"/>
  <c r="AX94"/>
  <c r="W30"/>
  <c r="W32"/>
  <c r="AZ94"/>
  <c r="AV94"/>
  <c r="AK29"/>
  <c r="AK35"/>
  <c l="1" r="AT94"/>
  <c r="W29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<sst xmlns="http://schemas.openxmlformats.org/spreadsheetml/2006/main">
  <si>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</si>
  <si>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</si>
  <si>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</si>
  <si>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</si>
  <si>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</si>
  <si>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{fb9204b2-831a-43d7-b5ed-b8b0279bdec0}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</si>
  <si>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</si>
  <si>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</si>
  <si>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</si>
  <si>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</si>
  <si>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</si>
  <si>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</si>
  <si>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</si>
  <si>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</si>
  <si>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25MT013a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</si>
  <si>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</si>
  <si>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</si>
  <si>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Kolumbárium a rozptylová loučka Litomyšl</t>
  </si>
  <si>
    <t>KSO:</t>
  </si>
  <si>
    <t>CC-CZ:</t>
  </si>
  <si>
    <t>Místo:</t>
  </si>
  <si>
    <t>Prokešova, Litomyšl, 570 01</t>
  </si>
  <si>
    <t>Datum:</t>
  </si>
  <si>
    <t>5. 2. 2025</t>
  </si>
  <si>
    <t>Zadavatel:</t>
  </si>
  <si>
    <t>IČ:</t>
  </si>
  <si>
    <t>002 76 944</t>
  </si>
  <si>
    <t>Město Litomyšl</t>
  </si>
  <si>
    <t>DIČ:</t>
  </si>
  <si>
    <t>CZ00276944</t>
  </si>
  <si>
    <t>Uchazeč:</t>
  </si>
  <si>
    <t>Vyplň údaj</t>
  </si>
  <si>
    <t>Projektant:</t>
  </si>
  <si>
    <t>277 38 027</t>
  </si>
  <si>
    <t>Kuba &amp; Pilař architekti s.r.o.</t>
  </si>
  <si>
    <t>CZ27738027</t>
  </si>
  <si>
    <t>True</t>
  </si>
  <si>
    <t>Zpracovatel:</t>
  </si>
  <si>
    <t>253 33 046</t>
  </si>
  <si>
    <t>STAGA stavební agentura s.r.o.</t>
  </si>
  <si>
    <t>CZ25333046</t>
  </si>
  <si>
    <t>Poznámka:</t>
  </si>
  <si>
    <t>Rozpočet slouží pouze a výhradně pro výběr zhotovitele, nikoliv jako výrobní. Množství v položkách je předpokládané a řídí se po vzoru vyhláškou č. 169/2016 Sb. Zhotovitel je povinen zkontrolovat rozpočet a doplnit konstrukce a materiály, které dle jeho mínění chybí. V opačném případě je zhotovitel povinen upozornit zadavatele na případné nedostatky. Ceny v nabídce musí vycházet nejen z předloženého soupisu výkonů, ale i ze znalosti celého projektu. Prostudování kompletní dokumentace je nedílnou podmínkou předložení nabídky. Veškeré konstrukce se dodávají jako plně funkční celek. Položky označeny D+M jsou kalkulovány včetně přesunu hmot.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</si>
  <si>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</si>
  <si>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</si>
  <si>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</si>
  <si>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</si>
  <si>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</si>
  <si>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</si>
  <si>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</si>
  <si>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</si>
  <si>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</si>
  <si>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</si>
  <si>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</si>
  <si>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</si>
  <si>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</si>
  <si>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</si>
  <si>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</si>
  <si>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</si>
  <si>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</si>
  <si>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</si>
  <si>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</si>
  <si>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</si>
  <si>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</si>
  <si>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</si>
  <si>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</si>
  <si>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</si>
  <si>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</si>
  <si>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</si>
  <si>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</si>
  <si>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</si>
  <si>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</si>
  <si>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</si>
  <si>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</si>
  <si>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</si>
  <si>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</si>
  <si>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</si>
  <si>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</si>
  <si>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</si>
  <si>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</si>
  <si>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</si>
  <si>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</si>
  <si>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</si>
  <si>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</si>
  <si>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</si>
  <si>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</si>
  <si>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</si>
  <si>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</si>
  <si>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</si>
  <si>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Příprava území</t>
  </si>
  <si>
    <t>STA</t>
  </si>
  <si>
    <t>1</t>
  </si>
  <si>
    <t>{b50436df-7f28-40d8-9283-c84d92385c85}</t>
  </si>
  <si>
    <t>2</t>
  </si>
  <si>
    <t>02</t>
  </si>
  <si>
    <t>Stavební část</t>
  </si>
  <si>
    <t>{572f689a-187e-43d2-b24e-e4be9b63f1a6}</t>
  </si>
  <si>
    <t>03</t>
  </si>
  <si>
    <t>Výrobky</t>
  </si>
  <si>
    <t>{6585feef-d1fa-4565-96cf-1c95744ac26f}</t>
  </si>
  <si>
    <t>04</t>
  </si>
  <si>
    <t>Vegetační úpravy</t>
  </si>
  <si>
    <t>{ca92ffc7-7b3d-42da-b739-f4e812607841}</t>
  </si>
  <si>
    <t>04.1</t>
  </si>
  <si>
    <t>Soupis</t>
  </si>
  <si>
    <t>{304d4cdc-131a-47c4-bf2b-bbe51ed75df1}</t>
  </si>
  <si>
    <t>04.2</t>
  </si>
  <si>
    <t>Následná péče (5 let)</t>
  </si>
  <si>
    <t>{a9c41c72-4803-4229-a87a-6686ad281364}</t>
  </si>
  <si>
    <t>05</t>
  </si>
  <si>
    <t>Elektroinstalace</t>
  </si>
  <si>
    <t>{c4efab38-a99b-471f-bdd5-d2721cf74c40}</t>
  </si>
  <si>
    <t>06</t>
  </si>
  <si>
    <t>VRN</t>
  </si>
  <si>
    <t>{9ea108ec-53fd-43c6-8832-f4cf0a4dff8b}</t>
  </si>
  <si>
    <t>KRYCÍ LIST SOUPISU PRACÍ</t>
  </si>
  <si>
    <t>Objekt:</t>
  </si>
  <si>
    <t>01 - Příprava území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</si>
  <si>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</si>
  <si>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</si>
  <si>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</si>
  <si>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</si>
  <si>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</si>
  <si>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</si>
  <si>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</si>
  <si>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</si>
  <si>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Doprava suti a vybouraných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</si>
  <si>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</si>
  <si>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</si>
  <si>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</si>
  <si>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</si>
  <si>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</si>
  <si>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</si>
  <si>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</si>
  <si>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</si>
  <si>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</si>
  <si>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</si>
  <si>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</si>
  <si>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</si>
  <si>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</si>
  <si>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</si>
  <si>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</si>
  <si>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</si>
  <si>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</si>
  <si>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</si>
  <si>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112201111</t>
  </si>
  <si>
    <t>Odstranění pařezů D do 0,2 m v rovině a svahu do 1:5 s odklizením do 20 m a zasypáním jámy</t>
  </si>
  <si>
    <t>kus</t>
  </si>
  <si>
    <t>CS ÚRS 2025 01</t>
  </si>
  <si>
    <t>4</t>
  </si>
  <si>
    <t>1411747392</t>
  </si>
  <si>
    <t>112201113</t>
  </si>
  <si>
    <t>Odstranění pařezů D přes 0,3 do 0,4 m v rovině a svahu do 1:5 s odklizením do 20 m a zasypáním jámy</t>
  </si>
  <si>
    <t>-1513257529</t>
  </si>
  <si>
    <t>3</t>
  </si>
  <si>
    <t>113107122</t>
  </si>
  <si>
    <t>Odstranění podkladu z kameniva drceného tl přes 100 do 200 mm ručně</t>
  </si>
  <si>
    <t>m2</t>
  </si>
  <si>
    <t>-74368149</t>
  </si>
  <si>
    <t>VV</t>
  </si>
  <si>
    <t>Odstranění zpevněné plochy (pl)</t>
  </si>
  <si>
    <t>(92,0)</t>
  </si>
  <si>
    <t>Součet</t>
  </si>
  <si>
    <t>113203111</t>
  </si>
  <si>
    <t>Vytrhání obrub z dlažebních kostek</t>
  </si>
  <si>
    <t>m</t>
  </si>
  <si>
    <t>535148868</t>
  </si>
  <si>
    <t>9</t>
  </si>
  <si>
    <t>Ostatní konstrukce a práce, bourání</t>
  </si>
  <si>
    <t>5</t>
  </si>
  <si>
    <t>966001211</t>
  </si>
  <si>
    <t>Odstranění lavičky stabilní zabetonované</t>
  </si>
  <si>
    <t>-535247203</t>
  </si>
  <si>
    <t>6</t>
  </si>
  <si>
    <t>981511116</t>
  </si>
  <si>
    <t>Demolice konstrukcí objektů z betonu prostého postupným rozebíráním</t>
  </si>
  <si>
    <t>m3</t>
  </si>
  <si>
    <t>-1596463830</t>
  </si>
  <si>
    <t>Demolice konstrukcí (dl * š * v)</t>
  </si>
  <si>
    <t>piedestal</t>
  </si>
  <si>
    <t>(2,85)*0,40*0,60</t>
  </si>
  <si>
    <t>základ sochy</t>
  </si>
  <si>
    <t>(0,64*0,60)*0,60</t>
  </si>
  <si>
    <t>997</t>
  </si>
  <si>
    <t>Doprava suti a vybouraných hmot</t>
  </si>
  <si>
    <t>7</t>
  </si>
  <si>
    <t>997221611</t>
  </si>
  <si>
    <t>Nakládání suti na dopravní prostředky pro vodorovnou dopravu</t>
  </si>
  <si>
    <t>t</t>
  </si>
  <si>
    <t>-237558178</t>
  </si>
  <si>
    <t>8</t>
  </si>
  <si>
    <t>997221551</t>
  </si>
  <si>
    <t>Vodorovná doprava suti ze sypkých materiálů do 1 km</t>
  </si>
  <si>
    <t>913093985</t>
  </si>
  <si>
    <t>997221559</t>
  </si>
  <si>
    <t>Příplatek ZKD 1 km u vodorovné dopravy suti ze sypkých materiálů</t>
  </si>
  <si>
    <t>836114173</t>
  </si>
  <si>
    <t>39,129*19 'Přepočtené koeficientem množství</t>
  </si>
  <si>
    <t>10</t>
  </si>
  <si>
    <t>997221861</t>
  </si>
  <si>
    <t>Poplatek za uložení na recyklační skládce (skládkovné) stavebního odpadu z prostého betonu pod kódem 17 01 01</t>
  </si>
  <si>
    <t>-1287773032</t>
  </si>
  <si>
    <t>11</t>
  </si>
  <si>
    <t>997221873</t>
  </si>
  <si>
    <t>Poplatek za uložení na recyklační skládce (skládkovné) stavebního odpadu zeminy a kamení zatříděného do Katalogu odpadů pod kódem 17 05 04</t>
  </si>
  <si>
    <t>1963735286</t>
  </si>
  <si>
    <t>ornice_pl</t>
  </si>
  <si>
    <t>20</t>
  </si>
  <si>
    <t>ornice_obj</t>
  </si>
  <si>
    <t>rýhy_2_obj</t>
  </si>
  <si>
    <t>11,02</t>
  </si>
  <si>
    <t>rýhy_1_obj</t>
  </si>
  <si>
    <t>132,483</t>
  </si>
  <si>
    <t>obsyp_obj</t>
  </si>
  <si>
    <t>90</t>
  </si>
  <si>
    <t>skládka_obj</t>
  </si>
  <si>
    <t>23,179</t>
  </si>
  <si>
    <t>násyp_obj</t>
  </si>
  <si>
    <t>30,324</t>
  </si>
  <si>
    <t>02 - Stavební část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</si>
  <si>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</si>
  <si>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</si>
  <si>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</si>
  <si>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</si>
  <si>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998 - Přesun hmot</t>
  </si>
  <si>
    <t>PSV - Práce a dodávky PSV</t>
  </si>
  <si>
    <t xml:space="preserve">    783 - Dokončovací práce - nátěry</t>
  </si>
  <si>
    <t>121112003</t>
  </si>
  <si>
    <t>Sejmutí ornice tl vrstvy do 200 mm ručně</t>
  </si>
  <si>
    <t>1313029188</t>
  </si>
  <si>
    <t>Zemní práce - ornice (pl)</t>
  </si>
  <si>
    <t>(20,0)</t>
  </si>
  <si>
    <t>167103101</t>
  </si>
  <si>
    <t>Nakládání výkopku ze zemin schopných zúrodnění</t>
  </si>
  <si>
    <t>145012809</t>
  </si>
  <si>
    <t>Zemní práce - ornice, naložení (pl * v)</t>
  </si>
  <si>
    <t>(ornice_pl)*0,15</t>
  </si>
  <si>
    <t>162306111</t>
  </si>
  <si>
    <t>Vodorovné přemístění do 500 m bez naložení výkopku ze zemin schopných zúrodnění</t>
  </si>
  <si>
    <t>281787542</t>
  </si>
  <si>
    <t>Zemní práce - ornice, přesun po staveništi (obj)</t>
  </si>
  <si>
    <t>(ornice_obj)</t>
  </si>
  <si>
    <t>171206111</t>
  </si>
  <si>
    <t>Uložení zemin schopných zúrodnění nebo výsypek do násypů</t>
  </si>
  <si>
    <t>439700428</t>
  </si>
  <si>
    <t>Zemní práce - ornice, uložení na staveništi (obj)</t>
  </si>
  <si>
    <t>132212331</t>
  </si>
  <si>
    <t>Hloubení nezapažených rýh šířky do 2000 mm v soudržných horninách třídy těžitelnosti I skupiny 3 ručně</t>
  </si>
  <si>
    <t>-1279824941</t>
  </si>
  <si>
    <t>Zemní práce - rýhy (dl * š * v)</t>
  </si>
  <si>
    <t>kolumbárium</t>
  </si>
  <si>
    <t>(15,25+1,65+4,10+1,65)*(0,65+0,60*2)*1,00</t>
  </si>
  <si>
    <t>(4,25+4,30)*(0,65+0,60*2)*1,00</t>
  </si>
  <si>
    <t>(4,50+2,10+18,65)*(0,65+0,60*2)*1,00</t>
  </si>
  <si>
    <t>schodiště</t>
  </si>
  <si>
    <t>(1,15)*(0,65+0,60*2)*1,00</t>
  </si>
  <si>
    <t>(3,95)*(0,65+0,60*2)*1,00</t>
  </si>
  <si>
    <t>rampa</t>
  </si>
  <si>
    <t>(7,85)*(0,90+0,60*2)*1,00</t>
  </si>
  <si>
    <t>132212131</t>
  </si>
  <si>
    <t>Hloubení nezapažených rýh šířky do 800 mm v soudržných horninách třídy těžitelnosti I skupiny 3 ručně</t>
  </si>
  <si>
    <t>-956592451</t>
  </si>
  <si>
    <t>loučka</t>
  </si>
  <si>
    <t>(0,75+7,37+16,02+8,00)*0,40*0,50</t>
  </si>
  <si>
    <t>(8,05)*0,65*0,50</t>
  </si>
  <si>
    <t>strom</t>
  </si>
  <si>
    <t>(9,88)*0,40*0,50</t>
  </si>
  <si>
    <t>162351103</t>
  </si>
  <si>
    <t>Vodorovné přemístění přes 50 do 500 m výkopku/sypaniny z horniny třídy těžitelnosti I skupiny 1 až 3</t>
  </si>
  <si>
    <t>-1997817085</t>
  </si>
  <si>
    <t>Zemní práce - přesun na staveništi (obj)</t>
  </si>
  <si>
    <t>(rýhy_1_obj)</t>
  </si>
  <si>
    <t>(rýhy_2_obj)</t>
  </si>
  <si>
    <t>(obsyp_obj)</t>
  </si>
  <si>
    <t>171251201</t>
  </si>
  <si>
    <t>Uložení sypaniny na skládky nebo meziskládky</t>
  </si>
  <si>
    <t>-575238086</t>
  </si>
  <si>
    <t>Zemní práce - uložení na staveništi (obj)</t>
  </si>
  <si>
    <t>167151111</t>
  </si>
  <si>
    <t>Nakládání výkopku z hornin třídy těžitelnosti I skupiny 1 až 3 přes 100 m3</t>
  </si>
  <si>
    <t>356863457</t>
  </si>
  <si>
    <t>Zemní práce - nakládání na staveništi (obj)</t>
  </si>
  <si>
    <t>174151101</t>
  </si>
  <si>
    <t>Zásyp jam, šachet rýh nebo kolem objektů sypaninou se zhutněním</t>
  </si>
  <si>
    <t>-493867437</t>
  </si>
  <si>
    <t>Zemní práce - obsyp (obj)</t>
  </si>
  <si>
    <t>(90,0)</t>
  </si>
  <si>
    <t>174111102</t>
  </si>
  <si>
    <t>Zásyp v uzavřených prostorech sypaninou se zhutněním ručně</t>
  </si>
  <si>
    <t>493085884</t>
  </si>
  <si>
    <t>Zemní práce - násyp (pl * průměrná v)</t>
  </si>
  <si>
    <t>(144,40)*0,21</t>
  </si>
  <si>
    <t>162351104</t>
  </si>
  <si>
    <t>Vodorovné přemístění přes 500 do 1000 m výkopku/sypaniny z horniny třídy těžitelnosti I skupiny 1 až 3</t>
  </si>
  <si>
    <t>1736709810</t>
  </si>
  <si>
    <t>Zemní práce - přesun na komerční skládku (obj)</t>
  </si>
  <si>
    <t>-(obsyp_obj)</t>
  </si>
  <si>
    <t>-(násyp_obj)</t>
  </si>
  <si>
    <t>13</t>
  </si>
  <si>
    <t>162751119</t>
  </si>
  <si>
    <t>Příplatek k vodorovnému přemístění výkopku/sypaniny z horniny třídy těžitelnosti I skupiny 1 až 3 ZKD 1000 m přes 10000 m</t>
  </si>
  <si>
    <t>1643716444</t>
  </si>
  <si>
    <t>23,179*19 'Přepočtené koeficientem množství</t>
  </si>
  <si>
    <t>14</t>
  </si>
  <si>
    <t>171201231</t>
  </si>
  <si>
    <t>Poplatek za uložení zeminy a kamení na recyklační skládce (skládkovné) kód odpadu 17 05 04</t>
  </si>
  <si>
    <t>1053322413</t>
  </si>
  <si>
    <t>Zemní práce - uložení na komerční skládku (obj)</t>
  </si>
  <si>
    <t>(skládka_obj)</t>
  </si>
  <si>
    <t>23,179*1,8 'Přepočtené koeficientem množství</t>
  </si>
  <si>
    <t>Zakládání</t>
  </si>
  <si>
    <t>15</t>
  </si>
  <si>
    <t>274311511</t>
  </si>
  <si>
    <t>Základové pasy prokládané kamenem z betonu tř. C 12/15</t>
  </si>
  <si>
    <t>-1667866099</t>
  </si>
  <si>
    <t>Základy - ŽB pasy, podklad (dl * š * v)</t>
  </si>
  <si>
    <t>(15,25+1,65+4,10+1,65)*0,85*0,05</t>
  </si>
  <si>
    <t>(4,25+4,30)*0,85*0,05</t>
  </si>
  <si>
    <t>(4,50+2,10+18,65)*0,85*0,05</t>
  </si>
  <si>
    <t>(1,15)*0,85*0,05</t>
  </si>
  <si>
    <t>(3,95)*0,85*0,05</t>
  </si>
  <si>
    <t>(7,85)*1,10*0,05</t>
  </si>
  <si>
    <t>16</t>
  </si>
  <si>
    <t>274322611</t>
  </si>
  <si>
    <t>Základové pasy ze ŽB se zvýšenými nároky na prostředí tř. C 30/37</t>
  </si>
  <si>
    <t>-1724034481</t>
  </si>
  <si>
    <t>Základy - ŽB pasy (dl * š * v)</t>
  </si>
  <si>
    <t>(15,25+1,65+4,10+1,65)*0,65*1,29</t>
  </si>
  <si>
    <t>(4,25+4,30)*0,65*1,49</t>
  </si>
  <si>
    <t>(4,50+2,10+18,65)*0,65*1,69</t>
  </si>
  <si>
    <t>(1,15)*0,65*0,90</t>
  </si>
  <si>
    <t>(3,95)*0,65*1,09</t>
  </si>
  <si>
    <t>(1,15)*0,65*1,30</t>
  </si>
  <si>
    <t>(7,85)*0,90*0,35</t>
  </si>
  <si>
    <t>(7,85)*0,25*0,94</t>
  </si>
  <si>
    <t>17</t>
  </si>
  <si>
    <t>274351121</t>
  </si>
  <si>
    <t>Zřízení bednění základových pasů rovného</t>
  </si>
  <si>
    <t>-2022431781</t>
  </si>
  <si>
    <t>Základy - ŽB pasy, bednění (dl * v * p)</t>
  </si>
  <si>
    <t>(15,25+1,65+4,10+1,65)*1,29*2</t>
  </si>
  <si>
    <t>(4,25+4,30)*1,49*2</t>
  </si>
  <si>
    <t>(4,50+2,10+18,65)*1,69*2</t>
  </si>
  <si>
    <t>(1,15)*0,90*2</t>
  </si>
  <si>
    <t>(3,95)*1,09*2</t>
  </si>
  <si>
    <t>(1,15)*1,30*2</t>
  </si>
  <si>
    <t>(7,85)*0,35*2</t>
  </si>
  <si>
    <t>(7,85)*0,94*2</t>
  </si>
  <si>
    <t>18</t>
  </si>
  <si>
    <t>2743511X1</t>
  </si>
  <si>
    <t>Příplatek k cenám bednění základových pasů za pohledový beton PBS (dle PD)</t>
  </si>
  <si>
    <t>-1144290681</t>
  </si>
  <si>
    <t>19</t>
  </si>
  <si>
    <t>274351122</t>
  </si>
  <si>
    <t>Odstranění bednění základových pasů rovného</t>
  </si>
  <si>
    <t>-176406410</t>
  </si>
  <si>
    <t>274322511</t>
  </si>
  <si>
    <t>Základové pasy ze ŽB se zvýšenými nároky na prostředí tř. C 25/30</t>
  </si>
  <si>
    <t>68911543</t>
  </si>
  <si>
    <t>279113152</t>
  </si>
  <si>
    <t>Základová zeď tl přes 150 do 200 mm z tvárnic ztraceného bednění včetně výplně z betonu tř. C 25/30</t>
  </si>
  <si>
    <t>-874861654</t>
  </si>
  <si>
    <t>Základy - ztracené bednění (dl * v)</t>
  </si>
  <si>
    <t>(0,75+7,37+16,02+8,00)*0,50</t>
  </si>
  <si>
    <t>(9,88)*0,55</t>
  </si>
  <si>
    <t>ztr_200_pl</t>
  </si>
  <si>
    <t>22</t>
  </si>
  <si>
    <t>279113154</t>
  </si>
  <si>
    <t>Základová zeď tl přes 250 do 300 mm z tvárnic ztraceného bednění včetně výplně z betonu tř. C 25/30</t>
  </si>
  <si>
    <t>-90503672</t>
  </si>
  <si>
    <t>(8,05)*0,50</t>
  </si>
  <si>
    <t>ztr_300_pl</t>
  </si>
  <si>
    <t>23</t>
  </si>
  <si>
    <t>271532211</t>
  </si>
  <si>
    <t>Podsyp pod základové konstrukce se zhutněním z hrubého kameniva frakce 32 až 63 mm</t>
  </si>
  <si>
    <t>1210789265</t>
  </si>
  <si>
    <t>Základy - ŽB deska, podsyp (dl * š * v)</t>
  </si>
  <si>
    <t>chodník</t>
  </si>
  <si>
    <t>(7,38*1,50)*0,10</t>
  </si>
  <si>
    <t>(1,51*1,60)*0,10</t>
  </si>
  <si>
    <t>24</t>
  </si>
  <si>
    <t>271532212</t>
  </si>
  <si>
    <t>Podsyp pod základové konstrukce se zhutněním z hrubého kameniva frakce 16 až 32 mm</t>
  </si>
  <si>
    <t>1820707708</t>
  </si>
  <si>
    <t>(144,40)*0,15</t>
  </si>
  <si>
    <t>(7,38*1,50)*0,15</t>
  </si>
  <si>
    <t>(1,51*1,60)*0,15</t>
  </si>
  <si>
    <t>25</t>
  </si>
  <si>
    <t>273322611</t>
  </si>
  <si>
    <t>Základové desky ze ŽB se zvýšenými nároky na prostředí tř. C 30/37</t>
  </si>
  <si>
    <t>707556841</t>
  </si>
  <si>
    <t>Základy - ŽB deska (dl * š * v)</t>
  </si>
  <si>
    <t>(8,16*1,60)*0,15</t>
  </si>
  <si>
    <t>26</t>
  </si>
  <si>
    <t>633831111</t>
  </si>
  <si>
    <t>Zdrsnění povrchu betonových podlah kartáčováním ručně</t>
  </si>
  <si>
    <t>237293915</t>
  </si>
  <si>
    <t>Základy - ŽB deska (dl * š)</t>
  </si>
  <si>
    <t>(144,40)</t>
  </si>
  <si>
    <t>(8,16*1,60)</t>
  </si>
  <si>
    <t>(7,38*1,50)</t>
  </si>
  <si>
    <t>(1,51*1,60)</t>
  </si>
  <si>
    <t>27</t>
  </si>
  <si>
    <t>273351121</t>
  </si>
  <si>
    <t>Zřízení bednění základových desek</t>
  </si>
  <si>
    <t>-897045631</t>
  </si>
  <si>
    <t>Základy - ŽB deska, bednění (dl * v)</t>
  </si>
  <si>
    <t>(42,60)*0,15</t>
  </si>
  <si>
    <t>(8,16+1,60*2)*0,15</t>
  </si>
  <si>
    <t>(7,38*2+1,50*2)*0,15</t>
  </si>
  <si>
    <t>(1,51*2+1,60*2)*0,15</t>
  </si>
  <si>
    <t>28</t>
  </si>
  <si>
    <t>2733511X1</t>
  </si>
  <si>
    <t>Příplatek k cenám bednění základových desek za pohledový beton PBS (dle PD)</t>
  </si>
  <si>
    <t>625956999</t>
  </si>
  <si>
    <t>29</t>
  </si>
  <si>
    <t>273351122</t>
  </si>
  <si>
    <t>Odstranění bednění základových desek</t>
  </si>
  <si>
    <t>1288638980</t>
  </si>
  <si>
    <t>30</t>
  </si>
  <si>
    <t>273362021</t>
  </si>
  <si>
    <t>Výztuž základových desek svařovanými sítěmi Kari</t>
  </si>
  <si>
    <t>1587068354</t>
  </si>
  <si>
    <t>Základy - ŽB deska, výztuž (hm)</t>
  </si>
  <si>
    <t>(2282,0)/1000</t>
  </si>
  <si>
    <t>Svislé a kompletní konstrukce</t>
  </si>
  <si>
    <t>31</t>
  </si>
  <si>
    <t>341321610</t>
  </si>
  <si>
    <t>Stěny nosné ze ŽB tř. C 30/37</t>
  </si>
  <si>
    <t>1625374830</t>
  </si>
  <si>
    <t>ŽB stěny (dl * v * š)</t>
  </si>
  <si>
    <t>(7,10)*0,89*0,50</t>
  </si>
  <si>
    <t>(0,50+5,55)*2,00*0,15</t>
  </si>
  <si>
    <t>(0,50)*2,00*0,50</t>
  </si>
  <si>
    <t>(0,50+8,25)*2,00*0,15</t>
  </si>
  <si>
    <t>(2,10)*2,00*0,50</t>
  </si>
  <si>
    <t>(0,50+18,15)*1,00*0,15</t>
  </si>
  <si>
    <t>(0,50)*1,00*0,50</t>
  </si>
  <si>
    <t>(0,50+8,40+0,50)*1,00*0,15</t>
  </si>
  <si>
    <t>32</t>
  </si>
  <si>
    <t>341351111</t>
  </si>
  <si>
    <t>Zřízení oboustranného bednění nosných stěn</t>
  </si>
  <si>
    <t>51824487</t>
  </si>
  <si>
    <t>ŽB stěny - bednění (dl * v * p)</t>
  </si>
  <si>
    <t>(7,10)*0,89*2</t>
  </si>
  <si>
    <t>(0,50+5,55)*2,00*2</t>
  </si>
  <si>
    <t>(0,50)*2,00*2</t>
  </si>
  <si>
    <t>(0,50+8,25)*2,00*2</t>
  </si>
  <si>
    <t>(2,10)*2,00*2</t>
  </si>
  <si>
    <t>(0,50+18,15)*1,00*2</t>
  </si>
  <si>
    <t>(0,50)*1,00*2</t>
  </si>
  <si>
    <t>(0,50+8,40+0,50)*1,00*2</t>
  </si>
  <si>
    <t>33</t>
  </si>
  <si>
    <t>3413519X1</t>
  </si>
  <si>
    <t>Příplatek k cenám bednění nosných stěn za pohledový beton PBS (dle PD)</t>
  </si>
  <si>
    <t>-1351542942</t>
  </si>
  <si>
    <t>34</t>
  </si>
  <si>
    <t>341351112</t>
  </si>
  <si>
    <t>Odstranění oboustranného bednění nosných stěn</t>
  </si>
  <si>
    <t>-321637852</t>
  </si>
  <si>
    <t>35</t>
  </si>
  <si>
    <t>341361821</t>
  </si>
  <si>
    <t>Výztuž stěn betonářskou ocelí 10 505</t>
  </si>
  <si>
    <t>1748387701</t>
  </si>
  <si>
    <t>ŽB stěny - výztuž (hm)</t>
  </si>
  <si>
    <t>(3718,70)/1000</t>
  </si>
  <si>
    <t>Vodorovné konstrukce</t>
  </si>
  <si>
    <t>36</t>
  </si>
  <si>
    <t>411324646</t>
  </si>
  <si>
    <t>Stropy deskové ze ŽB pohledového tř. C 30/37</t>
  </si>
  <si>
    <t>-1245407574</t>
  </si>
  <si>
    <t>ŽB stříšky (dl * š * v)</t>
  </si>
  <si>
    <t>(6,05)*0,50*0,15</t>
  </si>
  <si>
    <t>(8,75+2,10)*0,50*0,15</t>
  </si>
  <si>
    <t>(18,65)*0,50*0,15</t>
  </si>
  <si>
    <t>(8,40)*0,50*0,15</t>
  </si>
  <si>
    <t>37</t>
  </si>
  <si>
    <t>411351011</t>
  </si>
  <si>
    <t>Zřízení bednění stropů deskových tl přes 5 do 25 cm bez podpěrné kce</t>
  </si>
  <si>
    <t>-1976820257</t>
  </si>
  <si>
    <t>ŽB stříšky - bednění (dl * š)</t>
  </si>
  <si>
    <t>(6,05)*0,50+(6,05*2+0,50*2)*0,15</t>
  </si>
  <si>
    <t>(8,75+2,10)*0,50+(8,75*2+2,10*2+0,50*2)*0,15</t>
  </si>
  <si>
    <t>(18,65)*0,50+(18,65*2+0,50*2)*0,15</t>
  </si>
  <si>
    <t>(8,40)*0,50+(8,40*2+0,50*2)*0,15</t>
  </si>
  <si>
    <t>38</t>
  </si>
  <si>
    <t>4113591X1</t>
  </si>
  <si>
    <t>Příplatek k cenám bednění stropů za pohledový beton PBS (dle PD)</t>
  </si>
  <si>
    <t>433026977</t>
  </si>
  <si>
    <t>39</t>
  </si>
  <si>
    <t>411351012</t>
  </si>
  <si>
    <t>Odstranění bednění stropů deskových tl přes 5 do 25 cm bez podpěrné kce</t>
  </si>
  <si>
    <t>-1690262598</t>
  </si>
  <si>
    <t>40</t>
  </si>
  <si>
    <t>411354311</t>
  </si>
  <si>
    <t>Zřízení podpěrné konstrukce stropů výšky do 4 m tl přes 5 do 15 cm</t>
  </si>
  <si>
    <t>400860976</t>
  </si>
  <si>
    <t>41</t>
  </si>
  <si>
    <t>411354312</t>
  </si>
  <si>
    <t>Odstranění podpěrné konstrukce stropů výšky do 4 m tl přes 5 do 15 cm</t>
  </si>
  <si>
    <t>-148134896</t>
  </si>
  <si>
    <t>42</t>
  </si>
  <si>
    <t>430321616</t>
  </si>
  <si>
    <t>Schodišťová konstrukce a rampa ze ŽB tř. C 30/37</t>
  </si>
  <si>
    <t>-125122405</t>
  </si>
  <si>
    <t>ŽB schodiště (dl * š * v)</t>
  </si>
  <si>
    <t>(1,15*0,50)*0,25</t>
  </si>
  <si>
    <t>(3,95*1,20)*0,25</t>
  </si>
  <si>
    <t>43</t>
  </si>
  <si>
    <t>434351141</t>
  </si>
  <si>
    <t>Zřízení bednění stupňů přímočarých schodišť</t>
  </si>
  <si>
    <t>1368607232</t>
  </si>
  <si>
    <t>ŽB schodiště - bednění (dl * š * p)</t>
  </si>
  <si>
    <t>(1,15)*(0,25+0,15)*3</t>
  </si>
  <si>
    <t>(3,95)*(0,30+0,15)*5</t>
  </si>
  <si>
    <t>44</t>
  </si>
  <si>
    <t>4433591X1</t>
  </si>
  <si>
    <t>Příplatek k cenám bednění stupňů přímočarých schodišť za pohledový beton PBS (dle PD)</t>
  </si>
  <si>
    <t>-1413532162</t>
  </si>
  <si>
    <t>45</t>
  </si>
  <si>
    <t>434351142</t>
  </si>
  <si>
    <t>Odstranění bednění stupňů přímočarých schodišť</t>
  </si>
  <si>
    <t>-375975160</t>
  </si>
  <si>
    <t>Úpravy povrchů, podlahy a osazování výplní</t>
  </si>
  <si>
    <t>46</t>
  </si>
  <si>
    <t>6338111X1</t>
  </si>
  <si>
    <t>Broušení betonových povrchů (dle PD)</t>
  </si>
  <si>
    <t>900326618</t>
  </si>
  <si>
    <t>ŽB stříšky - broušení (dl * š)</t>
  </si>
  <si>
    <t>47</t>
  </si>
  <si>
    <t>634911113</t>
  </si>
  <si>
    <t>Řezání dilatačních spár š 5 mm hl přes 20 do 50 mm v čerstvé betonové mazanině</t>
  </si>
  <si>
    <t>-1083049018</t>
  </si>
  <si>
    <t>48</t>
  </si>
  <si>
    <t>634662111</t>
  </si>
  <si>
    <t>Výplň dilatačních spar šířky do 10 mm v mazaninách akrylátovým tmelem</t>
  </si>
  <si>
    <t>-1654015280</t>
  </si>
  <si>
    <t>998</t>
  </si>
  <si>
    <t>Přesun hmot</t>
  </si>
  <si>
    <t>49</t>
  </si>
  <si>
    <t>998011001</t>
  </si>
  <si>
    <t>Přesun hmot pro budovy zděné v do 6 m</t>
  </si>
  <si>
    <t>1979610461</t>
  </si>
  <si>
    <t>PSV</t>
  </si>
  <si>
    <t>Práce a dodávky PSV</t>
  </si>
  <si>
    <t>783</t>
  </si>
  <si>
    <t>Dokončovací práce - nátěry</t>
  </si>
  <si>
    <t>50</t>
  </si>
  <si>
    <t>7838266X1</t>
  </si>
  <si>
    <t>Hydrofobizační transparentní nátěr hrubých betonových povrchů nebo hrubých omítek na bázi siloxanu (dle PD)</t>
  </si>
  <si>
    <t>-688960404</t>
  </si>
  <si>
    <t>ŽB stříšky - nátěr (dl * š)</t>
  </si>
  <si>
    <t>03 - Výrobky</t>
  </si>
  <si>
    <t xml:space="preserve">    767 - Konstrukce zámečnické</t>
  </si>
  <si>
    <t>767</t>
  </si>
  <si>
    <t>Konstrukce zámečnické</t>
  </si>
  <si>
    <t>767000Z03</t>
  </si>
  <si>
    <t>D+M Z03 lamelový rošt mezi chodníkem a platformou 2100x50 mm vč. kotvení, doplňků a povrchové úpravy (dle PD)</t>
  </si>
  <si>
    <t>kg</t>
  </si>
  <si>
    <t>-540787191</t>
  </si>
  <si>
    <t>767000Z06</t>
  </si>
  <si>
    <t>D+M Z06 dvířka niky elektrorozvaděče 350x450 mm vč. kotvení, doplňků a povrchové úpravy (dle PD)</t>
  </si>
  <si>
    <t>1994917612</t>
  </si>
  <si>
    <t>04 - Vegetační úpravy</t>
  </si>
  <si>
    <t>Soupis:</t>
  </si>
  <si>
    <t>04.1 - Vegetační úpravy</t>
  </si>
  <si>
    <t>A - Příprava území</t>
  </si>
  <si>
    <t>B - Výsadba stromů</t>
  </si>
  <si>
    <t>C - Výsadba keřů</t>
  </si>
  <si>
    <t>D - Výsev trávníku</t>
  </si>
  <si>
    <t>A</t>
  </si>
  <si>
    <t>184818234</t>
  </si>
  <si>
    <t>Ochrana kmene bedněním před poškozením stavebním provozem zřízení včetně odstranění výšky bednění do 2 m průměru kmene přes 700 do 900 mm</t>
  </si>
  <si>
    <t>184818234.R</t>
  </si>
  <si>
    <t>Odstranění ochrany kmene bedněním před poškozením stavebním provozem zřízení včetně odstranění výšky bednění do 2 m průměru kmene do 300 mm, včetně likvidace materiálu</t>
  </si>
  <si>
    <t>vlastní</t>
  </si>
  <si>
    <t>184852239</t>
  </si>
  <si>
    <t>Řez stromů prováděný lezeckou technikou zdravotní (S-RZ), plocha koruny stromu přes 180 do 210 m2</t>
  </si>
  <si>
    <t>184852139</t>
  </si>
  <si>
    <t>Řez stromů prováděný lezeckou technikou bezpečnostní (S-RB), plocha koruny stromu přes 180 do 210 m2</t>
  </si>
  <si>
    <t>119003217.R</t>
  </si>
  <si>
    <t>Pomocné konstrukce, svislé ocelové mobilní oplocení, výšky do 1,5 m panely vyplněné dráty zřízení</t>
  </si>
  <si>
    <t>119003218.R</t>
  </si>
  <si>
    <t>Pomocné konstrukce, svislé ocelové mobilní oplocení, výšky do 1,5 m panely vyplněné dráty odstranění</t>
  </si>
  <si>
    <t>111151121</t>
  </si>
  <si>
    <t>Pokosení trávníku při souvislé ploše do 1000 m2 parkového v rovině nebo svahu do 1:5</t>
  </si>
  <si>
    <t>183403114</t>
  </si>
  <si>
    <t>Obdělání půdy kultivátorováním v rovině nebo na svahu do 1:5</t>
  </si>
  <si>
    <t>183403111</t>
  </si>
  <si>
    <t>Obdělání půdy nakopáním v rovině nebo na svahu do 1:5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</si>
  <si>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</si>
  <si>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</si>
  <si>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998231411</t>
  </si>
  <si>
    <t>Přesun hmot pro sadovnické a krajinářské úpravy ručně (bez užití mechanizace) dopravní vzdálenost do 100 m</t>
  </si>
  <si>
    <t>181311105</t>
  </si>
  <si>
    <t>Rozprostření a urovnání ornice v rovině nebo ve svahu sklonu do 1:5 ručně při souvislé ploše, tl. vrstvy od 250 do 300 mm</t>
  </si>
  <si>
    <t>plocha rozptylové loučky 96,3m2 a okolní plochy 89,5 m2</t>
  </si>
  <si>
    <t>186</t>
  </si>
  <si>
    <t>M</t>
  </si>
  <si>
    <t>10364101</t>
  </si>
  <si>
    <t>zemina pro terénní úpravy - ornice</t>
  </si>
  <si>
    <t>1852351579</t>
  </si>
  <si>
    <t>(96,3)*0,15+(89,5)*0,30</t>
  </si>
  <si>
    <t>41,295*1,6 'Přepočtené koeficientem množství</t>
  </si>
  <si>
    <t>181006111.R</t>
  </si>
  <si>
    <t>Rozprostření písku v rovině a ve sklonu do 1:5, tloušťka vrstvy do 0,10 m</t>
  </si>
  <si>
    <t>písek říční</t>
  </si>
  <si>
    <t>184814221</t>
  </si>
  <si>
    <t>Zapracování příměsí do půdy ručně do hloubky 150 mm v rovině nebo na svahu do 1:5</t>
  </si>
  <si>
    <t>183403153</t>
  </si>
  <si>
    <t>Obdělání půdy hrabáním v rovině nebo na svahu do 1:5</t>
  </si>
  <si>
    <t>B</t>
  </si>
  <si>
    <t>Výsadba stromů</t>
  </si>
  <si>
    <t>119005151</t>
  </si>
  <si>
    <t>Vytyčení výsadeb s rozmístěním rostlin dle projektové dokumentace solitérních do 10 kusů</t>
  </si>
  <si>
    <t>ks</t>
  </si>
  <si>
    <t>183101222</t>
  </si>
  <si>
    <t>Hloubení jamek pro vysazování rostlin v zemině skupiny 1 až 4 s výměnou půdy z 50% v rovině nebo na svahu do 1:5, objemu přes 1,00 do 2,00 m3</t>
  </si>
  <si>
    <t>184102114</t>
  </si>
  <si>
    <t>Výsadba dřeviny s balem do předem vyhloubené jamky se zalitím v rovině nebo na svahu do 1:5, při průměru balu přes 400 do 500 mm</t>
  </si>
  <si>
    <t>1.1</t>
  </si>
  <si>
    <t>Prunus serrulata ´Shirotae´ / 16 - 18 cm</t>
  </si>
  <si>
    <t>185802114</t>
  </si>
  <si>
    <t>Hnojení půdy nebo trávníku v rovině nebo na svahu do 1:5 umělým hnojivem s rozdělením k jednotlivým rostlinám</t>
  </si>
  <si>
    <t>R</t>
  </si>
  <si>
    <t>zeolit fr. 2/4</t>
  </si>
  <si>
    <t>R.1</t>
  </si>
  <si>
    <t>tablety zásobního hnojiva</t>
  </si>
  <si>
    <t>R.2</t>
  </si>
  <si>
    <t>přípravek pro zakořenění</t>
  </si>
  <si>
    <t>184215211</t>
  </si>
  <si>
    <t>Ukotvení dřeviny podzemním kotvením do volné zeminy skupiny 1 až 4, obvodu kmene do 250 mm</t>
  </si>
  <si>
    <t>67581000</t>
  </si>
  <si>
    <t>sada pro podzemní kotvení stromu za kořenový bal do volné zeminy z biologicky rozložitelných materiálů obvodu kmene do 350mm výšky kmene do 6m</t>
  </si>
  <si>
    <t>52</t>
  </si>
  <si>
    <t>184215412</t>
  </si>
  <si>
    <t>Zhotovení závlahové mísy u solitérních dřevin v rovině nebo na svahu do 1:5, o průměru mísy přes 0,5 do 1 m</t>
  </si>
  <si>
    <t>54</t>
  </si>
  <si>
    <t>P</t>
  </si>
  <si>
    <t>Poznámka k položce:_x000d_
Poznámka k položce: bude použita přebytečná vykopaná zemina</t>
  </si>
  <si>
    <t>184852322R</t>
  </si>
  <si>
    <t>Komparativní řez stromů</t>
  </si>
  <si>
    <t>56</t>
  </si>
  <si>
    <t>184501141</t>
  </si>
  <si>
    <t>Zhotovení obalu kmene z rákosové nebo kokosové rohože v rovině nebo na svahu do 1:5</t>
  </si>
  <si>
    <t>58</t>
  </si>
  <si>
    <t>Stromy - obalení (dl * š * p)</t>
  </si>
  <si>
    <t>(0,5*1,8)*1</t>
  </si>
  <si>
    <t>61894002</t>
  </si>
  <si>
    <t>bambusová rohož 60x140cm</t>
  </si>
  <si>
    <t>60</t>
  </si>
  <si>
    <t>184911421</t>
  </si>
  <si>
    <t>Mulčování vysazených rostlin mulčovací kůrou, tl. do 100 mm v rovině nebo na svahu do 1:5</t>
  </si>
  <si>
    <t>62</t>
  </si>
  <si>
    <t>Mulčování - borka (pl * p)</t>
  </si>
  <si>
    <t>1,0*1</t>
  </si>
  <si>
    <t>103911R1</t>
  </si>
  <si>
    <t>jemná borka</t>
  </si>
  <si>
    <t>64</t>
  </si>
  <si>
    <t>185804311</t>
  </si>
  <si>
    <t>Zalití rostlin vodou plochy záhonů jednotlivě do 20 m2</t>
  </si>
  <si>
    <t>66</t>
  </si>
  <si>
    <t>Poznámka k položce:_x000d_
Poznámka k položce: nutno zohlednit, že se jedná o postupnou zálivku</t>
  </si>
  <si>
    <t>Zálivka stromů (obj * p)</t>
  </si>
  <si>
    <t>0,08*1</t>
  </si>
  <si>
    <t>185851121</t>
  </si>
  <si>
    <t>Dovoz vody pro zálivku rostlin na vzdálenost do 1000 m</t>
  </si>
  <si>
    <t>68</t>
  </si>
  <si>
    <t>185851129</t>
  </si>
  <si>
    <t>Dovoz vody pro zálivku rostlin Příplatek k ceně za každých dalších i započatých 1000 m</t>
  </si>
  <si>
    <t>70</t>
  </si>
  <si>
    <t>0,08*19 "Přepočtené koeficientem množství</t>
  </si>
  <si>
    <t>72</t>
  </si>
  <si>
    <t>C</t>
  </si>
  <si>
    <t>Výsadba keřů</t>
  </si>
  <si>
    <t>74</t>
  </si>
  <si>
    <t>183101113</t>
  </si>
  <si>
    <t>Hloubení jamek pro vysazování rostlin v zemině skupiny 1 až 4 bez výměny půdy na svahu do 1:2, objemu přes 0,02 do 0,05 m3</t>
  </si>
  <si>
    <t>76</t>
  </si>
  <si>
    <t>184102122</t>
  </si>
  <si>
    <t>Výsadba dřeviny s balem do předem vyhloubené jamky se zalitím na svahu přes 1:5 do 1:2, při průměru balu přes 200 do 300 mm</t>
  </si>
  <si>
    <t>78</t>
  </si>
  <si>
    <t>SFB</t>
  </si>
  <si>
    <t xml:space="preserve">Viburnum farreri /  60 - 80 cm</t>
  </si>
  <si>
    <t>80</t>
  </si>
  <si>
    <t>82</t>
  </si>
  <si>
    <t>245513R1</t>
  </si>
  <si>
    <t>84</t>
  </si>
  <si>
    <t>Zeolit (hm * p)</t>
  </si>
  <si>
    <t>0,5*5</t>
  </si>
  <si>
    <t>251911R1</t>
  </si>
  <si>
    <t>hnojivé tablety</t>
  </si>
  <si>
    <t>86</t>
  </si>
  <si>
    <t>Hnojivé tablety (p * hm)</t>
  </si>
  <si>
    <t>0,01*3*5</t>
  </si>
  <si>
    <t>88</t>
  </si>
  <si>
    <t>Zálivka rostlin (obj * p)</t>
  </si>
  <si>
    <t>0,03*5</t>
  </si>
  <si>
    <t>92</t>
  </si>
  <si>
    <t>94</t>
  </si>
  <si>
    <t>0,15*19 "Přepočtené koeficientem množství</t>
  </si>
  <si>
    <t>96</t>
  </si>
  <si>
    <t>Výsev trávníku</t>
  </si>
  <si>
    <t>98</t>
  </si>
  <si>
    <t>51</t>
  </si>
  <si>
    <t>181411131</t>
  </si>
  <si>
    <t>Založení trávníku na půdě předem připravené plochy do 1000 m2 výsevem včetně utažení parkového v rovině nebo na svahu do 1:5</t>
  </si>
  <si>
    <t>100</t>
  </si>
  <si>
    <t>005724R2</t>
  </si>
  <si>
    <t>travní směs - nízká suchá loučka (specifikace dle PD)</t>
  </si>
  <si>
    <t>102</t>
  </si>
  <si>
    <t>53</t>
  </si>
  <si>
    <t>104</t>
  </si>
  <si>
    <t>183403161</t>
  </si>
  <si>
    <t>Obdělání půdy válením v rovině nebo na svahu do 1:5</t>
  </si>
  <si>
    <t>106</t>
  </si>
  <si>
    <t>55</t>
  </si>
  <si>
    <t>108</t>
  </si>
  <si>
    <t>997221858</t>
  </si>
  <si>
    <t>Poplatek za uložení stavebního odpadu na recyklační skládce (skládkovné) z rostlinných pletiv zatříděného do Katalogu odpadů pod kódem 02 01 03</t>
  </si>
  <si>
    <t>110</t>
  </si>
  <si>
    <t>Poznámka k položce:_x000d_
Poznámka k položce: předpoklad - bude doložena skutečnost</t>
  </si>
  <si>
    <t>04.2 - Následná péče (5 let)</t>
  </si>
  <si>
    <t>NP-S - Následná péče - stromy (5 let)</t>
  </si>
  <si>
    <t>NP-K - Následná péče - keře (5 let)</t>
  </si>
  <si>
    <t>NP-S</t>
  </si>
  <si>
    <t>Následná péče - stromy (5 let)</t>
  </si>
  <si>
    <t>1845011R1</t>
  </si>
  <si>
    <t>Kontrola obalu kmene z rákosové nebo kokosové rohože</t>
  </si>
  <si>
    <t>185804513</t>
  </si>
  <si>
    <t>Odplevelení výsadeb v rovině nebo na svahu do 1:5 dřevin solitérních</t>
  </si>
  <si>
    <t>184813151.R1</t>
  </si>
  <si>
    <t>Odstranění výmladků stromu ručně, na bázi, výšky do 2 m, průměru kmene do 0,2 m</t>
  </si>
  <si>
    <t>Stromy - kontrola výmladků a případné odstranění výmladků (p)</t>
  </si>
  <si>
    <t>každoročně</t>
  </si>
  <si>
    <t>1*5</t>
  </si>
  <si>
    <t>184852322.R1</t>
  </si>
  <si>
    <t>Řez stromů prováděný lezeckou technikou výchovný (S-RV) alejové stromy, výšky přes 4 do 6 m</t>
  </si>
  <si>
    <t>Stromy vysazené - řezy výchovné v případě jejich potřeby (p)</t>
  </si>
  <si>
    <t>doplnění mulče (p)</t>
  </si>
  <si>
    <t>2.-3. rok</t>
  </si>
  <si>
    <t>1*2</t>
  </si>
  <si>
    <t>Poznámka k položce:_x000d_
Poznámka k položce: nákup a dovoz nebo použití z předchozích činností - ocenit dle uvážení</t>
  </si>
  <si>
    <t>Stromy - zálivka (obj * p)</t>
  </si>
  <si>
    <t>1 rok - 10 cyklů</t>
  </si>
  <si>
    <t>(0,08*1)*10</t>
  </si>
  <si>
    <t>2 rok - 8 cyklů</t>
  </si>
  <si>
    <t>(0,08*1)*8</t>
  </si>
  <si>
    <t>3-5 rok - 6 cyklů</t>
  </si>
  <si>
    <t>(0,08*1)*6</t>
  </si>
  <si>
    <t>2,88*19 "Přepočtené koeficientem množství</t>
  </si>
  <si>
    <t>997013635</t>
  </si>
  <si>
    <t>Poplatek za uložení stavebního odpadu na skládce (skládkovné) komunálního zatříděného do Katalogu odpadů pod kódem 20 03 01</t>
  </si>
  <si>
    <t>NP-K</t>
  </si>
  <si>
    <t>Následná péče - keře (5 let)</t>
  </si>
  <si>
    <t>185804514</t>
  </si>
  <si>
    <t>Odplevelení výsadeb v rovině nebo na svahu do 1:5 souvislých keřových skupin</t>
  </si>
  <si>
    <t>Odplevelení (pl * p)</t>
  </si>
  <si>
    <t>Keře</t>
  </si>
  <si>
    <t>1.-3. rok 2x ročně</t>
  </si>
  <si>
    <t>8,2*6</t>
  </si>
  <si>
    <t>184911422</t>
  </si>
  <si>
    <t>Mulčování vysazených rostlin mulčovací kůrou, tl. do 100 mm na svahu do 1:2</t>
  </si>
  <si>
    <t>8,2*2</t>
  </si>
  <si>
    <t>8,2*0,05*2</t>
  </si>
  <si>
    <t>Keře - zálivka (obj * p)</t>
  </si>
  <si>
    <t>1 rok - 6 cyklů</t>
  </si>
  <si>
    <t>(0,01*5)*6</t>
  </si>
  <si>
    <t>2 rok - 3 cykly</t>
  </si>
  <si>
    <t>(0,01*5)*3</t>
  </si>
  <si>
    <t>0,45*19 "Přepočtené koeficientem množství</t>
  </si>
  <si>
    <t>05 - Elektroinstalace</t>
  </si>
  <si>
    <t xml:space="preserve">    741 - Elektroinstalace - silnoproud</t>
  </si>
  <si>
    <t xml:space="preserve">      001 - MONTÁŽE</t>
  </si>
  <si>
    <t xml:space="preserve">      002 - STAVEBNÍ PRÁCE VENKOVNÍ ELEKTROROZVODY</t>
  </si>
  <si>
    <t xml:space="preserve">      003 - ZEMNÍ PRÁCE VENKOVNÍ ELEKTROROZVODY</t>
  </si>
  <si>
    <t xml:space="preserve">      004 - MATERIÁLY</t>
  </si>
  <si>
    <t xml:space="preserve">      005 - MONTÁŽE RK_2.A</t>
  </si>
  <si>
    <t xml:space="preserve">      006 - MATERIÁLY RK_2.A</t>
  </si>
  <si>
    <t xml:space="preserve">      007 - PROJEKTOVÁ DOKUMENTACE SKUT.STAVU, REVIZNÍ ZPRÁVA, PŘED.PROTOKOL</t>
  </si>
  <si>
    <t xml:space="preserve">      008 - OSTATNÍ</t>
  </si>
  <si>
    <t>741</t>
  </si>
  <si>
    <t>Elektroinstalace - silnoproud</t>
  </si>
  <si>
    <t>001</t>
  </si>
  <si>
    <t>MONTÁŽE</t>
  </si>
  <si>
    <t>K001</t>
  </si>
  <si>
    <t>zjištění současného stavu, možnosti připojení el.rozvodu</t>
  </si>
  <si>
    <t>hod</t>
  </si>
  <si>
    <t>1012075863</t>
  </si>
  <si>
    <t>K002</t>
  </si>
  <si>
    <t>výměna jističe B1/10A v RE+VO za jistič B1/16A/10kA</t>
  </si>
  <si>
    <t>-1605637098</t>
  </si>
  <si>
    <t>K003</t>
  </si>
  <si>
    <t>úprava nápojného místa, vyčištění, odbočení z přípojné krabice IP44</t>
  </si>
  <si>
    <t>903537613</t>
  </si>
  <si>
    <t>K004</t>
  </si>
  <si>
    <t>vyznačení, vytýčení kabelové trasy</t>
  </si>
  <si>
    <t>855327588</t>
  </si>
  <si>
    <t>K005</t>
  </si>
  <si>
    <t>kabelová přípojka do RK_2.A VU CYKY3Jx2,5</t>
  </si>
  <si>
    <t>-1006889379</t>
  </si>
  <si>
    <t>K006</t>
  </si>
  <si>
    <t>osazení RK_2.A do připravené NIKY</t>
  </si>
  <si>
    <t>406644039</t>
  </si>
  <si>
    <t>K007</t>
  </si>
  <si>
    <t>kabel CYKY 3Jx1,5 VU</t>
  </si>
  <si>
    <t>-381056616</t>
  </si>
  <si>
    <t>K008</t>
  </si>
  <si>
    <t>trubka ohebná 1220_L50D</t>
  </si>
  <si>
    <t>413357943</t>
  </si>
  <si>
    <t>K009</t>
  </si>
  <si>
    <t>zápustné svítidlo 2.A_V01.1-5 7W/565lmn/3000K</t>
  </si>
  <si>
    <t>2132650112</t>
  </si>
  <si>
    <t>K010</t>
  </si>
  <si>
    <t>trafo pro LED TC2.AVO2.1-4</t>
  </si>
  <si>
    <t>-1760884722</t>
  </si>
  <si>
    <t>K011</t>
  </si>
  <si>
    <t>LED pásek v liště na AL profilu okruh 2.AVO2.1-4 4,2W/485lmn/3000K</t>
  </si>
  <si>
    <t>844117447</t>
  </si>
  <si>
    <t>K012</t>
  </si>
  <si>
    <t>trafo pro LED TC2.AVO3</t>
  </si>
  <si>
    <t>-14848055</t>
  </si>
  <si>
    <t>K013</t>
  </si>
  <si>
    <t>LED pásek v liště na AL profilu okruh 2.AVO3 4,2W/485lmn/3000K</t>
  </si>
  <si>
    <t>793067721</t>
  </si>
  <si>
    <t>K014</t>
  </si>
  <si>
    <t>trafo pro LED TC2.AVO41,2</t>
  </si>
  <si>
    <t>-175441635</t>
  </si>
  <si>
    <t>K015</t>
  </si>
  <si>
    <t>LED pásek v liště na AL profilu okruh 2.AVO4.1,2 4,2W/485lmn/3000K</t>
  </si>
  <si>
    <t>-441032662</t>
  </si>
  <si>
    <t>K016</t>
  </si>
  <si>
    <t>krabice odbočná do 4mm2 IP44</t>
  </si>
  <si>
    <t>442761626</t>
  </si>
  <si>
    <t>K017</t>
  </si>
  <si>
    <t>ukonč.kab.smršt.zákl.do 5x4 mm2</t>
  </si>
  <si>
    <t>-1707449552</t>
  </si>
  <si>
    <t>002</t>
  </si>
  <si>
    <t>STAVEBNÍ PRÁCE VENKOVNÍ ELEKTROROZVODY</t>
  </si>
  <si>
    <t>K018</t>
  </si>
  <si>
    <t>vyvrtání otvoru do R=60mm tl.do 600mm v bet.zdi</t>
  </si>
  <si>
    <t>941561071</t>
  </si>
  <si>
    <t>003</t>
  </si>
  <si>
    <t>ZEMNÍ PRÁCE VENKOVNÍ ELEKTROROZVODY</t>
  </si>
  <si>
    <t>K019</t>
  </si>
  <si>
    <t>odstranění žulových kostek v místě u kostela, složení na místě stavby</t>
  </si>
  <si>
    <t>1979215999</t>
  </si>
  <si>
    <t>K020</t>
  </si>
  <si>
    <t>zpětné položení žulových kostek v místě u kostela</t>
  </si>
  <si>
    <t>-177904764</t>
  </si>
  <si>
    <t>K021</t>
  </si>
  <si>
    <t>výkop rýhy š.350mmxhl.400mm tř.3</t>
  </si>
  <si>
    <t xml:space="preserve">m </t>
  </si>
  <si>
    <t>1654195808</t>
  </si>
  <si>
    <t>K022</t>
  </si>
  <si>
    <t>zához rýhy š.350mmxhl.400mm tř.3</t>
  </si>
  <si>
    <t>-708269621</t>
  </si>
  <si>
    <t>K023</t>
  </si>
  <si>
    <t>hutnění v rýze 30MPa</t>
  </si>
  <si>
    <t>1529146045</t>
  </si>
  <si>
    <t>K024</t>
  </si>
  <si>
    <t>lože z písku do rýhy do š.65cm tl.20cm (vč.naložení, odvozu, složení)</t>
  </si>
  <si>
    <t>2040274140</t>
  </si>
  <si>
    <t>K025</t>
  </si>
  <si>
    <t>štěrkodrť lože do rýhy do š.65cm tl.20cm (vč.naložení, odvozu, složení)</t>
  </si>
  <si>
    <t>668256073</t>
  </si>
  <si>
    <t>K026</t>
  </si>
  <si>
    <t>výstr.folie do š.33cm</t>
  </si>
  <si>
    <t>-2128795684</t>
  </si>
  <si>
    <t>004</t>
  </si>
  <si>
    <t>MATERIÁLY</t>
  </si>
  <si>
    <t>M027</t>
  </si>
  <si>
    <t>jistič B1/10A v RE+VO</t>
  </si>
  <si>
    <t>-602891985</t>
  </si>
  <si>
    <t>M028</t>
  </si>
  <si>
    <t>kabel CYKY 3Jx2,5</t>
  </si>
  <si>
    <t>640839576</t>
  </si>
  <si>
    <t>M029</t>
  </si>
  <si>
    <t>kabel CYKY 3Jx1,5</t>
  </si>
  <si>
    <t>-1017699839</t>
  </si>
  <si>
    <t>M030</t>
  </si>
  <si>
    <t>973114763</t>
  </si>
  <si>
    <t>M031</t>
  </si>
  <si>
    <t>-1790932518</t>
  </si>
  <si>
    <t>M032.1</t>
  </si>
  <si>
    <t>V01 zápustné svítidlo 35° 7W/565lmn/3000K vč. příslušenství, specifikace dle PD</t>
  </si>
  <si>
    <t>1450964263</t>
  </si>
  <si>
    <t>M033.1</t>
  </si>
  <si>
    <t xml:space="preserve">VO2 LED pásek v liště na AL profilu  4,2W/485lmn/3000K vč. napájecího zdroje a příslušenství, specifikace dle PD</t>
  </si>
  <si>
    <t>-2040635596</t>
  </si>
  <si>
    <t>M034.1</t>
  </si>
  <si>
    <t xml:space="preserve">VO3  LED pásek v liště na AL profilu 4,2W/485lmn/3000K vč. napájecího zdroje a příslušenství, specifikace dle PD</t>
  </si>
  <si>
    <t>490076799</t>
  </si>
  <si>
    <t>M035.1</t>
  </si>
  <si>
    <t xml:space="preserve">VO4 LED pásek v liště na AL profilu  4,2W/485lmn/3000K vč. napájecího zdroje a příslušenství, specifikace dle PD</t>
  </si>
  <si>
    <t>121333150</t>
  </si>
  <si>
    <t>M033</t>
  </si>
  <si>
    <t>kopaný písek</t>
  </si>
  <si>
    <t>379483052</t>
  </si>
  <si>
    <t>M034</t>
  </si>
  <si>
    <t>štěrkodrť 0-63mm</t>
  </si>
  <si>
    <t>641677220</t>
  </si>
  <si>
    <t>M035</t>
  </si>
  <si>
    <t>beton tř.C20/25</t>
  </si>
  <si>
    <t>351657001</t>
  </si>
  <si>
    <t>M036</t>
  </si>
  <si>
    <t>výstr.červená folie š.33cm</t>
  </si>
  <si>
    <t>-818940420</t>
  </si>
  <si>
    <t>005</t>
  </si>
  <si>
    <t>MONTÁŽE RK_2.A</t>
  </si>
  <si>
    <t>K037</t>
  </si>
  <si>
    <t>nástěnný plastový rozvaděč 24TE/2řady IP65 š.319xv.384xhl.144mm</t>
  </si>
  <si>
    <t>-648290651</t>
  </si>
  <si>
    <t>K038</t>
  </si>
  <si>
    <t>propojovací systém 63A/1L 10kA</t>
  </si>
  <si>
    <t>730396941</t>
  </si>
  <si>
    <t>K039</t>
  </si>
  <si>
    <t>vypínač 32/1/10kA</t>
  </si>
  <si>
    <t>2035237710</t>
  </si>
  <si>
    <t>K040</t>
  </si>
  <si>
    <t>jistič B10/1 10kA</t>
  </si>
  <si>
    <t>244761630</t>
  </si>
  <si>
    <t>006</t>
  </si>
  <si>
    <t>MATERIÁLY RK_2.A</t>
  </si>
  <si>
    <t>M041</t>
  </si>
  <si>
    <t>2026825221</t>
  </si>
  <si>
    <t>M042</t>
  </si>
  <si>
    <t>36137012</t>
  </si>
  <si>
    <t>M043</t>
  </si>
  <si>
    <t>-1414292915</t>
  </si>
  <si>
    <t>M044</t>
  </si>
  <si>
    <t>339967918</t>
  </si>
  <si>
    <t>007</t>
  </si>
  <si>
    <t>PROJEKTOVÁ DOKUMENTACE SKUT.STAVU, REVIZNÍ ZPRÁVA, PŘED.PROTOKOL</t>
  </si>
  <si>
    <t>K045</t>
  </si>
  <si>
    <t>projektová dokumentace skutečného stavu</t>
  </si>
  <si>
    <t>1587584312</t>
  </si>
  <si>
    <t>K046</t>
  </si>
  <si>
    <t>výchozí revizní zpráva</t>
  </si>
  <si>
    <t>2015240273</t>
  </si>
  <si>
    <t>K047</t>
  </si>
  <si>
    <t>předávací protokol, poučení o obsluze el.zařízení</t>
  </si>
  <si>
    <t>1525867321</t>
  </si>
  <si>
    <t>008</t>
  </si>
  <si>
    <t>OSTATNÍ</t>
  </si>
  <si>
    <t>K048</t>
  </si>
  <si>
    <t>Doprava na stavbu</t>
  </si>
  <si>
    <t>kpl</t>
  </si>
  <si>
    <t>1315071812</t>
  </si>
  <si>
    <t>06 - VRN</t>
  </si>
  <si>
    <t>VRN - Vedlejší rozpočtové náklady</t>
  </si>
  <si>
    <t>Vedlejší rozpočtové náklady</t>
  </si>
  <si>
    <t>VRN000X1</t>
  </si>
  <si>
    <t>Zařízení staveniště</t>
  </si>
  <si>
    <t>soubor</t>
  </si>
  <si>
    <t>791660590</t>
  </si>
  <si>
    <t>Poznámka k položce:_x000d_
Např.: vybudování, provozování a odstranění zařízení staveniště, oplocení, lávky, přejezdy, ochrana dřevin či zeleně apod.</t>
  </si>
  <si>
    <t>VRN000X2</t>
  </si>
  <si>
    <t>Ztížené provozní vlivy</t>
  </si>
  <si>
    <t>1995329806</t>
  </si>
  <si>
    <t>Poznámka k položce:_x000d_
Např.: zvýšení provoz třetích osob, komplikovaná doprava, centrum města, zábory apod.</t>
  </si>
  <si>
    <t>VRN000X3</t>
  </si>
  <si>
    <t>Přesun kapacit</t>
  </si>
  <si>
    <t>2024859435</t>
  </si>
  <si>
    <t>Poznámka k položce:_x000d_
Např.: přesun těžké techniky, osob, materiálu apod.</t>
  </si>
  <si>
    <t>VRN000X4</t>
  </si>
  <si>
    <t>Inženýrská činnost</t>
  </si>
  <si>
    <t>-457892235</t>
  </si>
  <si>
    <t>Poznámka k položce:_x000d_
Např.: geodet, statik, výrobní dokumentace, dokumentace skutečného stavu, BOZP apod.</t>
  </si>
  <si>
    <t>VRN000X5</t>
  </si>
  <si>
    <t>Ostatní náklady neuvedené</t>
  </si>
  <si>
    <t>-552145767</t>
  </si>
  <si>
    <t>Poznámka k položce:_x000d_
Např.: pojištění, bankovní záruka apod.</t>
  </si>
  <si>
    <t>SEZNAM FIGUR</t>
  </si>
  <si>
    <t>Výměra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</si>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</sst>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8"/>
      <color rgb="FF000000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0" xfId="0" applyNumberFormat="1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36" fillId="0" borderId="0" xfId="0" applyFont="1" applyAlignment="1">
      <alignment horizontal="left" vertical="center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/>
    </xf>
    <xf numFmtId="167" fontId="40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29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31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31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31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32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33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35</v>
      </c>
      <c r="AO17" s="22"/>
      <c r="AP17" s="22"/>
      <c r="AQ17" s="22"/>
      <c r="AR17" s="20"/>
      <c r="BE17" s="31"/>
      <c r="BS17" s="17" t="s">
        <v>36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37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38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39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40</v>
      </c>
      <c r="AO20" s="22"/>
      <c r="AP20" s="22"/>
      <c r="AQ20" s="22"/>
      <c r="AR20" s="20"/>
      <c r="BE20" s="31"/>
      <c r="BS20" s="17" t="s">
        <v>36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41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71.25" customHeight="1">
      <c r="B23" s="21"/>
      <c r="C23" s="22"/>
      <c r="D23" s="22"/>
      <c r="E23" s="36" t="s">
        <v>42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43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44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45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46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47</v>
      </c>
      <c r="E29" s="47"/>
      <c r="F29" s="32" t="s">
        <v>48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49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50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51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52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53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54</v>
      </c>
      <c r="U35" s="54"/>
      <c r="V35" s="54"/>
      <c r="W35" s="54"/>
      <c r="X35" s="56" t="s">
        <v>55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57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58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59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58</v>
      </c>
      <c r="AI60" s="42"/>
      <c r="AJ60" s="42"/>
      <c r="AK60" s="42"/>
      <c r="AL60" s="42"/>
      <c r="AM60" s="64" t="s">
        <v>59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60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61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58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59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58</v>
      </c>
      <c r="AI75" s="42"/>
      <c r="AJ75" s="42"/>
      <c r="AK75" s="42"/>
      <c r="AL75" s="42"/>
      <c r="AM75" s="64" t="s">
        <v>59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62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25MT013a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Kolumbárium a rozptylová loučka Litomyšl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Prokešova, Litomyšl, 570 01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5. 2. 2025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Litomyšl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32</v>
      </c>
      <c r="AJ89" s="40"/>
      <c r="AK89" s="40"/>
      <c r="AL89" s="40"/>
      <c r="AM89" s="80" t="str">
        <f>IF(E17="","",E17)</f>
        <v>Kuba &amp; Pilař architekti s.r.o.</v>
      </c>
      <c r="AN89" s="71"/>
      <c r="AO89" s="71"/>
      <c r="AP89" s="71"/>
      <c r="AQ89" s="40"/>
      <c r="AR89" s="44"/>
      <c r="AS89" s="81" t="s">
        <v>63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25.65" customHeight="1">
      <c r="A90" s="38"/>
      <c r="B90" s="39"/>
      <c r="C90" s="32" t="s">
        <v>30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37</v>
      </c>
      <c r="AJ90" s="40"/>
      <c r="AK90" s="40"/>
      <c r="AL90" s="40"/>
      <c r="AM90" s="80" t="str">
        <f>IF(E20="","",E20)</f>
        <v>STAGA stavební agentura s.r.o.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64</v>
      </c>
      <c r="D92" s="94"/>
      <c r="E92" s="94"/>
      <c r="F92" s="94"/>
      <c r="G92" s="94"/>
      <c r="H92" s="95"/>
      <c r="I92" s="96" t="s">
        <v>65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66</v>
      </c>
      <c r="AH92" s="94"/>
      <c r="AI92" s="94"/>
      <c r="AJ92" s="94"/>
      <c r="AK92" s="94"/>
      <c r="AL92" s="94"/>
      <c r="AM92" s="94"/>
      <c r="AN92" s="96" t="s">
        <v>67</v>
      </c>
      <c r="AO92" s="94"/>
      <c r="AP92" s="98"/>
      <c r="AQ92" s="99" t="s">
        <v>68</v>
      </c>
      <c r="AR92" s="44"/>
      <c r="AS92" s="100" t="s">
        <v>69</v>
      </c>
      <c r="AT92" s="101" t="s">
        <v>70</v>
      </c>
      <c r="AU92" s="101" t="s">
        <v>71</v>
      </c>
      <c r="AV92" s="101" t="s">
        <v>72</v>
      </c>
      <c r="AW92" s="101" t="s">
        <v>73</v>
      </c>
      <c r="AX92" s="101" t="s">
        <v>74</v>
      </c>
      <c r="AY92" s="101" t="s">
        <v>75</v>
      </c>
      <c r="AZ92" s="101" t="s">
        <v>76</v>
      </c>
      <c r="BA92" s="101" t="s">
        <v>77</v>
      </c>
      <c r="BB92" s="101" t="s">
        <v>78</v>
      </c>
      <c r="BC92" s="101" t="s">
        <v>79</v>
      </c>
      <c r="BD92" s="102" t="s">
        <v>80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81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ROUND(AG95+SUM(AG96:AG98)+AG101+AG102,2)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ROUND(AS95+SUM(AS96:AS98)+AS101+AS102,2)</f>
        <v>0</v>
      </c>
      <c r="AT94" s="114">
        <f>ROUND(SUM(AV94:AW94),2)</f>
        <v>0</v>
      </c>
      <c r="AU94" s="115">
        <f>ROUND(AU95+SUM(AU96:AU98)+AU101+AU102,5)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ROUND(AZ95+SUM(AZ96:AZ98)+AZ101+AZ102,2)</f>
        <v>0</v>
      </c>
      <c r="BA94" s="114">
        <f>ROUND(BA95+SUM(BA96:BA98)+BA101+BA102,2)</f>
        <v>0</v>
      </c>
      <c r="BB94" s="114">
        <f>ROUND(BB95+SUM(BB96:BB98)+BB101+BB102,2)</f>
        <v>0</v>
      </c>
      <c r="BC94" s="114">
        <f>ROUND(BC95+SUM(BC96:BC98)+BC101+BC102,2)</f>
        <v>0</v>
      </c>
      <c r="BD94" s="116">
        <f>ROUND(BD95+SUM(BD96:BD98)+BD101+BD102,2)</f>
        <v>0</v>
      </c>
      <c r="BE94" s="6"/>
      <c r="BS94" s="117" t="s">
        <v>82</v>
      </c>
      <c r="BT94" s="117" t="s">
        <v>83</v>
      </c>
      <c r="BU94" s="118" t="s">
        <v>84</v>
      </c>
      <c r="BV94" s="117" t="s">
        <v>85</v>
      </c>
      <c r="BW94" s="117" t="s">
        <v>5</v>
      </c>
      <c r="BX94" s="117" t="s">
        <v>86</v>
      </c>
      <c r="CL94" s="117" t="s">
        <v>1</v>
      </c>
    </row>
    <row r="95" s="7" customFormat="1" ht="16.5" customHeight="1">
      <c r="A95" s="119" t="s">
        <v>87</v>
      </c>
      <c r="B95" s="120"/>
      <c r="C95" s="121"/>
      <c r="D95" s="122" t="s">
        <v>88</v>
      </c>
      <c r="E95" s="122"/>
      <c r="F95" s="122"/>
      <c r="G95" s="122"/>
      <c r="H95" s="122"/>
      <c r="I95" s="123"/>
      <c r="J95" s="122" t="s">
        <v>89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'01 - Příprava území'!J30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90</v>
      </c>
      <c r="AR95" s="126"/>
      <c r="AS95" s="127">
        <v>0</v>
      </c>
      <c r="AT95" s="128">
        <f>ROUND(SUM(AV95:AW95),2)</f>
        <v>0</v>
      </c>
      <c r="AU95" s="129">
        <f>'01 - Příprava území'!P120</f>
        <v>0</v>
      </c>
      <c r="AV95" s="128">
        <f>'01 - Příprava území'!J33</f>
        <v>0</v>
      </c>
      <c r="AW95" s="128">
        <f>'01 - Příprava území'!J34</f>
        <v>0</v>
      </c>
      <c r="AX95" s="128">
        <f>'01 - Příprava území'!J35</f>
        <v>0</v>
      </c>
      <c r="AY95" s="128">
        <f>'01 - Příprava území'!J36</f>
        <v>0</v>
      </c>
      <c r="AZ95" s="128">
        <f>'01 - Příprava území'!F33</f>
        <v>0</v>
      </c>
      <c r="BA95" s="128">
        <f>'01 - Příprava území'!F34</f>
        <v>0</v>
      </c>
      <c r="BB95" s="128">
        <f>'01 - Příprava území'!F35</f>
        <v>0</v>
      </c>
      <c r="BC95" s="128">
        <f>'01 - Příprava území'!F36</f>
        <v>0</v>
      </c>
      <c r="BD95" s="130">
        <f>'01 - Příprava území'!F37</f>
        <v>0</v>
      </c>
      <c r="BE95" s="7"/>
      <c r="BT95" s="131" t="s">
        <v>91</v>
      </c>
      <c r="BV95" s="131" t="s">
        <v>85</v>
      </c>
      <c r="BW95" s="131" t="s">
        <v>92</v>
      </c>
      <c r="BX95" s="131" t="s">
        <v>5</v>
      </c>
      <c r="CL95" s="131" t="s">
        <v>1</v>
      </c>
      <c r="CM95" s="131" t="s">
        <v>93</v>
      </c>
    </row>
    <row r="96" s="7" customFormat="1" ht="16.5" customHeight="1">
      <c r="A96" s="119" t="s">
        <v>87</v>
      </c>
      <c r="B96" s="120"/>
      <c r="C96" s="121"/>
      <c r="D96" s="122" t="s">
        <v>94</v>
      </c>
      <c r="E96" s="122"/>
      <c r="F96" s="122"/>
      <c r="G96" s="122"/>
      <c r="H96" s="122"/>
      <c r="I96" s="123"/>
      <c r="J96" s="122" t="s">
        <v>95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'02 - Stavební část'!J30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90</v>
      </c>
      <c r="AR96" s="126"/>
      <c r="AS96" s="127">
        <v>0</v>
      </c>
      <c r="AT96" s="128">
        <f>ROUND(SUM(AV96:AW96),2)</f>
        <v>0</v>
      </c>
      <c r="AU96" s="129">
        <f>'02 - Stavební část'!P125</f>
        <v>0</v>
      </c>
      <c r="AV96" s="128">
        <f>'02 - Stavební část'!J33</f>
        <v>0</v>
      </c>
      <c r="AW96" s="128">
        <f>'02 - Stavební část'!J34</f>
        <v>0</v>
      </c>
      <c r="AX96" s="128">
        <f>'02 - Stavební část'!J35</f>
        <v>0</v>
      </c>
      <c r="AY96" s="128">
        <f>'02 - Stavební část'!J36</f>
        <v>0</v>
      </c>
      <c r="AZ96" s="128">
        <f>'02 - Stavební část'!F33</f>
        <v>0</v>
      </c>
      <c r="BA96" s="128">
        <f>'02 - Stavební část'!F34</f>
        <v>0</v>
      </c>
      <c r="BB96" s="128">
        <f>'02 - Stavební část'!F35</f>
        <v>0</v>
      </c>
      <c r="BC96" s="128">
        <f>'02 - Stavební část'!F36</f>
        <v>0</v>
      </c>
      <c r="BD96" s="130">
        <f>'02 - Stavební část'!F37</f>
        <v>0</v>
      </c>
      <c r="BE96" s="7"/>
      <c r="BT96" s="131" t="s">
        <v>91</v>
      </c>
      <c r="BV96" s="131" t="s">
        <v>85</v>
      </c>
      <c r="BW96" s="131" t="s">
        <v>96</v>
      </c>
      <c r="BX96" s="131" t="s">
        <v>5</v>
      </c>
      <c r="CL96" s="131" t="s">
        <v>1</v>
      </c>
      <c r="CM96" s="131" t="s">
        <v>93</v>
      </c>
    </row>
    <row r="97" s="7" customFormat="1" ht="16.5" customHeight="1">
      <c r="A97" s="119" t="s">
        <v>87</v>
      </c>
      <c r="B97" s="120"/>
      <c r="C97" s="121"/>
      <c r="D97" s="122" t="s">
        <v>97</v>
      </c>
      <c r="E97" s="122"/>
      <c r="F97" s="122"/>
      <c r="G97" s="122"/>
      <c r="H97" s="122"/>
      <c r="I97" s="123"/>
      <c r="J97" s="122" t="s">
        <v>98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'03 - Výrobky'!J30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90</v>
      </c>
      <c r="AR97" s="126"/>
      <c r="AS97" s="127">
        <v>0</v>
      </c>
      <c r="AT97" s="128">
        <f>ROUND(SUM(AV97:AW97),2)</f>
        <v>0</v>
      </c>
      <c r="AU97" s="129">
        <f>'03 - Výrobky'!P118</f>
        <v>0</v>
      </c>
      <c r="AV97" s="128">
        <f>'03 - Výrobky'!J33</f>
        <v>0</v>
      </c>
      <c r="AW97" s="128">
        <f>'03 - Výrobky'!J34</f>
        <v>0</v>
      </c>
      <c r="AX97" s="128">
        <f>'03 - Výrobky'!J35</f>
        <v>0</v>
      </c>
      <c r="AY97" s="128">
        <f>'03 - Výrobky'!J36</f>
        <v>0</v>
      </c>
      <c r="AZ97" s="128">
        <f>'03 - Výrobky'!F33</f>
        <v>0</v>
      </c>
      <c r="BA97" s="128">
        <f>'03 - Výrobky'!F34</f>
        <v>0</v>
      </c>
      <c r="BB97" s="128">
        <f>'03 - Výrobky'!F35</f>
        <v>0</v>
      </c>
      <c r="BC97" s="128">
        <f>'03 - Výrobky'!F36</f>
        <v>0</v>
      </c>
      <c r="BD97" s="130">
        <f>'03 - Výrobky'!F37</f>
        <v>0</v>
      </c>
      <c r="BE97" s="7"/>
      <c r="BT97" s="131" t="s">
        <v>91</v>
      </c>
      <c r="BV97" s="131" t="s">
        <v>85</v>
      </c>
      <c r="BW97" s="131" t="s">
        <v>99</v>
      </c>
      <c r="BX97" s="131" t="s">
        <v>5</v>
      </c>
      <c r="CL97" s="131" t="s">
        <v>1</v>
      </c>
      <c r="CM97" s="131" t="s">
        <v>93</v>
      </c>
    </row>
    <row r="98" s="7" customFormat="1" ht="16.5" customHeight="1">
      <c r="A98" s="7"/>
      <c r="B98" s="120"/>
      <c r="C98" s="121"/>
      <c r="D98" s="122" t="s">
        <v>100</v>
      </c>
      <c r="E98" s="122"/>
      <c r="F98" s="122"/>
      <c r="G98" s="122"/>
      <c r="H98" s="122"/>
      <c r="I98" s="123"/>
      <c r="J98" s="122" t="s">
        <v>101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32">
        <f>ROUND(SUM(AG99:AG100),2)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90</v>
      </c>
      <c r="AR98" s="126"/>
      <c r="AS98" s="127">
        <f>ROUND(SUM(AS99:AS100),2)</f>
        <v>0</v>
      </c>
      <c r="AT98" s="128">
        <f>ROUND(SUM(AV98:AW98),2)</f>
        <v>0</v>
      </c>
      <c r="AU98" s="129">
        <f>ROUND(SUM(AU99:AU100),5)</f>
        <v>0</v>
      </c>
      <c r="AV98" s="128">
        <f>ROUND(AZ98*L29,2)</f>
        <v>0</v>
      </c>
      <c r="AW98" s="128">
        <f>ROUND(BA98*L30,2)</f>
        <v>0</v>
      </c>
      <c r="AX98" s="128">
        <f>ROUND(BB98*L29,2)</f>
        <v>0</v>
      </c>
      <c r="AY98" s="128">
        <f>ROUND(BC98*L30,2)</f>
        <v>0</v>
      </c>
      <c r="AZ98" s="128">
        <f>ROUND(SUM(AZ99:AZ100),2)</f>
        <v>0</v>
      </c>
      <c r="BA98" s="128">
        <f>ROUND(SUM(BA99:BA100),2)</f>
        <v>0</v>
      </c>
      <c r="BB98" s="128">
        <f>ROUND(SUM(BB99:BB100),2)</f>
        <v>0</v>
      </c>
      <c r="BC98" s="128">
        <f>ROUND(SUM(BC99:BC100),2)</f>
        <v>0</v>
      </c>
      <c r="BD98" s="130">
        <f>ROUND(SUM(BD99:BD100),2)</f>
        <v>0</v>
      </c>
      <c r="BE98" s="7"/>
      <c r="BS98" s="131" t="s">
        <v>82</v>
      </c>
      <c r="BT98" s="131" t="s">
        <v>91</v>
      </c>
      <c r="BU98" s="131" t="s">
        <v>84</v>
      </c>
      <c r="BV98" s="131" t="s">
        <v>85</v>
      </c>
      <c r="BW98" s="131" t="s">
        <v>102</v>
      </c>
      <c r="BX98" s="131" t="s">
        <v>5</v>
      </c>
      <c r="CL98" s="131" t="s">
        <v>1</v>
      </c>
      <c r="CM98" s="131" t="s">
        <v>93</v>
      </c>
    </row>
    <row r="99" s="4" customFormat="1" ht="16.5" customHeight="1">
      <c r="A99" s="119" t="s">
        <v>87</v>
      </c>
      <c r="B99" s="70"/>
      <c r="C99" s="133"/>
      <c r="D99" s="133"/>
      <c r="E99" s="134" t="s">
        <v>103</v>
      </c>
      <c r="F99" s="134"/>
      <c r="G99" s="134"/>
      <c r="H99" s="134"/>
      <c r="I99" s="134"/>
      <c r="J99" s="133"/>
      <c r="K99" s="134" t="s">
        <v>101</v>
      </c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5">
        <f>'04.1 - Vegetační úpravy'!J32</f>
        <v>0</v>
      </c>
      <c r="AH99" s="133"/>
      <c r="AI99" s="133"/>
      <c r="AJ99" s="133"/>
      <c r="AK99" s="133"/>
      <c r="AL99" s="133"/>
      <c r="AM99" s="133"/>
      <c r="AN99" s="135">
        <f>SUM(AG99,AT99)</f>
        <v>0</v>
      </c>
      <c r="AO99" s="133"/>
      <c r="AP99" s="133"/>
      <c r="AQ99" s="136" t="s">
        <v>104</v>
      </c>
      <c r="AR99" s="72"/>
      <c r="AS99" s="137">
        <v>0</v>
      </c>
      <c r="AT99" s="138">
        <f>ROUND(SUM(AV99:AW99),2)</f>
        <v>0</v>
      </c>
      <c r="AU99" s="139">
        <f>'04.1 - Vegetační úpravy'!P124</f>
        <v>0</v>
      </c>
      <c r="AV99" s="138">
        <f>'04.1 - Vegetační úpravy'!J35</f>
        <v>0</v>
      </c>
      <c r="AW99" s="138">
        <f>'04.1 - Vegetační úpravy'!J36</f>
        <v>0</v>
      </c>
      <c r="AX99" s="138">
        <f>'04.1 - Vegetační úpravy'!J37</f>
        <v>0</v>
      </c>
      <c r="AY99" s="138">
        <f>'04.1 - Vegetační úpravy'!J38</f>
        <v>0</v>
      </c>
      <c r="AZ99" s="138">
        <f>'04.1 - Vegetační úpravy'!F35</f>
        <v>0</v>
      </c>
      <c r="BA99" s="138">
        <f>'04.1 - Vegetační úpravy'!F36</f>
        <v>0</v>
      </c>
      <c r="BB99" s="138">
        <f>'04.1 - Vegetační úpravy'!F37</f>
        <v>0</v>
      </c>
      <c r="BC99" s="138">
        <f>'04.1 - Vegetační úpravy'!F38</f>
        <v>0</v>
      </c>
      <c r="BD99" s="140">
        <f>'04.1 - Vegetační úpravy'!F39</f>
        <v>0</v>
      </c>
      <c r="BE99" s="4"/>
      <c r="BT99" s="141" t="s">
        <v>93</v>
      </c>
      <c r="BV99" s="141" t="s">
        <v>85</v>
      </c>
      <c r="BW99" s="141" t="s">
        <v>105</v>
      </c>
      <c r="BX99" s="141" t="s">
        <v>102</v>
      </c>
      <c r="CL99" s="141" t="s">
        <v>1</v>
      </c>
    </row>
    <row r="100" s="4" customFormat="1" ht="16.5" customHeight="1">
      <c r="A100" s="119" t="s">
        <v>87</v>
      </c>
      <c r="B100" s="70"/>
      <c r="C100" s="133"/>
      <c r="D100" s="133"/>
      <c r="E100" s="134" t="s">
        <v>106</v>
      </c>
      <c r="F100" s="134"/>
      <c r="G100" s="134"/>
      <c r="H100" s="134"/>
      <c r="I100" s="134"/>
      <c r="J100" s="133"/>
      <c r="K100" s="134" t="s">
        <v>107</v>
      </c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5">
        <f>'04.2 - Následná péče (5 let)'!J32</f>
        <v>0</v>
      </c>
      <c r="AH100" s="133"/>
      <c r="AI100" s="133"/>
      <c r="AJ100" s="133"/>
      <c r="AK100" s="133"/>
      <c r="AL100" s="133"/>
      <c r="AM100" s="133"/>
      <c r="AN100" s="135">
        <f>SUM(AG100,AT100)</f>
        <v>0</v>
      </c>
      <c r="AO100" s="133"/>
      <c r="AP100" s="133"/>
      <c r="AQ100" s="136" t="s">
        <v>104</v>
      </c>
      <c r="AR100" s="72"/>
      <c r="AS100" s="137">
        <v>0</v>
      </c>
      <c r="AT100" s="138">
        <f>ROUND(SUM(AV100:AW100),2)</f>
        <v>0</v>
      </c>
      <c r="AU100" s="139">
        <f>'04.2 - Následná péče (5 let)'!P122</f>
        <v>0</v>
      </c>
      <c r="AV100" s="138">
        <f>'04.2 - Následná péče (5 let)'!J35</f>
        <v>0</v>
      </c>
      <c r="AW100" s="138">
        <f>'04.2 - Následná péče (5 let)'!J36</f>
        <v>0</v>
      </c>
      <c r="AX100" s="138">
        <f>'04.2 - Následná péče (5 let)'!J37</f>
        <v>0</v>
      </c>
      <c r="AY100" s="138">
        <f>'04.2 - Následná péče (5 let)'!J38</f>
        <v>0</v>
      </c>
      <c r="AZ100" s="138">
        <f>'04.2 - Následná péče (5 let)'!F35</f>
        <v>0</v>
      </c>
      <c r="BA100" s="138">
        <f>'04.2 - Následná péče (5 let)'!F36</f>
        <v>0</v>
      </c>
      <c r="BB100" s="138">
        <f>'04.2 - Následná péče (5 let)'!F37</f>
        <v>0</v>
      </c>
      <c r="BC100" s="138">
        <f>'04.2 - Následná péče (5 let)'!F38</f>
        <v>0</v>
      </c>
      <c r="BD100" s="140">
        <f>'04.2 - Následná péče (5 let)'!F39</f>
        <v>0</v>
      </c>
      <c r="BE100" s="4"/>
      <c r="BT100" s="141" t="s">
        <v>93</v>
      </c>
      <c r="BV100" s="141" t="s">
        <v>85</v>
      </c>
      <c r="BW100" s="141" t="s">
        <v>108</v>
      </c>
      <c r="BX100" s="141" t="s">
        <v>102</v>
      </c>
      <c r="CL100" s="141" t="s">
        <v>1</v>
      </c>
    </row>
    <row r="101" s="7" customFormat="1" ht="16.5" customHeight="1">
      <c r="A101" s="119" t="s">
        <v>87</v>
      </c>
      <c r="B101" s="120"/>
      <c r="C101" s="121"/>
      <c r="D101" s="122" t="s">
        <v>109</v>
      </c>
      <c r="E101" s="122"/>
      <c r="F101" s="122"/>
      <c r="G101" s="122"/>
      <c r="H101" s="122"/>
      <c r="I101" s="123"/>
      <c r="J101" s="122" t="s">
        <v>110</v>
      </c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4">
        <f>'05 - Elektroinstalace'!J30</f>
        <v>0</v>
      </c>
      <c r="AH101" s="123"/>
      <c r="AI101" s="123"/>
      <c r="AJ101" s="123"/>
      <c r="AK101" s="123"/>
      <c r="AL101" s="123"/>
      <c r="AM101" s="123"/>
      <c r="AN101" s="124">
        <f>SUM(AG101,AT101)</f>
        <v>0</v>
      </c>
      <c r="AO101" s="123"/>
      <c r="AP101" s="123"/>
      <c r="AQ101" s="125" t="s">
        <v>90</v>
      </c>
      <c r="AR101" s="126"/>
      <c r="AS101" s="127">
        <v>0</v>
      </c>
      <c r="AT101" s="128">
        <f>ROUND(SUM(AV101:AW101),2)</f>
        <v>0</v>
      </c>
      <c r="AU101" s="129">
        <f>'05 - Elektroinstalace'!P126</f>
        <v>0</v>
      </c>
      <c r="AV101" s="128">
        <f>'05 - Elektroinstalace'!J33</f>
        <v>0</v>
      </c>
      <c r="AW101" s="128">
        <f>'05 - Elektroinstalace'!J34</f>
        <v>0</v>
      </c>
      <c r="AX101" s="128">
        <f>'05 - Elektroinstalace'!J35</f>
        <v>0</v>
      </c>
      <c r="AY101" s="128">
        <f>'05 - Elektroinstalace'!J36</f>
        <v>0</v>
      </c>
      <c r="AZ101" s="128">
        <f>'05 - Elektroinstalace'!F33</f>
        <v>0</v>
      </c>
      <c r="BA101" s="128">
        <f>'05 - Elektroinstalace'!F34</f>
        <v>0</v>
      </c>
      <c r="BB101" s="128">
        <f>'05 - Elektroinstalace'!F35</f>
        <v>0</v>
      </c>
      <c r="BC101" s="128">
        <f>'05 - Elektroinstalace'!F36</f>
        <v>0</v>
      </c>
      <c r="BD101" s="130">
        <f>'05 - Elektroinstalace'!F37</f>
        <v>0</v>
      </c>
      <c r="BE101" s="7"/>
      <c r="BT101" s="131" t="s">
        <v>91</v>
      </c>
      <c r="BV101" s="131" t="s">
        <v>85</v>
      </c>
      <c r="BW101" s="131" t="s">
        <v>111</v>
      </c>
      <c r="BX101" s="131" t="s">
        <v>5</v>
      </c>
      <c r="CL101" s="131" t="s">
        <v>1</v>
      </c>
      <c r="CM101" s="131" t="s">
        <v>93</v>
      </c>
    </row>
    <row r="102" s="7" customFormat="1" ht="16.5" customHeight="1">
      <c r="A102" s="119" t="s">
        <v>87</v>
      </c>
      <c r="B102" s="120"/>
      <c r="C102" s="121"/>
      <c r="D102" s="122" t="s">
        <v>112</v>
      </c>
      <c r="E102" s="122"/>
      <c r="F102" s="122"/>
      <c r="G102" s="122"/>
      <c r="H102" s="122"/>
      <c r="I102" s="123"/>
      <c r="J102" s="122" t="s">
        <v>113</v>
      </c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22"/>
      <c r="AE102" s="122"/>
      <c r="AF102" s="122"/>
      <c r="AG102" s="124">
        <f>'06 - VRN'!J30</f>
        <v>0</v>
      </c>
      <c r="AH102" s="123"/>
      <c r="AI102" s="123"/>
      <c r="AJ102" s="123"/>
      <c r="AK102" s="123"/>
      <c r="AL102" s="123"/>
      <c r="AM102" s="123"/>
      <c r="AN102" s="124">
        <f>SUM(AG102,AT102)</f>
        <v>0</v>
      </c>
      <c r="AO102" s="123"/>
      <c r="AP102" s="123"/>
      <c r="AQ102" s="125" t="s">
        <v>90</v>
      </c>
      <c r="AR102" s="126"/>
      <c r="AS102" s="142">
        <v>0</v>
      </c>
      <c r="AT102" s="143">
        <f>ROUND(SUM(AV102:AW102),2)</f>
        <v>0</v>
      </c>
      <c r="AU102" s="144">
        <f>'06 - VRN'!P117</f>
        <v>0</v>
      </c>
      <c r="AV102" s="143">
        <f>'06 - VRN'!J33</f>
        <v>0</v>
      </c>
      <c r="AW102" s="143">
        <f>'06 - VRN'!J34</f>
        <v>0</v>
      </c>
      <c r="AX102" s="143">
        <f>'06 - VRN'!J35</f>
        <v>0</v>
      </c>
      <c r="AY102" s="143">
        <f>'06 - VRN'!J36</f>
        <v>0</v>
      </c>
      <c r="AZ102" s="143">
        <f>'06 - VRN'!F33</f>
        <v>0</v>
      </c>
      <c r="BA102" s="143">
        <f>'06 - VRN'!F34</f>
        <v>0</v>
      </c>
      <c r="BB102" s="143">
        <f>'06 - VRN'!F35</f>
        <v>0</v>
      </c>
      <c r="BC102" s="143">
        <f>'06 - VRN'!F36</f>
        <v>0</v>
      </c>
      <c r="BD102" s="145">
        <f>'06 - VRN'!F37</f>
        <v>0</v>
      </c>
      <c r="BE102" s="7"/>
      <c r="BT102" s="131" t="s">
        <v>91</v>
      </c>
      <c r="BV102" s="131" t="s">
        <v>85</v>
      </c>
      <c r="BW102" s="131" t="s">
        <v>114</v>
      </c>
      <c r="BX102" s="131" t="s">
        <v>5</v>
      </c>
      <c r="CL102" s="131" t="s">
        <v>1</v>
      </c>
      <c r="CM102" s="131" t="s">
        <v>93</v>
      </c>
    </row>
    <row r="103" s="2" customFormat="1" ht="30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4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44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</row>
  </sheetData>
  <sheetProtection sheet="1" formatColumns="0" formatRows="0" objects="1" scenarios="1" spinCount="100000" saltValue="m0x4y79w6QVLQh8opYLTMdML+GEmituoRrS/VsPwglRatlCA0lAaTGLo01Bg9nE8CPnL3s7hni1dPgcDqW70fQ==" hashValue="3L8vxGgPsiDoOPUu0ykeECaVnIo0m0wy0pPU/mzZTh9s8rN86AYPFTI5iczeTYmhNXlzMfLCpuBAODMP2HI/PQ==" algorithmName="SHA-512" password="CC35"/>
  <mergeCells count="70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E99:I99"/>
    <mergeCell ref="K99:AF99"/>
    <mergeCell ref="AN100:AP100"/>
    <mergeCell ref="AG100:AM100"/>
    <mergeCell ref="E100:I100"/>
    <mergeCell ref="K100:AF100"/>
    <mergeCell ref="AN101:AP101"/>
    <mergeCell ref="AG101:AM101"/>
    <mergeCell ref="D101:H101"/>
    <mergeCell ref="J101:AF101"/>
    <mergeCell ref="AN102:AP102"/>
    <mergeCell ref="AG102:AM102"/>
    <mergeCell ref="D102:H102"/>
    <mergeCell ref="J102:AF102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Příprava území'!C2" display="/"/>
    <hyperlink ref="A96" location="'02 - Stavební část'!C2" display="/"/>
    <hyperlink ref="A97" location="'03 - Výrobky'!C2" display="/"/>
    <hyperlink ref="A99" location="'04.1 - Vegetační úpravy'!C2" display="/"/>
    <hyperlink ref="A100" location="'04.2 - Následná péče (5 let)'!C2" display="/"/>
    <hyperlink ref="A101" location="'05 - Elektroinstalace'!C2" display="/"/>
    <hyperlink ref="A102" location="'06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93</v>
      </c>
    </row>
    <row r="4" s="1" customFormat="1" ht="24.96" customHeight="1">
      <c r="B4" s="20"/>
      <c r="D4" s="148" t="s">
        <v>115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Kolumbárium a rozptylová loučka Litomyšl</v>
      </c>
      <c r="F7" s="150"/>
      <c r="G7" s="150"/>
      <c r="H7" s="150"/>
      <c r="L7" s="20"/>
    </row>
    <row r="8" s="2" customFormat="1" ht="12" customHeight="1">
      <c r="A8" s="38"/>
      <c r="B8" s="44"/>
      <c r="C8" s="38"/>
      <c r="D8" s="150" t="s">
        <v>116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2" t="s">
        <v>117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0" t="s">
        <v>18</v>
      </c>
      <c r="E11" s="38"/>
      <c r="F11" s="141" t="s">
        <v>1</v>
      </c>
      <c r="G11" s="38"/>
      <c r="H11" s="38"/>
      <c r="I11" s="150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0" t="s">
        <v>20</v>
      </c>
      <c r="E12" s="38"/>
      <c r="F12" s="141" t="s">
        <v>21</v>
      </c>
      <c r="G12" s="38"/>
      <c r="H12" s="38"/>
      <c r="I12" s="150" t="s">
        <v>22</v>
      </c>
      <c r="J12" s="153" t="str">
        <f>'Rekapitulace stavby'!AN8</f>
        <v>5. 2. 2025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24</v>
      </c>
      <c r="E14" s="38"/>
      <c r="F14" s="38"/>
      <c r="G14" s="38"/>
      <c r="H14" s="38"/>
      <c r="I14" s="150" t="s">
        <v>25</v>
      </c>
      <c r="J14" s="141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">
        <v>27</v>
      </c>
      <c r="F15" s="38"/>
      <c r="G15" s="38"/>
      <c r="H15" s="38"/>
      <c r="I15" s="150" t="s">
        <v>28</v>
      </c>
      <c r="J15" s="141" t="s">
        <v>29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0" t="s">
        <v>30</v>
      </c>
      <c r="E17" s="38"/>
      <c r="F17" s="38"/>
      <c r="G17" s="38"/>
      <c r="H17" s="38"/>
      <c r="I17" s="15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0" t="s">
        <v>32</v>
      </c>
      <c r="E20" s="38"/>
      <c r="F20" s="38"/>
      <c r="G20" s="38"/>
      <c r="H20" s="38"/>
      <c r="I20" s="150" t="s">
        <v>25</v>
      </c>
      <c r="J20" s="141" t="s">
        <v>33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">
        <v>34</v>
      </c>
      <c r="F21" s="38"/>
      <c r="G21" s="38"/>
      <c r="H21" s="38"/>
      <c r="I21" s="150" t="s">
        <v>28</v>
      </c>
      <c r="J21" s="141" t="s">
        <v>35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0" t="s">
        <v>37</v>
      </c>
      <c r="E23" s="38"/>
      <c r="F23" s="38"/>
      <c r="G23" s="38"/>
      <c r="H23" s="38"/>
      <c r="I23" s="150" t="s">
        <v>25</v>
      </c>
      <c r="J23" s="141" t="s">
        <v>38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">
        <v>39</v>
      </c>
      <c r="F24" s="38"/>
      <c r="G24" s="38"/>
      <c r="H24" s="38"/>
      <c r="I24" s="150" t="s">
        <v>28</v>
      </c>
      <c r="J24" s="141" t="s">
        <v>40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0" t="s">
        <v>41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07.25" customHeight="1">
      <c r="A27" s="154"/>
      <c r="B27" s="155"/>
      <c r="C27" s="154"/>
      <c r="D27" s="154"/>
      <c r="E27" s="156" t="s">
        <v>42</v>
      </c>
      <c r="F27" s="156"/>
      <c r="G27" s="156"/>
      <c r="H27" s="156"/>
      <c r="I27" s="154"/>
      <c r="J27" s="154"/>
      <c r="K27" s="154"/>
      <c r="L27" s="157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8"/>
      <c r="E29" s="158"/>
      <c r="F29" s="158"/>
      <c r="G29" s="158"/>
      <c r="H29" s="158"/>
      <c r="I29" s="158"/>
      <c r="J29" s="158"/>
      <c r="K29" s="15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9" t="s">
        <v>43</v>
      </c>
      <c r="E30" s="38"/>
      <c r="F30" s="38"/>
      <c r="G30" s="38"/>
      <c r="H30" s="38"/>
      <c r="I30" s="38"/>
      <c r="J30" s="160">
        <f>ROUND(J120,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1" t="s">
        <v>45</v>
      </c>
      <c r="G32" s="38"/>
      <c r="H32" s="38"/>
      <c r="I32" s="161" t="s">
        <v>44</v>
      </c>
      <c r="J32" s="161" t="s">
        <v>46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2" t="s">
        <v>47</v>
      </c>
      <c r="E33" s="150" t="s">
        <v>48</v>
      </c>
      <c r="F33" s="163">
        <f>ROUND((SUM(BE120:BE145)),  2)</f>
        <v>0</v>
      </c>
      <c r="G33" s="38"/>
      <c r="H33" s="38"/>
      <c r="I33" s="164">
        <v>0.20999999999999999</v>
      </c>
      <c r="J33" s="163">
        <f>ROUND(((SUM(BE120:BE145))*I33),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0" t="s">
        <v>49</v>
      </c>
      <c r="F34" s="163">
        <f>ROUND((SUM(BF120:BF145)),  2)</f>
        <v>0</v>
      </c>
      <c r="G34" s="38"/>
      <c r="H34" s="38"/>
      <c r="I34" s="164">
        <v>0.12</v>
      </c>
      <c r="J34" s="163">
        <f>ROUND(((SUM(BF120:BF145))*I34),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0" t="s">
        <v>50</v>
      </c>
      <c r="F35" s="163">
        <f>ROUND((SUM(BG120:BG145)),  2)</f>
        <v>0</v>
      </c>
      <c r="G35" s="38"/>
      <c r="H35" s="38"/>
      <c r="I35" s="164">
        <v>0.20999999999999999</v>
      </c>
      <c r="J35" s="163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0" t="s">
        <v>51</v>
      </c>
      <c r="F36" s="163">
        <f>ROUND((SUM(BH120:BH145)),  2)</f>
        <v>0</v>
      </c>
      <c r="G36" s="38"/>
      <c r="H36" s="38"/>
      <c r="I36" s="164">
        <v>0.12</v>
      </c>
      <c r="J36" s="163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52</v>
      </c>
      <c r="F37" s="163">
        <f>ROUND((SUM(BI120:BI145)),  2)</f>
        <v>0</v>
      </c>
      <c r="G37" s="38"/>
      <c r="H37" s="38"/>
      <c r="I37" s="164">
        <v>0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5"/>
      <c r="D39" s="166" t="s">
        <v>53</v>
      </c>
      <c r="E39" s="167"/>
      <c r="F39" s="167"/>
      <c r="G39" s="168" t="s">
        <v>54</v>
      </c>
      <c r="H39" s="169" t="s">
        <v>55</v>
      </c>
      <c r="I39" s="167"/>
      <c r="J39" s="170">
        <f>SUM(J30:J37)</f>
        <v>0</v>
      </c>
      <c r="K39" s="171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56</v>
      </c>
      <c r="E50" s="173"/>
      <c r="F50" s="173"/>
      <c r="G50" s="172" t="s">
        <v>57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58</v>
      </c>
      <c r="E61" s="175"/>
      <c r="F61" s="176" t="s">
        <v>59</v>
      </c>
      <c r="G61" s="174" t="s">
        <v>58</v>
      </c>
      <c r="H61" s="175"/>
      <c r="I61" s="175"/>
      <c r="J61" s="177" t="s">
        <v>59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60</v>
      </c>
      <c r="E65" s="178"/>
      <c r="F65" s="178"/>
      <c r="G65" s="172" t="s">
        <v>61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58</v>
      </c>
      <c r="E76" s="175"/>
      <c r="F76" s="176" t="s">
        <v>59</v>
      </c>
      <c r="G76" s="174" t="s">
        <v>58</v>
      </c>
      <c r="H76" s="175"/>
      <c r="I76" s="175"/>
      <c r="J76" s="177" t="s">
        <v>59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Kolumbárium a rozptylová loučka Litomyšl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01 - Příprava území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Prokešova, Litomyšl, 570 01</v>
      </c>
      <c r="G89" s="40"/>
      <c r="H89" s="40"/>
      <c r="I89" s="32" t="s">
        <v>22</v>
      </c>
      <c r="J89" s="79" t="str">
        <f>IF(J12="","",J12)</f>
        <v>5. 2. 2025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Litomyšl</v>
      </c>
      <c r="G91" s="40"/>
      <c r="H91" s="40"/>
      <c r="I91" s="32" t="s">
        <v>32</v>
      </c>
      <c r="J91" s="36" t="str">
        <f>E21</f>
        <v>Kuba &amp; Pilař architekti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30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>STAGA stavební agentura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4" t="s">
        <v>119</v>
      </c>
      <c r="D94" s="185"/>
      <c r="E94" s="185"/>
      <c r="F94" s="185"/>
      <c r="G94" s="185"/>
      <c r="H94" s="185"/>
      <c r="I94" s="185"/>
      <c r="J94" s="186" t="s">
        <v>120</v>
      </c>
      <c r="K94" s="185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7" t="s">
        <v>121</v>
      </c>
      <c r="D96" s="40"/>
      <c r="E96" s="40"/>
      <c r="F96" s="40"/>
      <c r="G96" s="40"/>
      <c r="H96" s="40"/>
      <c r="I96" s="40"/>
      <c r="J96" s="110">
        <f>J120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122</v>
      </c>
    </row>
    <row r="97" s="9" customFormat="1" ht="24.96" customHeight="1">
      <c r="A97" s="9"/>
      <c r="B97" s="188"/>
      <c r="C97" s="189"/>
      <c r="D97" s="190" t="s">
        <v>123</v>
      </c>
      <c r="E97" s="191"/>
      <c r="F97" s="191"/>
      <c r="G97" s="191"/>
      <c r="H97" s="191"/>
      <c r="I97" s="191"/>
      <c r="J97" s="192">
        <f>J121</f>
        <v>0</v>
      </c>
      <c r="K97" s="189"/>
      <c r="L97" s="19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4"/>
      <c r="C98" s="133"/>
      <c r="D98" s="195" t="s">
        <v>124</v>
      </c>
      <c r="E98" s="196"/>
      <c r="F98" s="196"/>
      <c r="G98" s="196"/>
      <c r="H98" s="196"/>
      <c r="I98" s="196"/>
      <c r="J98" s="197">
        <f>J122</f>
        <v>0</v>
      </c>
      <c r="K98" s="133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4"/>
      <c r="C99" s="133"/>
      <c r="D99" s="195" t="s">
        <v>125</v>
      </c>
      <c r="E99" s="196"/>
      <c r="F99" s="196"/>
      <c r="G99" s="196"/>
      <c r="H99" s="196"/>
      <c r="I99" s="196"/>
      <c r="J99" s="197">
        <f>J130</f>
        <v>0</v>
      </c>
      <c r="K99" s="133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4"/>
      <c r="C100" s="133"/>
      <c r="D100" s="195" t="s">
        <v>126</v>
      </c>
      <c r="E100" s="196"/>
      <c r="F100" s="196"/>
      <c r="G100" s="196"/>
      <c r="H100" s="196"/>
      <c r="I100" s="196"/>
      <c r="J100" s="197">
        <f>J139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127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83" t="str">
        <f>E7</f>
        <v>Kolumbárium a rozptylová loučka Litomyšl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116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76" t="str">
        <f>E9</f>
        <v>01 - Příprava území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20</v>
      </c>
      <c r="D114" s="40"/>
      <c r="E114" s="40"/>
      <c r="F114" s="27" t="str">
        <f>F12</f>
        <v>Prokešova, Litomyšl, 570 01</v>
      </c>
      <c r="G114" s="40"/>
      <c r="H114" s="40"/>
      <c r="I114" s="32" t="s">
        <v>22</v>
      </c>
      <c r="J114" s="79" t="str">
        <f>IF(J12="","",J12)</f>
        <v>5. 2. 2025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25.65" customHeight="1">
      <c r="A116" s="38"/>
      <c r="B116" s="39"/>
      <c r="C116" s="32" t="s">
        <v>24</v>
      </c>
      <c r="D116" s="40"/>
      <c r="E116" s="40"/>
      <c r="F116" s="27" t="str">
        <f>E15</f>
        <v>Město Litomyšl</v>
      </c>
      <c r="G116" s="40"/>
      <c r="H116" s="40"/>
      <c r="I116" s="32" t="s">
        <v>32</v>
      </c>
      <c r="J116" s="36" t="str">
        <f>E21</f>
        <v>Kuba &amp; Pilař architekti s.r.o.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25.65" customHeight="1">
      <c r="A117" s="38"/>
      <c r="B117" s="39"/>
      <c r="C117" s="32" t="s">
        <v>30</v>
      </c>
      <c r="D117" s="40"/>
      <c r="E117" s="40"/>
      <c r="F117" s="27" t="str">
        <f>IF(E18="","",E18)</f>
        <v>Vyplň údaj</v>
      </c>
      <c r="G117" s="40"/>
      <c r="H117" s="40"/>
      <c r="I117" s="32" t="s">
        <v>37</v>
      </c>
      <c r="J117" s="36" t="str">
        <f>E24</f>
        <v>STAGA stavební agentura s.r.o.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99"/>
      <c r="B119" s="200"/>
      <c r="C119" s="201" t="s">
        <v>128</v>
      </c>
      <c r="D119" s="202" t="s">
        <v>68</v>
      </c>
      <c r="E119" s="202" t="s">
        <v>64</v>
      </c>
      <c r="F119" s="202" t="s">
        <v>65</v>
      </c>
      <c r="G119" s="202" t="s">
        <v>129</v>
      </c>
      <c r="H119" s="202" t="s">
        <v>130</v>
      </c>
      <c r="I119" s="202" t="s">
        <v>131</v>
      </c>
      <c r="J119" s="202" t="s">
        <v>120</v>
      </c>
      <c r="K119" s="203" t="s">
        <v>132</v>
      </c>
      <c r="L119" s="204"/>
      <c r="M119" s="100" t="s">
        <v>1</v>
      </c>
      <c r="N119" s="101" t="s">
        <v>47</v>
      </c>
      <c r="O119" s="101" t="s">
        <v>133</v>
      </c>
      <c r="P119" s="101" t="s">
        <v>134</v>
      </c>
      <c r="Q119" s="101" t="s">
        <v>135</v>
      </c>
      <c r="R119" s="101" t="s">
        <v>136</v>
      </c>
      <c r="S119" s="101" t="s">
        <v>137</v>
      </c>
      <c r="T119" s="102" t="s">
        <v>138</v>
      </c>
      <c r="U119" s="199"/>
      <c r="V119" s="199"/>
      <c r="W119" s="199"/>
      <c r="X119" s="199"/>
      <c r="Y119" s="199"/>
      <c r="Z119" s="199"/>
      <c r="AA119" s="199"/>
      <c r="AB119" s="199"/>
      <c r="AC119" s="199"/>
      <c r="AD119" s="199"/>
      <c r="AE119" s="199"/>
    </row>
    <row r="120" s="2" customFormat="1" ht="22.8" customHeight="1">
      <c r="A120" s="38"/>
      <c r="B120" s="39"/>
      <c r="C120" s="107" t="s">
        <v>139</v>
      </c>
      <c r="D120" s="40"/>
      <c r="E120" s="40"/>
      <c r="F120" s="40"/>
      <c r="G120" s="40"/>
      <c r="H120" s="40"/>
      <c r="I120" s="40"/>
      <c r="J120" s="205">
        <f>BK120</f>
        <v>0</v>
      </c>
      <c r="K120" s="40"/>
      <c r="L120" s="44"/>
      <c r="M120" s="103"/>
      <c r="N120" s="206"/>
      <c r="O120" s="104"/>
      <c r="P120" s="207">
        <f>P121</f>
        <v>0</v>
      </c>
      <c r="Q120" s="104"/>
      <c r="R120" s="207">
        <f>R121</f>
        <v>0</v>
      </c>
      <c r="S120" s="104"/>
      <c r="T120" s="208">
        <f>T121</f>
        <v>39.128799999999998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82</v>
      </c>
      <c r="AU120" s="17" t="s">
        <v>122</v>
      </c>
      <c r="BK120" s="209">
        <f>BK121</f>
        <v>0</v>
      </c>
    </row>
    <row r="121" s="12" customFormat="1" ht="25.92" customHeight="1">
      <c r="A121" s="12"/>
      <c r="B121" s="210"/>
      <c r="C121" s="211"/>
      <c r="D121" s="212" t="s">
        <v>82</v>
      </c>
      <c r="E121" s="213" t="s">
        <v>140</v>
      </c>
      <c r="F121" s="213" t="s">
        <v>141</v>
      </c>
      <c r="G121" s="211"/>
      <c r="H121" s="211"/>
      <c r="I121" s="214"/>
      <c r="J121" s="215">
        <f>BK121</f>
        <v>0</v>
      </c>
      <c r="K121" s="211"/>
      <c r="L121" s="216"/>
      <c r="M121" s="217"/>
      <c r="N121" s="218"/>
      <c r="O121" s="218"/>
      <c r="P121" s="219">
        <f>P122+P130+P139</f>
        <v>0</v>
      </c>
      <c r="Q121" s="218"/>
      <c r="R121" s="219">
        <f>R122+R130+R139</f>
        <v>0</v>
      </c>
      <c r="S121" s="218"/>
      <c r="T121" s="220">
        <f>T122+T130+T139</f>
        <v>39.128799999999998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1" t="s">
        <v>91</v>
      </c>
      <c r="AT121" s="222" t="s">
        <v>82</v>
      </c>
      <c r="AU121" s="222" t="s">
        <v>83</v>
      </c>
      <c r="AY121" s="221" t="s">
        <v>142</v>
      </c>
      <c r="BK121" s="223">
        <f>BK122+BK130+BK139</f>
        <v>0</v>
      </c>
    </row>
    <row r="122" s="12" customFormat="1" ht="22.8" customHeight="1">
      <c r="A122" s="12"/>
      <c r="B122" s="210"/>
      <c r="C122" s="211"/>
      <c r="D122" s="212" t="s">
        <v>82</v>
      </c>
      <c r="E122" s="224" t="s">
        <v>91</v>
      </c>
      <c r="F122" s="224" t="s">
        <v>143</v>
      </c>
      <c r="G122" s="211"/>
      <c r="H122" s="211"/>
      <c r="I122" s="214"/>
      <c r="J122" s="225">
        <f>BK122</f>
        <v>0</v>
      </c>
      <c r="K122" s="211"/>
      <c r="L122" s="216"/>
      <c r="M122" s="217"/>
      <c r="N122" s="218"/>
      <c r="O122" s="218"/>
      <c r="P122" s="219">
        <f>SUM(P123:P129)</f>
        <v>0</v>
      </c>
      <c r="Q122" s="218"/>
      <c r="R122" s="219">
        <f>SUM(R123:R129)</f>
        <v>0</v>
      </c>
      <c r="S122" s="218"/>
      <c r="T122" s="220">
        <f>SUM(T123:T129)</f>
        <v>35.189999999999998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1" t="s">
        <v>91</v>
      </c>
      <c r="AT122" s="222" t="s">
        <v>82</v>
      </c>
      <c r="AU122" s="222" t="s">
        <v>91</v>
      </c>
      <c r="AY122" s="221" t="s">
        <v>142</v>
      </c>
      <c r="BK122" s="223">
        <f>SUM(BK123:BK129)</f>
        <v>0</v>
      </c>
    </row>
    <row r="123" s="2" customFormat="1" ht="33" customHeight="1">
      <c r="A123" s="38"/>
      <c r="B123" s="39"/>
      <c r="C123" s="226" t="s">
        <v>91</v>
      </c>
      <c r="D123" s="226" t="s">
        <v>144</v>
      </c>
      <c r="E123" s="227" t="s">
        <v>145</v>
      </c>
      <c r="F123" s="228" t="s">
        <v>146</v>
      </c>
      <c r="G123" s="229" t="s">
        <v>147</v>
      </c>
      <c r="H123" s="230">
        <v>1</v>
      </c>
      <c r="I123" s="231"/>
      <c r="J123" s="232">
        <f>ROUND(I123*H123,2)</f>
        <v>0</v>
      </c>
      <c r="K123" s="228" t="s">
        <v>148</v>
      </c>
      <c r="L123" s="44"/>
      <c r="M123" s="233" t="s">
        <v>1</v>
      </c>
      <c r="N123" s="234" t="s">
        <v>48</v>
      </c>
      <c r="O123" s="91"/>
      <c r="P123" s="235">
        <f>O123*H123</f>
        <v>0</v>
      </c>
      <c r="Q123" s="235">
        <v>0</v>
      </c>
      <c r="R123" s="235">
        <f>Q123*H123</f>
        <v>0</v>
      </c>
      <c r="S123" s="235">
        <v>0</v>
      </c>
      <c r="T123" s="236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37" t="s">
        <v>149</v>
      </c>
      <c r="AT123" s="237" t="s">
        <v>144</v>
      </c>
      <c r="AU123" s="237" t="s">
        <v>93</v>
      </c>
      <c r="AY123" s="17" t="s">
        <v>142</v>
      </c>
      <c r="BE123" s="238">
        <f>IF(N123="základní",J123,0)</f>
        <v>0</v>
      </c>
      <c r="BF123" s="238">
        <f>IF(N123="snížená",J123,0)</f>
        <v>0</v>
      </c>
      <c r="BG123" s="238">
        <f>IF(N123="zákl. přenesená",J123,0)</f>
        <v>0</v>
      </c>
      <c r="BH123" s="238">
        <f>IF(N123="sníž. přenesená",J123,0)</f>
        <v>0</v>
      </c>
      <c r="BI123" s="238">
        <f>IF(N123="nulová",J123,0)</f>
        <v>0</v>
      </c>
      <c r="BJ123" s="17" t="s">
        <v>91</v>
      </c>
      <c r="BK123" s="238">
        <f>ROUND(I123*H123,2)</f>
        <v>0</v>
      </c>
      <c r="BL123" s="17" t="s">
        <v>149</v>
      </c>
      <c r="BM123" s="237" t="s">
        <v>150</v>
      </c>
    </row>
    <row r="124" s="2" customFormat="1" ht="33" customHeight="1">
      <c r="A124" s="38"/>
      <c r="B124" s="39"/>
      <c r="C124" s="226" t="s">
        <v>93</v>
      </c>
      <c r="D124" s="226" t="s">
        <v>144</v>
      </c>
      <c r="E124" s="227" t="s">
        <v>151</v>
      </c>
      <c r="F124" s="228" t="s">
        <v>152</v>
      </c>
      <c r="G124" s="229" t="s">
        <v>147</v>
      </c>
      <c r="H124" s="230">
        <v>1</v>
      </c>
      <c r="I124" s="231"/>
      <c r="J124" s="232">
        <f>ROUND(I124*H124,2)</f>
        <v>0</v>
      </c>
      <c r="K124" s="228" t="s">
        <v>148</v>
      </c>
      <c r="L124" s="44"/>
      <c r="M124" s="233" t="s">
        <v>1</v>
      </c>
      <c r="N124" s="234" t="s">
        <v>48</v>
      </c>
      <c r="O124" s="91"/>
      <c r="P124" s="235">
        <f>O124*H124</f>
        <v>0</v>
      </c>
      <c r="Q124" s="235">
        <v>0</v>
      </c>
      <c r="R124" s="235">
        <f>Q124*H124</f>
        <v>0</v>
      </c>
      <c r="S124" s="235">
        <v>0</v>
      </c>
      <c r="T124" s="236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7" t="s">
        <v>149</v>
      </c>
      <c r="AT124" s="237" t="s">
        <v>144</v>
      </c>
      <c r="AU124" s="237" t="s">
        <v>93</v>
      </c>
      <c r="AY124" s="17" t="s">
        <v>142</v>
      </c>
      <c r="BE124" s="238">
        <f>IF(N124="základní",J124,0)</f>
        <v>0</v>
      </c>
      <c r="BF124" s="238">
        <f>IF(N124="snížená",J124,0)</f>
        <v>0</v>
      </c>
      <c r="BG124" s="238">
        <f>IF(N124="zákl. přenesená",J124,0)</f>
        <v>0</v>
      </c>
      <c r="BH124" s="238">
        <f>IF(N124="sníž. přenesená",J124,0)</f>
        <v>0</v>
      </c>
      <c r="BI124" s="238">
        <f>IF(N124="nulová",J124,0)</f>
        <v>0</v>
      </c>
      <c r="BJ124" s="17" t="s">
        <v>91</v>
      </c>
      <c r="BK124" s="238">
        <f>ROUND(I124*H124,2)</f>
        <v>0</v>
      </c>
      <c r="BL124" s="17" t="s">
        <v>149</v>
      </c>
      <c r="BM124" s="237" t="s">
        <v>153</v>
      </c>
    </row>
    <row r="125" s="2" customFormat="1" ht="24.15" customHeight="1">
      <c r="A125" s="38"/>
      <c r="B125" s="39"/>
      <c r="C125" s="226" t="s">
        <v>154</v>
      </c>
      <c r="D125" s="226" t="s">
        <v>144</v>
      </c>
      <c r="E125" s="227" t="s">
        <v>155</v>
      </c>
      <c r="F125" s="228" t="s">
        <v>156</v>
      </c>
      <c r="G125" s="229" t="s">
        <v>157</v>
      </c>
      <c r="H125" s="230">
        <v>92</v>
      </c>
      <c r="I125" s="231"/>
      <c r="J125" s="232">
        <f>ROUND(I125*H125,2)</f>
        <v>0</v>
      </c>
      <c r="K125" s="228" t="s">
        <v>148</v>
      </c>
      <c r="L125" s="44"/>
      <c r="M125" s="233" t="s">
        <v>1</v>
      </c>
      <c r="N125" s="234" t="s">
        <v>48</v>
      </c>
      <c r="O125" s="91"/>
      <c r="P125" s="235">
        <f>O125*H125</f>
        <v>0</v>
      </c>
      <c r="Q125" s="235">
        <v>0</v>
      </c>
      <c r="R125" s="235">
        <f>Q125*H125</f>
        <v>0</v>
      </c>
      <c r="S125" s="235">
        <v>0.28999999999999998</v>
      </c>
      <c r="T125" s="236">
        <f>S125*H125</f>
        <v>26.68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7" t="s">
        <v>149</v>
      </c>
      <c r="AT125" s="237" t="s">
        <v>144</v>
      </c>
      <c r="AU125" s="237" t="s">
        <v>93</v>
      </c>
      <c r="AY125" s="17" t="s">
        <v>142</v>
      </c>
      <c r="BE125" s="238">
        <f>IF(N125="základní",J125,0)</f>
        <v>0</v>
      </c>
      <c r="BF125" s="238">
        <f>IF(N125="snížená",J125,0)</f>
        <v>0</v>
      </c>
      <c r="BG125" s="238">
        <f>IF(N125="zákl. přenesená",J125,0)</f>
        <v>0</v>
      </c>
      <c r="BH125" s="238">
        <f>IF(N125="sníž. přenesená",J125,0)</f>
        <v>0</v>
      </c>
      <c r="BI125" s="238">
        <f>IF(N125="nulová",J125,0)</f>
        <v>0</v>
      </c>
      <c r="BJ125" s="17" t="s">
        <v>91</v>
      </c>
      <c r="BK125" s="238">
        <f>ROUND(I125*H125,2)</f>
        <v>0</v>
      </c>
      <c r="BL125" s="17" t="s">
        <v>149</v>
      </c>
      <c r="BM125" s="237" t="s">
        <v>158</v>
      </c>
    </row>
    <row r="126" s="13" customFormat="1">
      <c r="A126" s="13"/>
      <c r="B126" s="239"/>
      <c r="C126" s="240"/>
      <c r="D126" s="241" t="s">
        <v>159</v>
      </c>
      <c r="E126" s="242" t="s">
        <v>1</v>
      </c>
      <c r="F126" s="243" t="s">
        <v>160</v>
      </c>
      <c r="G126" s="240"/>
      <c r="H126" s="242" t="s">
        <v>1</v>
      </c>
      <c r="I126" s="244"/>
      <c r="J126" s="240"/>
      <c r="K126" s="240"/>
      <c r="L126" s="245"/>
      <c r="M126" s="246"/>
      <c r="N126" s="247"/>
      <c r="O126" s="247"/>
      <c r="P126" s="247"/>
      <c r="Q126" s="247"/>
      <c r="R126" s="247"/>
      <c r="S126" s="247"/>
      <c r="T126" s="248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9" t="s">
        <v>159</v>
      </c>
      <c r="AU126" s="249" t="s">
        <v>93</v>
      </c>
      <c r="AV126" s="13" t="s">
        <v>91</v>
      </c>
      <c r="AW126" s="13" t="s">
        <v>36</v>
      </c>
      <c r="AX126" s="13" t="s">
        <v>83</v>
      </c>
      <c r="AY126" s="249" t="s">
        <v>142</v>
      </c>
    </row>
    <row r="127" s="14" customFormat="1">
      <c r="A127" s="14"/>
      <c r="B127" s="250"/>
      <c r="C127" s="251"/>
      <c r="D127" s="241" t="s">
        <v>159</v>
      </c>
      <c r="E127" s="252" t="s">
        <v>1</v>
      </c>
      <c r="F127" s="253" t="s">
        <v>161</v>
      </c>
      <c r="G127" s="251"/>
      <c r="H127" s="254">
        <v>92</v>
      </c>
      <c r="I127" s="255"/>
      <c r="J127" s="251"/>
      <c r="K127" s="251"/>
      <c r="L127" s="256"/>
      <c r="M127" s="257"/>
      <c r="N127" s="258"/>
      <c r="O127" s="258"/>
      <c r="P127" s="258"/>
      <c r="Q127" s="258"/>
      <c r="R127" s="258"/>
      <c r="S127" s="258"/>
      <c r="T127" s="259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60" t="s">
        <v>159</v>
      </c>
      <c r="AU127" s="260" t="s">
        <v>93</v>
      </c>
      <c r="AV127" s="14" t="s">
        <v>93</v>
      </c>
      <c r="AW127" s="14" t="s">
        <v>36</v>
      </c>
      <c r="AX127" s="14" t="s">
        <v>83</v>
      </c>
      <c r="AY127" s="260" t="s">
        <v>142</v>
      </c>
    </row>
    <row r="128" s="15" customFormat="1">
      <c r="A128" s="15"/>
      <c r="B128" s="261"/>
      <c r="C128" s="262"/>
      <c r="D128" s="241" t="s">
        <v>159</v>
      </c>
      <c r="E128" s="263" t="s">
        <v>1</v>
      </c>
      <c r="F128" s="264" t="s">
        <v>162</v>
      </c>
      <c r="G128" s="262"/>
      <c r="H128" s="265">
        <v>92</v>
      </c>
      <c r="I128" s="266"/>
      <c r="J128" s="262"/>
      <c r="K128" s="262"/>
      <c r="L128" s="267"/>
      <c r="M128" s="268"/>
      <c r="N128" s="269"/>
      <c r="O128" s="269"/>
      <c r="P128" s="269"/>
      <c r="Q128" s="269"/>
      <c r="R128" s="269"/>
      <c r="S128" s="269"/>
      <c r="T128" s="270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71" t="s">
        <v>159</v>
      </c>
      <c r="AU128" s="271" t="s">
        <v>93</v>
      </c>
      <c r="AV128" s="15" t="s">
        <v>149</v>
      </c>
      <c r="AW128" s="15" t="s">
        <v>36</v>
      </c>
      <c r="AX128" s="15" t="s">
        <v>91</v>
      </c>
      <c r="AY128" s="271" t="s">
        <v>142</v>
      </c>
    </row>
    <row r="129" s="2" customFormat="1" ht="16.5" customHeight="1">
      <c r="A129" s="38"/>
      <c r="B129" s="39"/>
      <c r="C129" s="226" t="s">
        <v>149</v>
      </c>
      <c r="D129" s="226" t="s">
        <v>144</v>
      </c>
      <c r="E129" s="227" t="s">
        <v>163</v>
      </c>
      <c r="F129" s="228" t="s">
        <v>164</v>
      </c>
      <c r="G129" s="229" t="s">
        <v>165</v>
      </c>
      <c r="H129" s="230">
        <v>74</v>
      </c>
      <c r="I129" s="231"/>
      <c r="J129" s="232">
        <f>ROUND(I129*H129,2)</f>
        <v>0</v>
      </c>
      <c r="K129" s="228" t="s">
        <v>148</v>
      </c>
      <c r="L129" s="44"/>
      <c r="M129" s="233" t="s">
        <v>1</v>
      </c>
      <c r="N129" s="234" t="s">
        <v>48</v>
      </c>
      <c r="O129" s="91"/>
      <c r="P129" s="235">
        <f>O129*H129</f>
        <v>0</v>
      </c>
      <c r="Q129" s="235">
        <v>0</v>
      </c>
      <c r="R129" s="235">
        <f>Q129*H129</f>
        <v>0</v>
      </c>
      <c r="S129" s="235">
        <v>0.11500000000000001</v>
      </c>
      <c r="T129" s="236">
        <f>S129*H129</f>
        <v>8.5099999999999998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7" t="s">
        <v>149</v>
      </c>
      <c r="AT129" s="237" t="s">
        <v>144</v>
      </c>
      <c r="AU129" s="237" t="s">
        <v>93</v>
      </c>
      <c r="AY129" s="17" t="s">
        <v>142</v>
      </c>
      <c r="BE129" s="238">
        <f>IF(N129="základní",J129,0)</f>
        <v>0</v>
      </c>
      <c r="BF129" s="238">
        <f>IF(N129="snížená",J129,0)</f>
        <v>0</v>
      </c>
      <c r="BG129" s="238">
        <f>IF(N129="zákl. přenesená",J129,0)</f>
        <v>0</v>
      </c>
      <c r="BH129" s="238">
        <f>IF(N129="sníž. přenesená",J129,0)</f>
        <v>0</v>
      </c>
      <c r="BI129" s="238">
        <f>IF(N129="nulová",J129,0)</f>
        <v>0</v>
      </c>
      <c r="BJ129" s="17" t="s">
        <v>91</v>
      </c>
      <c r="BK129" s="238">
        <f>ROUND(I129*H129,2)</f>
        <v>0</v>
      </c>
      <c r="BL129" s="17" t="s">
        <v>149</v>
      </c>
      <c r="BM129" s="237" t="s">
        <v>166</v>
      </c>
    </row>
    <row r="130" s="12" customFormat="1" ht="22.8" customHeight="1">
      <c r="A130" s="12"/>
      <c r="B130" s="210"/>
      <c r="C130" s="211"/>
      <c r="D130" s="212" t="s">
        <v>82</v>
      </c>
      <c r="E130" s="224" t="s">
        <v>167</v>
      </c>
      <c r="F130" s="224" t="s">
        <v>168</v>
      </c>
      <c r="G130" s="211"/>
      <c r="H130" s="211"/>
      <c r="I130" s="214"/>
      <c r="J130" s="225">
        <f>BK130</f>
        <v>0</v>
      </c>
      <c r="K130" s="211"/>
      <c r="L130" s="216"/>
      <c r="M130" s="217"/>
      <c r="N130" s="218"/>
      <c r="O130" s="218"/>
      <c r="P130" s="219">
        <f>SUM(P131:P138)</f>
        <v>0</v>
      </c>
      <c r="Q130" s="218"/>
      <c r="R130" s="219">
        <f>SUM(R131:R138)</f>
        <v>0</v>
      </c>
      <c r="S130" s="218"/>
      <c r="T130" s="220">
        <f>SUM(T131:T138)</f>
        <v>3.9388000000000001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1" t="s">
        <v>91</v>
      </c>
      <c r="AT130" s="222" t="s">
        <v>82</v>
      </c>
      <c r="AU130" s="222" t="s">
        <v>91</v>
      </c>
      <c r="AY130" s="221" t="s">
        <v>142</v>
      </c>
      <c r="BK130" s="223">
        <f>SUM(BK131:BK138)</f>
        <v>0</v>
      </c>
    </row>
    <row r="131" s="2" customFormat="1" ht="16.5" customHeight="1">
      <c r="A131" s="38"/>
      <c r="B131" s="39"/>
      <c r="C131" s="226" t="s">
        <v>169</v>
      </c>
      <c r="D131" s="226" t="s">
        <v>144</v>
      </c>
      <c r="E131" s="227" t="s">
        <v>170</v>
      </c>
      <c r="F131" s="228" t="s">
        <v>171</v>
      </c>
      <c r="G131" s="229" t="s">
        <v>147</v>
      </c>
      <c r="H131" s="230">
        <v>4</v>
      </c>
      <c r="I131" s="231"/>
      <c r="J131" s="232">
        <f>ROUND(I131*H131,2)</f>
        <v>0</v>
      </c>
      <c r="K131" s="228" t="s">
        <v>148</v>
      </c>
      <c r="L131" s="44"/>
      <c r="M131" s="233" t="s">
        <v>1</v>
      </c>
      <c r="N131" s="234" t="s">
        <v>48</v>
      </c>
      <c r="O131" s="91"/>
      <c r="P131" s="235">
        <f>O131*H131</f>
        <v>0</v>
      </c>
      <c r="Q131" s="235">
        <v>0</v>
      </c>
      <c r="R131" s="235">
        <f>Q131*H131</f>
        <v>0</v>
      </c>
      <c r="S131" s="235">
        <v>0.48199999999999998</v>
      </c>
      <c r="T131" s="236">
        <f>S131*H131</f>
        <v>1.9279999999999999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7" t="s">
        <v>149</v>
      </c>
      <c r="AT131" s="237" t="s">
        <v>144</v>
      </c>
      <c r="AU131" s="237" t="s">
        <v>93</v>
      </c>
      <c r="AY131" s="17" t="s">
        <v>142</v>
      </c>
      <c r="BE131" s="238">
        <f>IF(N131="základní",J131,0)</f>
        <v>0</v>
      </c>
      <c r="BF131" s="238">
        <f>IF(N131="snížená",J131,0)</f>
        <v>0</v>
      </c>
      <c r="BG131" s="238">
        <f>IF(N131="zákl. přenesená",J131,0)</f>
        <v>0</v>
      </c>
      <c r="BH131" s="238">
        <f>IF(N131="sníž. přenesená",J131,0)</f>
        <v>0</v>
      </c>
      <c r="BI131" s="238">
        <f>IF(N131="nulová",J131,0)</f>
        <v>0</v>
      </c>
      <c r="BJ131" s="17" t="s">
        <v>91</v>
      </c>
      <c r="BK131" s="238">
        <f>ROUND(I131*H131,2)</f>
        <v>0</v>
      </c>
      <c r="BL131" s="17" t="s">
        <v>149</v>
      </c>
      <c r="BM131" s="237" t="s">
        <v>172</v>
      </c>
    </row>
    <row r="132" s="2" customFormat="1" ht="24.15" customHeight="1">
      <c r="A132" s="38"/>
      <c r="B132" s="39"/>
      <c r="C132" s="226" t="s">
        <v>173</v>
      </c>
      <c r="D132" s="226" t="s">
        <v>144</v>
      </c>
      <c r="E132" s="227" t="s">
        <v>174</v>
      </c>
      <c r="F132" s="228" t="s">
        <v>175</v>
      </c>
      <c r="G132" s="229" t="s">
        <v>176</v>
      </c>
      <c r="H132" s="230">
        <v>0.91400000000000003</v>
      </c>
      <c r="I132" s="231"/>
      <c r="J132" s="232">
        <f>ROUND(I132*H132,2)</f>
        <v>0</v>
      </c>
      <c r="K132" s="228" t="s">
        <v>148</v>
      </c>
      <c r="L132" s="44"/>
      <c r="M132" s="233" t="s">
        <v>1</v>
      </c>
      <c r="N132" s="234" t="s">
        <v>48</v>
      </c>
      <c r="O132" s="91"/>
      <c r="P132" s="235">
        <f>O132*H132</f>
        <v>0</v>
      </c>
      <c r="Q132" s="235">
        <v>0</v>
      </c>
      <c r="R132" s="235">
        <f>Q132*H132</f>
        <v>0</v>
      </c>
      <c r="S132" s="235">
        <v>2.2000000000000002</v>
      </c>
      <c r="T132" s="236">
        <f>S132*H132</f>
        <v>2.0108000000000001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7" t="s">
        <v>149</v>
      </c>
      <c r="AT132" s="237" t="s">
        <v>144</v>
      </c>
      <c r="AU132" s="237" t="s">
        <v>93</v>
      </c>
      <c r="AY132" s="17" t="s">
        <v>142</v>
      </c>
      <c r="BE132" s="238">
        <f>IF(N132="základní",J132,0)</f>
        <v>0</v>
      </c>
      <c r="BF132" s="238">
        <f>IF(N132="snížená",J132,0)</f>
        <v>0</v>
      </c>
      <c r="BG132" s="238">
        <f>IF(N132="zákl. přenesená",J132,0)</f>
        <v>0</v>
      </c>
      <c r="BH132" s="238">
        <f>IF(N132="sníž. přenesená",J132,0)</f>
        <v>0</v>
      </c>
      <c r="BI132" s="238">
        <f>IF(N132="nulová",J132,0)</f>
        <v>0</v>
      </c>
      <c r="BJ132" s="17" t="s">
        <v>91</v>
      </c>
      <c r="BK132" s="238">
        <f>ROUND(I132*H132,2)</f>
        <v>0</v>
      </c>
      <c r="BL132" s="17" t="s">
        <v>149</v>
      </c>
      <c r="BM132" s="237" t="s">
        <v>177</v>
      </c>
    </row>
    <row r="133" s="13" customFormat="1">
      <c r="A133" s="13"/>
      <c r="B133" s="239"/>
      <c r="C133" s="240"/>
      <c r="D133" s="241" t="s">
        <v>159</v>
      </c>
      <c r="E133" s="242" t="s">
        <v>1</v>
      </c>
      <c r="F133" s="243" t="s">
        <v>178</v>
      </c>
      <c r="G133" s="240"/>
      <c r="H133" s="242" t="s">
        <v>1</v>
      </c>
      <c r="I133" s="244"/>
      <c r="J133" s="240"/>
      <c r="K133" s="240"/>
      <c r="L133" s="245"/>
      <c r="M133" s="246"/>
      <c r="N133" s="247"/>
      <c r="O133" s="247"/>
      <c r="P133" s="247"/>
      <c r="Q133" s="247"/>
      <c r="R133" s="247"/>
      <c r="S133" s="247"/>
      <c r="T133" s="248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9" t="s">
        <v>159</v>
      </c>
      <c r="AU133" s="249" t="s">
        <v>93</v>
      </c>
      <c r="AV133" s="13" t="s">
        <v>91</v>
      </c>
      <c r="AW133" s="13" t="s">
        <v>36</v>
      </c>
      <c r="AX133" s="13" t="s">
        <v>83</v>
      </c>
      <c r="AY133" s="249" t="s">
        <v>142</v>
      </c>
    </row>
    <row r="134" s="13" customFormat="1">
      <c r="A134" s="13"/>
      <c r="B134" s="239"/>
      <c r="C134" s="240"/>
      <c r="D134" s="241" t="s">
        <v>159</v>
      </c>
      <c r="E134" s="242" t="s">
        <v>1</v>
      </c>
      <c r="F134" s="243" t="s">
        <v>179</v>
      </c>
      <c r="G134" s="240"/>
      <c r="H134" s="242" t="s">
        <v>1</v>
      </c>
      <c r="I134" s="244"/>
      <c r="J134" s="240"/>
      <c r="K134" s="240"/>
      <c r="L134" s="245"/>
      <c r="M134" s="246"/>
      <c r="N134" s="247"/>
      <c r="O134" s="247"/>
      <c r="P134" s="247"/>
      <c r="Q134" s="247"/>
      <c r="R134" s="247"/>
      <c r="S134" s="247"/>
      <c r="T134" s="248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9" t="s">
        <v>159</v>
      </c>
      <c r="AU134" s="249" t="s">
        <v>93</v>
      </c>
      <c r="AV134" s="13" t="s">
        <v>91</v>
      </c>
      <c r="AW134" s="13" t="s">
        <v>36</v>
      </c>
      <c r="AX134" s="13" t="s">
        <v>83</v>
      </c>
      <c r="AY134" s="249" t="s">
        <v>142</v>
      </c>
    </row>
    <row r="135" s="14" customFormat="1">
      <c r="A135" s="14"/>
      <c r="B135" s="250"/>
      <c r="C135" s="251"/>
      <c r="D135" s="241" t="s">
        <v>159</v>
      </c>
      <c r="E135" s="252" t="s">
        <v>1</v>
      </c>
      <c r="F135" s="253" t="s">
        <v>180</v>
      </c>
      <c r="G135" s="251"/>
      <c r="H135" s="254">
        <v>0.68400000000000005</v>
      </c>
      <c r="I135" s="255"/>
      <c r="J135" s="251"/>
      <c r="K135" s="251"/>
      <c r="L135" s="256"/>
      <c r="M135" s="257"/>
      <c r="N135" s="258"/>
      <c r="O135" s="258"/>
      <c r="P135" s="258"/>
      <c r="Q135" s="258"/>
      <c r="R135" s="258"/>
      <c r="S135" s="258"/>
      <c r="T135" s="259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0" t="s">
        <v>159</v>
      </c>
      <c r="AU135" s="260" t="s">
        <v>93</v>
      </c>
      <c r="AV135" s="14" t="s">
        <v>93</v>
      </c>
      <c r="AW135" s="14" t="s">
        <v>36</v>
      </c>
      <c r="AX135" s="14" t="s">
        <v>83</v>
      </c>
      <c r="AY135" s="260" t="s">
        <v>142</v>
      </c>
    </row>
    <row r="136" s="13" customFormat="1">
      <c r="A136" s="13"/>
      <c r="B136" s="239"/>
      <c r="C136" s="240"/>
      <c r="D136" s="241" t="s">
        <v>159</v>
      </c>
      <c r="E136" s="242" t="s">
        <v>1</v>
      </c>
      <c r="F136" s="243" t="s">
        <v>181</v>
      </c>
      <c r="G136" s="240"/>
      <c r="H136" s="242" t="s">
        <v>1</v>
      </c>
      <c r="I136" s="244"/>
      <c r="J136" s="240"/>
      <c r="K136" s="240"/>
      <c r="L136" s="245"/>
      <c r="M136" s="246"/>
      <c r="N136" s="247"/>
      <c r="O136" s="247"/>
      <c r="P136" s="247"/>
      <c r="Q136" s="247"/>
      <c r="R136" s="247"/>
      <c r="S136" s="247"/>
      <c r="T136" s="24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9" t="s">
        <v>159</v>
      </c>
      <c r="AU136" s="249" t="s">
        <v>93</v>
      </c>
      <c r="AV136" s="13" t="s">
        <v>91</v>
      </c>
      <c r="AW136" s="13" t="s">
        <v>36</v>
      </c>
      <c r="AX136" s="13" t="s">
        <v>83</v>
      </c>
      <c r="AY136" s="249" t="s">
        <v>142</v>
      </c>
    </row>
    <row r="137" s="14" customFormat="1">
      <c r="A137" s="14"/>
      <c r="B137" s="250"/>
      <c r="C137" s="251"/>
      <c r="D137" s="241" t="s">
        <v>159</v>
      </c>
      <c r="E137" s="252" t="s">
        <v>1</v>
      </c>
      <c r="F137" s="253" t="s">
        <v>182</v>
      </c>
      <c r="G137" s="251"/>
      <c r="H137" s="254">
        <v>0.23000000000000001</v>
      </c>
      <c r="I137" s="255"/>
      <c r="J137" s="251"/>
      <c r="K137" s="251"/>
      <c r="L137" s="256"/>
      <c r="M137" s="257"/>
      <c r="N137" s="258"/>
      <c r="O137" s="258"/>
      <c r="P137" s="258"/>
      <c r="Q137" s="258"/>
      <c r="R137" s="258"/>
      <c r="S137" s="258"/>
      <c r="T137" s="259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0" t="s">
        <v>159</v>
      </c>
      <c r="AU137" s="260" t="s">
        <v>93</v>
      </c>
      <c r="AV137" s="14" t="s">
        <v>93</v>
      </c>
      <c r="AW137" s="14" t="s">
        <v>36</v>
      </c>
      <c r="AX137" s="14" t="s">
        <v>83</v>
      </c>
      <c r="AY137" s="260" t="s">
        <v>142</v>
      </c>
    </row>
    <row r="138" s="15" customFormat="1">
      <c r="A138" s="15"/>
      <c r="B138" s="261"/>
      <c r="C138" s="262"/>
      <c r="D138" s="241" t="s">
        <v>159</v>
      </c>
      <c r="E138" s="263" t="s">
        <v>1</v>
      </c>
      <c r="F138" s="264" t="s">
        <v>162</v>
      </c>
      <c r="G138" s="262"/>
      <c r="H138" s="265">
        <v>0.91400000000000003</v>
      </c>
      <c r="I138" s="266"/>
      <c r="J138" s="262"/>
      <c r="K138" s="262"/>
      <c r="L138" s="267"/>
      <c r="M138" s="268"/>
      <c r="N138" s="269"/>
      <c r="O138" s="269"/>
      <c r="P138" s="269"/>
      <c r="Q138" s="269"/>
      <c r="R138" s="269"/>
      <c r="S138" s="269"/>
      <c r="T138" s="270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71" t="s">
        <v>159</v>
      </c>
      <c r="AU138" s="271" t="s">
        <v>93</v>
      </c>
      <c r="AV138" s="15" t="s">
        <v>149</v>
      </c>
      <c r="AW138" s="15" t="s">
        <v>36</v>
      </c>
      <c r="AX138" s="15" t="s">
        <v>91</v>
      </c>
      <c r="AY138" s="271" t="s">
        <v>142</v>
      </c>
    </row>
    <row r="139" s="12" customFormat="1" ht="22.8" customHeight="1">
      <c r="A139" s="12"/>
      <c r="B139" s="210"/>
      <c r="C139" s="211"/>
      <c r="D139" s="212" t="s">
        <v>82</v>
      </c>
      <c r="E139" s="224" t="s">
        <v>183</v>
      </c>
      <c r="F139" s="224" t="s">
        <v>184</v>
      </c>
      <c r="G139" s="211"/>
      <c r="H139" s="211"/>
      <c r="I139" s="214"/>
      <c r="J139" s="225">
        <f>BK139</f>
        <v>0</v>
      </c>
      <c r="K139" s="211"/>
      <c r="L139" s="216"/>
      <c r="M139" s="217"/>
      <c r="N139" s="218"/>
      <c r="O139" s="218"/>
      <c r="P139" s="219">
        <f>SUM(P140:P145)</f>
        <v>0</v>
      </c>
      <c r="Q139" s="218"/>
      <c r="R139" s="219">
        <f>SUM(R140:R145)</f>
        <v>0</v>
      </c>
      <c r="S139" s="218"/>
      <c r="T139" s="220">
        <f>SUM(T140:T145)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21" t="s">
        <v>91</v>
      </c>
      <c r="AT139" s="222" t="s">
        <v>82</v>
      </c>
      <c r="AU139" s="222" t="s">
        <v>91</v>
      </c>
      <c r="AY139" s="221" t="s">
        <v>142</v>
      </c>
      <c r="BK139" s="223">
        <f>SUM(BK140:BK145)</f>
        <v>0</v>
      </c>
    </row>
    <row r="140" s="2" customFormat="1" ht="24.15" customHeight="1">
      <c r="A140" s="38"/>
      <c r="B140" s="39"/>
      <c r="C140" s="226" t="s">
        <v>185</v>
      </c>
      <c r="D140" s="226" t="s">
        <v>144</v>
      </c>
      <c r="E140" s="227" t="s">
        <v>186</v>
      </c>
      <c r="F140" s="228" t="s">
        <v>187</v>
      </c>
      <c r="G140" s="229" t="s">
        <v>188</v>
      </c>
      <c r="H140" s="230">
        <v>39.128999999999998</v>
      </c>
      <c r="I140" s="231"/>
      <c r="J140" s="232">
        <f>ROUND(I140*H140,2)</f>
        <v>0</v>
      </c>
      <c r="K140" s="228" t="s">
        <v>148</v>
      </c>
      <c r="L140" s="44"/>
      <c r="M140" s="233" t="s">
        <v>1</v>
      </c>
      <c r="N140" s="234" t="s">
        <v>48</v>
      </c>
      <c r="O140" s="91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6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7" t="s">
        <v>149</v>
      </c>
      <c r="AT140" s="237" t="s">
        <v>144</v>
      </c>
      <c r="AU140" s="237" t="s">
        <v>93</v>
      </c>
      <c r="AY140" s="17" t="s">
        <v>142</v>
      </c>
      <c r="BE140" s="238">
        <f>IF(N140="základní",J140,0)</f>
        <v>0</v>
      </c>
      <c r="BF140" s="238">
        <f>IF(N140="snížená",J140,0)</f>
        <v>0</v>
      </c>
      <c r="BG140" s="238">
        <f>IF(N140="zákl. přenesená",J140,0)</f>
        <v>0</v>
      </c>
      <c r="BH140" s="238">
        <f>IF(N140="sníž. přenesená",J140,0)</f>
        <v>0</v>
      </c>
      <c r="BI140" s="238">
        <f>IF(N140="nulová",J140,0)</f>
        <v>0</v>
      </c>
      <c r="BJ140" s="17" t="s">
        <v>91</v>
      </c>
      <c r="BK140" s="238">
        <f>ROUND(I140*H140,2)</f>
        <v>0</v>
      </c>
      <c r="BL140" s="17" t="s">
        <v>149</v>
      </c>
      <c r="BM140" s="237" t="s">
        <v>189</v>
      </c>
    </row>
    <row r="141" s="2" customFormat="1" ht="21.75" customHeight="1">
      <c r="A141" s="38"/>
      <c r="B141" s="39"/>
      <c r="C141" s="226" t="s">
        <v>190</v>
      </c>
      <c r="D141" s="226" t="s">
        <v>144</v>
      </c>
      <c r="E141" s="227" t="s">
        <v>191</v>
      </c>
      <c r="F141" s="228" t="s">
        <v>192</v>
      </c>
      <c r="G141" s="229" t="s">
        <v>188</v>
      </c>
      <c r="H141" s="230">
        <v>39.128999999999998</v>
      </c>
      <c r="I141" s="231"/>
      <c r="J141" s="232">
        <f>ROUND(I141*H141,2)</f>
        <v>0</v>
      </c>
      <c r="K141" s="228" t="s">
        <v>148</v>
      </c>
      <c r="L141" s="44"/>
      <c r="M141" s="233" t="s">
        <v>1</v>
      </c>
      <c r="N141" s="234" t="s">
        <v>48</v>
      </c>
      <c r="O141" s="91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7" t="s">
        <v>149</v>
      </c>
      <c r="AT141" s="237" t="s">
        <v>144</v>
      </c>
      <c r="AU141" s="237" t="s">
        <v>93</v>
      </c>
      <c r="AY141" s="17" t="s">
        <v>142</v>
      </c>
      <c r="BE141" s="238">
        <f>IF(N141="základní",J141,0)</f>
        <v>0</v>
      </c>
      <c r="BF141" s="238">
        <f>IF(N141="snížená",J141,0)</f>
        <v>0</v>
      </c>
      <c r="BG141" s="238">
        <f>IF(N141="zákl. přenesená",J141,0)</f>
        <v>0</v>
      </c>
      <c r="BH141" s="238">
        <f>IF(N141="sníž. přenesená",J141,0)</f>
        <v>0</v>
      </c>
      <c r="BI141" s="238">
        <f>IF(N141="nulová",J141,0)</f>
        <v>0</v>
      </c>
      <c r="BJ141" s="17" t="s">
        <v>91</v>
      </c>
      <c r="BK141" s="238">
        <f>ROUND(I141*H141,2)</f>
        <v>0</v>
      </c>
      <c r="BL141" s="17" t="s">
        <v>149</v>
      </c>
      <c r="BM141" s="237" t="s">
        <v>193</v>
      </c>
    </row>
    <row r="142" s="2" customFormat="1" ht="24.15" customHeight="1">
      <c r="A142" s="38"/>
      <c r="B142" s="39"/>
      <c r="C142" s="226" t="s">
        <v>167</v>
      </c>
      <c r="D142" s="226" t="s">
        <v>144</v>
      </c>
      <c r="E142" s="227" t="s">
        <v>194</v>
      </c>
      <c r="F142" s="228" t="s">
        <v>195</v>
      </c>
      <c r="G142" s="229" t="s">
        <v>188</v>
      </c>
      <c r="H142" s="230">
        <v>743.45100000000002</v>
      </c>
      <c r="I142" s="231"/>
      <c r="J142" s="232">
        <f>ROUND(I142*H142,2)</f>
        <v>0</v>
      </c>
      <c r="K142" s="228" t="s">
        <v>148</v>
      </c>
      <c r="L142" s="44"/>
      <c r="M142" s="233" t="s">
        <v>1</v>
      </c>
      <c r="N142" s="234" t="s">
        <v>48</v>
      </c>
      <c r="O142" s="91"/>
      <c r="P142" s="235">
        <f>O142*H142</f>
        <v>0</v>
      </c>
      <c r="Q142" s="235">
        <v>0</v>
      </c>
      <c r="R142" s="235">
        <f>Q142*H142</f>
        <v>0</v>
      </c>
      <c r="S142" s="235">
        <v>0</v>
      </c>
      <c r="T142" s="236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7" t="s">
        <v>149</v>
      </c>
      <c r="AT142" s="237" t="s">
        <v>144</v>
      </c>
      <c r="AU142" s="237" t="s">
        <v>93</v>
      </c>
      <c r="AY142" s="17" t="s">
        <v>142</v>
      </c>
      <c r="BE142" s="238">
        <f>IF(N142="základní",J142,0)</f>
        <v>0</v>
      </c>
      <c r="BF142" s="238">
        <f>IF(N142="snížená",J142,0)</f>
        <v>0</v>
      </c>
      <c r="BG142" s="238">
        <f>IF(N142="zákl. přenesená",J142,0)</f>
        <v>0</v>
      </c>
      <c r="BH142" s="238">
        <f>IF(N142="sníž. přenesená",J142,0)</f>
        <v>0</v>
      </c>
      <c r="BI142" s="238">
        <f>IF(N142="nulová",J142,0)</f>
        <v>0</v>
      </c>
      <c r="BJ142" s="17" t="s">
        <v>91</v>
      </c>
      <c r="BK142" s="238">
        <f>ROUND(I142*H142,2)</f>
        <v>0</v>
      </c>
      <c r="BL142" s="17" t="s">
        <v>149</v>
      </c>
      <c r="BM142" s="237" t="s">
        <v>196</v>
      </c>
    </row>
    <row r="143" s="14" customFormat="1">
      <c r="A143" s="14"/>
      <c r="B143" s="250"/>
      <c r="C143" s="251"/>
      <c r="D143" s="241" t="s">
        <v>159</v>
      </c>
      <c r="E143" s="251"/>
      <c r="F143" s="253" t="s">
        <v>197</v>
      </c>
      <c r="G143" s="251"/>
      <c r="H143" s="254">
        <v>743.45100000000002</v>
      </c>
      <c r="I143" s="255"/>
      <c r="J143" s="251"/>
      <c r="K143" s="251"/>
      <c r="L143" s="256"/>
      <c r="M143" s="257"/>
      <c r="N143" s="258"/>
      <c r="O143" s="258"/>
      <c r="P143" s="258"/>
      <c r="Q143" s="258"/>
      <c r="R143" s="258"/>
      <c r="S143" s="258"/>
      <c r="T143" s="259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0" t="s">
        <v>159</v>
      </c>
      <c r="AU143" s="260" t="s">
        <v>93</v>
      </c>
      <c r="AV143" s="14" t="s">
        <v>93</v>
      </c>
      <c r="AW143" s="14" t="s">
        <v>4</v>
      </c>
      <c r="AX143" s="14" t="s">
        <v>91</v>
      </c>
      <c r="AY143" s="260" t="s">
        <v>142</v>
      </c>
    </row>
    <row r="144" s="2" customFormat="1" ht="37.8" customHeight="1">
      <c r="A144" s="38"/>
      <c r="B144" s="39"/>
      <c r="C144" s="226" t="s">
        <v>198</v>
      </c>
      <c r="D144" s="226" t="s">
        <v>144</v>
      </c>
      <c r="E144" s="227" t="s">
        <v>199</v>
      </c>
      <c r="F144" s="228" t="s">
        <v>200</v>
      </c>
      <c r="G144" s="229" t="s">
        <v>188</v>
      </c>
      <c r="H144" s="230">
        <v>26.68</v>
      </c>
      <c r="I144" s="231"/>
      <c r="J144" s="232">
        <f>ROUND(I144*H144,2)</f>
        <v>0</v>
      </c>
      <c r="K144" s="228" t="s">
        <v>148</v>
      </c>
      <c r="L144" s="44"/>
      <c r="M144" s="233" t="s">
        <v>1</v>
      </c>
      <c r="N144" s="234" t="s">
        <v>48</v>
      </c>
      <c r="O144" s="91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7" t="s">
        <v>149</v>
      </c>
      <c r="AT144" s="237" t="s">
        <v>144</v>
      </c>
      <c r="AU144" s="237" t="s">
        <v>93</v>
      </c>
      <c r="AY144" s="17" t="s">
        <v>142</v>
      </c>
      <c r="BE144" s="238">
        <f>IF(N144="základní",J144,0)</f>
        <v>0</v>
      </c>
      <c r="BF144" s="238">
        <f>IF(N144="snížená",J144,0)</f>
        <v>0</v>
      </c>
      <c r="BG144" s="238">
        <f>IF(N144="zákl. přenesená",J144,0)</f>
        <v>0</v>
      </c>
      <c r="BH144" s="238">
        <f>IF(N144="sníž. přenesená",J144,0)</f>
        <v>0</v>
      </c>
      <c r="BI144" s="238">
        <f>IF(N144="nulová",J144,0)</f>
        <v>0</v>
      </c>
      <c r="BJ144" s="17" t="s">
        <v>91</v>
      </c>
      <c r="BK144" s="238">
        <f>ROUND(I144*H144,2)</f>
        <v>0</v>
      </c>
      <c r="BL144" s="17" t="s">
        <v>149</v>
      </c>
      <c r="BM144" s="237" t="s">
        <v>201</v>
      </c>
    </row>
    <row r="145" s="2" customFormat="1" ht="44.25" customHeight="1">
      <c r="A145" s="38"/>
      <c r="B145" s="39"/>
      <c r="C145" s="226" t="s">
        <v>202</v>
      </c>
      <c r="D145" s="226" t="s">
        <v>144</v>
      </c>
      <c r="E145" s="227" t="s">
        <v>203</v>
      </c>
      <c r="F145" s="228" t="s">
        <v>204</v>
      </c>
      <c r="G145" s="229" t="s">
        <v>188</v>
      </c>
      <c r="H145" s="230">
        <v>12.449</v>
      </c>
      <c r="I145" s="231"/>
      <c r="J145" s="232">
        <f>ROUND(I145*H145,2)</f>
        <v>0</v>
      </c>
      <c r="K145" s="228" t="s">
        <v>148</v>
      </c>
      <c r="L145" s="44"/>
      <c r="M145" s="272" t="s">
        <v>1</v>
      </c>
      <c r="N145" s="273" t="s">
        <v>48</v>
      </c>
      <c r="O145" s="274"/>
      <c r="P145" s="275">
        <f>O145*H145</f>
        <v>0</v>
      </c>
      <c r="Q145" s="275">
        <v>0</v>
      </c>
      <c r="R145" s="275">
        <f>Q145*H145</f>
        <v>0</v>
      </c>
      <c r="S145" s="275">
        <v>0</v>
      </c>
      <c r="T145" s="276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7" t="s">
        <v>149</v>
      </c>
      <c r="AT145" s="237" t="s">
        <v>144</v>
      </c>
      <c r="AU145" s="237" t="s">
        <v>93</v>
      </c>
      <c r="AY145" s="17" t="s">
        <v>142</v>
      </c>
      <c r="BE145" s="238">
        <f>IF(N145="základní",J145,0)</f>
        <v>0</v>
      </c>
      <c r="BF145" s="238">
        <f>IF(N145="snížená",J145,0)</f>
        <v>0</v>
      </c>
      <c r="BG145" s="238">
        <f>IF(N145="zákl. přenesená",J145,0)</f>
        <v>0</v>
      </c>
      <c r="BH145" s="238">
        <f>IF(N145="sníž. přenesená",J145,0)</f>
        <v>0</v>
      </c>
      <c r="BI145" s="238">
        <f>IF(N145="nulová",J145,0)</f>
        <v>0</v>
      </c>
      <c r="BJ145" s="17" t="s">
        <v>91</v>
      </c>
      <c r="BK145" s="238">
        <f>ROUND(I145*H145,2)</f>
        <v>0</v>
      </c>
      <c r="BL145" s="17" t="s">
        <v>149</v>
      </c>
      <c r="BM145" s="237" t="s">
        <v>205</v>
      </c>
    </row>
    <row r="146" s="2" customFormat="1" ht="6.96" customHeight="1">
      <c r="A146" s="38"/>
      <c r="B146" s="66"/>
      <c r="C146" s="67"/>
      <c r="D146" s="67"/>
      <c r="E146" s="67"/>
      <c r="F146" s="67"/>
      <c r="G146" s="67"/>
      <c r="H146" s="67"/>
      <c r="I146" s="67"/>
      <c r="J146" s="67"/>
      <c r="K146" s="67"/>
      <c r="L146" s="44"/>
      <c r="M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</row>
  </sheetData>
  <sheetProtection sheet="1" autoFilter="0" formatColumns="0" formatRows="0" objects="1" scenarios="1" spinCount="100000" saltValue="nDNAOOCaL55cTeZMmr1vdC7LPBm9516jgLdqQmopWeq9CZUEIDIDiOHWdqukPocVsE/skBb0J9oyy4VfwZqiMg==" hashValue="aFPkO3b5KlHB2cl/D8vg3Xjxam415Ph8xQOfTzcd+ilIvuvJn77a1cmYZfKzQPKflXxzyNn+OLImQ6FCldFIxg==" algorithmName="SHA-512" password="CC35"/>
  <autoFilter ref="C119:K145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96</v>
      </c>
      <c r="AZ2" s="277" t="s">
        <v>206</v>
      </c>
      <c r="BA2" s="277" t="s">
        <v>1</v>
      </c>
      <c r="BB2" s="277" t="s">
        <v>1</v>
      </c>
      <c r="BC2" s="277" t="s">
        <v>207</v>
      </c>
      <c r="BD2" s="277" t="s">
        <v>93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93</v>
      </c>
      <c r="AZ3" s="277" t="s">
        <v>208</v>
      </c>
      <c r="BA3" s="277" t="s">
        <v>1</v>
      </c>
      <c r="BB3" s="277" t="s">
        <v>1</v>
      </c>
      <c r="BC3" s="277" t="s">
        <v>154</v>
      </c>
      <c r="BD3" s="277" t="s">
        <v>93</v>
      </c>
    </row>
    <row r="4" s="1" customFormat="1" ht="24.96" customHeight="1">
      <c r="B4" s="20"/>
      <c r="D4" s="148" t="s">
        <v>115</v>
      </c>
      <c r="L4" s="20"/>
      <c r="M4" s="149" t="s">
        <v>10</v>
      </c>
      <c r="AT4" s="17" t="s">
        <v>4</v>
      </c>
      <c r="AZ4" s="277" t="s">
        <v>209</v>
      </c>
      <c r="BA4" s="277" t="s">
        <v>1</v>
      </c>
      <c r="BB4" s="277" t="s">
        <v>1</v>
      </c>
      <c r="BC4" s="277" t="s">
        <v>210</v>
      </c>
      <c r="BD4" s="277" t="s">
        <v>93</v>
      </c>
    </row>
    <row r="5" s="1" customFormat="1" ht="6.96" customHeight="1">
      <c r="B5" s="20"/>
      <c r="L5" s="20"/>
      <c r="AZ5" s="277" t="s">
        <v>211</v>
      </c>
      <c r="BA5" s="277" t="s">
        <v>1</v>
      </c>
      <c r="BB5" s="277" t="s">
        <v>1</v>
      </c>
      <c r="BC5" s="277" t="s">
        <v>212</v>
      </c>
      <c r="BD5" s="277" t="s">
        <v>93</v>
      </c>
    </row>
    <row r="6" s="1" customFormat="1" ht="12" customHeight="1">
      <c r="B6" s="20"/>
      <c r="D6" s="150" t="s">
        <v>16</v>
      </c>
      <c r="L6" s="20"/>
      <c r="AZ6" s="277" t="s">
        <v>213</v>
      </c>
      <c r="BA6" s="277" t="s">
        <v>1</v>
      </c>
      <c r="BB6" s="277" t="s">
        <v>1</v>
      </c>
      <c r="BC6" s="277" t="s">
        <v>214</v>
      </c>
      <c r="BD6" s="277" t="s">
        <v>93</v>
      </c>
    </row>
    <row r="7" s="1" customFormat="1" ht="16.5" customHeight="1">
      <c r="B7" s="20"/>
      <c r="E7" s="151" t="str">
        <f>'Rekapitulace stavby'!K6</f>
        <v>Kolumbárium a rozptylová loučka Litomyšl</v>
      </c>
      <c r="F7" s="150"/>
      <c r="G7" s="150"/>
      <c r="H7" s="150"/>
      <c r="L7" s="20"/>
      <c r="AZ7" s="277" t="s">
        <v>215</v>
      </c>
      <c r="BA7" s="277" t="s">
        <v>1</v>
      </c>
      <c r="BB7" s="277" t="s">
        <v>1</v>
      </c>
      <c r="BC7" s="277" t="s">
        <v>216</v>
      </c>
      <c r="BD7" s="277" t="s">
        <v>93</v>
      </c>
    </row>
    <row r="8" s="2" customFormat="1" ht="12" customHeight="1">
      <c r="A8" s="38"/>
      <c r="B8" s="44"/>
      <c r="C8" s="38"/>
      <c r="D8" s="150" t="s">
        <v>116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Z8" s="277" t="s">
        <v>217</v>
      </c>
      <c r="BA8" s="277" t="s">
        <v>1</v>
      </c>
      <c r="BB8" s="277" t="s">
        <v>1</v>
      </c>
      <c r="BC8" s="277" t="s">
        <v>218</v>
      </c>
      <c r="BD8" s="277" t="s">
        <v>93</v>
      </c>
    </row>
    <row r="9" s="2" customFormat="1" ht="16.5" customHeight="1">
      <c r="A9" s="38"/>
      <c r="B9" s="44"/>
      <c r="C9" s="38"/>
      <c r="D9" s="38"/>
      <c r="E9" s="152" t="s">
        <v>219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0" t="s">
        <v>18</v>
      </c>
      <c r="E11" s="38"/>
      <c r="F11" s="141" t="s">
        <v>1</v>
      </c>
      <c r="G11" s="38"/>
      <c r="H11" s="38"/>
      <c r="I11" s="150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0" t="s">
        <v>20</v>
      </c>
      <c r="E12" s="38"/>
      <c r="F12" s="141" t="s">
        <v>21</v>
      </c>
      <c r="G12" s="38"/>
      <c r="H12" s="38"/>
      <c r="I12" s="150" t="s">
        <v>22</v>
      </c>
      <c r="J12" s="153" t="str">
        <f>'Rekapitulace stavby'!AN8</f>
        <v>5. 2. 2025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24</v>
      </c>
      <c r="E14" s="38"/>
      <c r="F14" s="38"/>
      <c r="G14" s="38"/>
      <c r="H14" s="38"/>
      <c r="I14" s="150" t="s">
        <v>25</v>
      </c>
      <c r="J14" s="141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">
        <v>27</v>
      </c>
      <c r="F15" s="38"/>
      <c r="G15" s="38"/>
      <c r="H15" s="38"/>
      <c r="I15" s="150" t="s">
        <v>28</v>
      </c>
      <c r="J15" s="141" t="s">
        <v>29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0" t="s">
        <v>30</v>
      </c>
      <c r="E17" s="38"/>
      <c r="F17" s="38"/>
      <c r="G17" s="38"/>
      <c r="H17" s="38"/>
      <c r="I17" s="15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0" t="s">
        <v>32</v>
      </c>
      <c r="E20" s="38"/>
      <c r="F20" s="38"/>
      <c r="G20" s="38"/>
      <c r="H20" s="38"/>
      <c r="I20" s="150" t="s">
        <v>25</v>
      </c>
      <c r="J20" s="141" t="s">
        <v>33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">
        <v>34</v>
      </c>
      <c r="F21" s="38"/>
      <c r="G21" s="38"/>
      <c r="H21" s="38"/>
      <c r="I21" s="150" t="s">
        <v>28</v>
      </c>
      <c r="J21" s="141" t="s">
        <v>35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0" t="s">
        <v>37</v>
      </c>
      <c r="E23" s="38"/>
      <c r="F23" s="38"/>
      <c r="G23" s="38"/>
      <c r="H23" s="38"/>
      <c r="I23" s="150" t="s">
        <v>25</v>
      </c>
      <c r="J23" s="141" t="s">
        <v>38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">
        <v>39</v>
      </c>
      <c r="F24" s="38"/>
      <c r="G24" s="38"/>
      <c r="H24" s="38"/>
      <c r="I24" s="150" t="s">
        <v>28</v>
      </c>
      <c r="J24" s="141" t="s">
        <v>40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0" t="s">
        <v>41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07.25" customHeight="1">
      <c r="A27" s="154"/>
      <c r="B27" s="155"/>
      <c r="C27" s="154"/>
      <c r="D27" s="154"/>
      <c r="E27" s="156" t="s">
        <v>42</v>
      </c>
      <c r="F27" s="156"/>
      <c r="G27" s="156"/>
      <c r="H27" s="156"/>
      <c r="I27" s="154"/>
      <c r="J27" s="154"/>
      <c r="K27" s="154"/>
      <c r="L27" s="157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8"/>
      <c r="E29" s="158"/>
      <c r="F29" s="158"/>
      <c r="G29" s="158"/>
      <c r="H29" s="158"/>
      <c r="I29" s="158"/>
      <c r="J29" s="158"/>
      <c r="K29" s="15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9" t="s">
        <v>43</v>
      </c>
      <c r="E30" s="38"/>
      <c r="F30" s="38"/>
      <c r="G30" s="38"/>
      <c r="H30" s="38"/>
      <c r="I30" s="38"/>
      <c r="J30" s="160">
        <f>ROUND(J125,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1" t="s">
        <v>45</v>
      </c>
      <c r="G32" s="38"/>
      <c r="H32" s="38"/>
      <c r="I32" s="161" t="s">
        <v>44</v>
      </c>
      <c r="J32" s="161" t="s">
        <v>46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2" t="s">
        <v>47</v>
      </c>
      <c r="E33" s="150" t="s">
        <v>48</v>
      </c>
      <c r="F33" s="163">
        <f>ROUND((SUM(BE125:BE399)),  2)</f>
        <v>0</v>
      </c>
      <c r="G33" s="38"/>
      <c r="H33" s="38"/>
      <c r="I33" s="164">
        <v>0.20999999999999999</v>
      </c>
      <c r="J33" s="163">
        <f>ROUND(((SUM(BE125:BE399))*I33),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0" t="s">
        <v>49</v>
      </c>
      <c r="F34" s="163">
        <f>ROUND((SUM(BF125:BF399)),  2)</f>
        <v>0</v>
      </c>
      <c r="G34" s="38"/>
      <c r="H34" s="38"/>
      <c r="I34" s="164">
        <v>0.12</v>
      </c>
      <c r="J34" s="163">
        <f>ROUND(((SUM(BF125:BF399))*I34),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0" t="s">
        <v>50</v>
      </c>
      <c r="F35" s="163">
        <f>ROUND((SUM(BG125:BG399)),  2)</f>
        <v>0</v>
      </c>
      <c r="G35" s="38"/>
      <c r="H35" s="38"/>
      <c r="I35" s="164">
        <v>0.20999999999999999</v>
      </c>
      <c r="J35" s="163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0" t="s">
        <v>51</v>
      </c>
      <c r="F36" s="163">
        <f>ROUND((SUM(BH125:BH399)),  2)</f>
        <v>0</v>
      </c>
      <c r="G36" s="38"/>
      <c r="H36" s="38"/>
      <c r="I36" s="164">
        <v>0.12</v>
      </c>
      <c r="J36" s="163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52</v>
      </c>
      <c r="F37" s="163">
        <f>ROUND((SUM(BI125:BI399)),  2)</f>
        <v>0</v>
      </c>
      <c r="G37" s="38"/>
      <c r="H37" s="38"/>
      <c r="I37" s="164">
        <v>0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5"/>
      <c r="D39" s="166" t="s">
        <v>53</v>
      </c>
      <c r="E39" s="167"/>
      <c r="F39" s="167"/>
      <c r="G39" s="168" t="s">
        <v>54</v>
      </c>
      <c r="H39" s="169" t="s">
        <v>55</v>
      </c>
      <c r="I39" s="167"/>
      <c r="J39" s="170">
        <f>SUM(J30:J37)</f>
        <v>0</v>
      </c>
      <c r="K39" s="171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56</v>
      </c>
      <c r="E50" s="173"/>
      <c r="F50" s="173"/>
      <c r="G50" s="172" t="s">
        <v>57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58</v>
      </c>
      <c r="E61" s="175"/>
      <c r="F61" s="176" t="s">
        <v>59</v>
      </c>
      <c r="G61" s="174" t="s">
        <v>58</v>
      </c>
      <c r="H61" s="175"/>
      <c r="I61" s="175"/>
      <c r="J61" s="177" t="s">
        <v>59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60</v>
      </c>
      <c r="E65" s="178"/>
      <c r="F65" s="178"/>
      <c r="G65" s="172" t="s">
        <v>61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58</v>
      </c>
      <c r="E76" s="175"/>
      <c r="F76" s="176" t="s">
        <v>59</v>
      </c>
      <c r="G76" s="174" t="s">
        <v>58</v>
      </c>
      <c r="H76" s="175"/>
      <c r="I76" s="175"/>
      <c r="J76" s="177" t="s">
        <v>59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Kolumbárium a rozptylová loučka Litomyšl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02 - Stavební část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Prokešova, Litomyšl, 570 01</v>
      </c>
      <c r="G89" s="40"/>
      <c r="H89" s="40"/>
      <c r="I89" s="32" t="s">
        <v>22</v>
      </c>
      <c r="J89" s="79" t="str">
        <f>IF(J12="","",J12)</f>
        <v>5. 2. 2025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Litomyšl</v>
      </c>
      <c r="G91" s="40"/>
      <c r="H91" s="40"/>
      <c r="I91" s="32" t="s">
        <v>32</v>
      </c>
      <c r="J91" s="36" t="str">
        <f>E21</f>
        <v>Kuba &amp; Pilař architekti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30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>STAGA stavební agentura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4" t="s">
        <v>119</v>
      </c>
      <c r="D94" s="185"/>
      <c r="E94" s="185"/>
      <c r="F94" s="185"/>
      <c r="G94" s="185"/>
      <c r="H94" s="185"/>
      <c r="I94" s="185"/>
      <c r="J94" s="186" t="s">
        <v>120</v>
      </c>
      <c r="K94" s="185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7" t="s">
        <v>121</v>
      </c>
      <c r="D96" s="40"/>
      <c r="E96" s="40"/>
      <c r="F96" s="40"/>
      <c r="G96" s="40"/>
      <c r="H96" s="40"/>
      <c r="I96" s="40"/>
      <c r="J96" s="110">
        <f>J125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122</v>
      </c>
    </row>
    <row r="97" s="9" customFormat="1" ht="24.96" customHeight="1">
      <c r="A97" s="9"/>
      <c r="B97" s="188"/>
      <c r="C97" s="189"/>
      <c r="D97" s="190" t="s">
        <v>123</v>
      </c>
      <c r="E97" s="191"/>
      <c r="F97" s="191"/>
      <c r="G97" s="191"/>
      <c r="H97" s="191"/>
      <c r="I97" s="191"/>
      <c r="J97" s="192">
        <f>J126</f>
        <v>0</v>
      </c>
      <c r="K97" s="189"/>
      <c r="L97" s="19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4"/>
      <c r="C98" s="133"/>
      <c r="D98" s="195" t="s">
        <v>124</v>
      </c>
      <c r="E98" s="196"/>
      <c r="F98" s="196"/>
      <c r="G98" s="196"/>
      <c r="H98" s="196"/>
      <c r="I98" s="196"/>
      <c r="J98" s="197">
        <f>J127</f>
        <v>0</v>
      </c>
      <c r="K98" s="133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4"/>
      <c r="C99" s="133"/>
      <c r="D99" s="195" t="s">
        <v>220</v>
      </c>
      <c r="E99" s="196"/>
      <c r="F99" s="196"/>
      <c r="G99" s="196"/>
      <c r="H99" s="196"/>
      <c r="I99" s="196"/>
      <c r="J99" s="197">
        <f>J203</f>
        <v>0</v>
      </c>
      <c r="K99" s="133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4"/>
      <c r="C100" s="133"/>
      <c r="D100" s="195" t="s">
        <v>221</v>
      </c>
      <c r="E100" s="196"/>
      <c r="F100" s="196"/>
      <c r="G100" s="196"/>
      <c r="H100" s="196"/>
      <c r="I100" s="196"/>
      <c r="J100" s="197">
        <f>J317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222</v>
      </c>
      <c r="E101" s="196"/>
      <c r="F101" s="196"/>
      <c r="G101" s="196"/>
      <c r="H101" s="196"/>
      <c r="I101" s="196"/>
      <c r="J101" s="197">
        <f>J346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3"/>
      <c r="D102" s="195" t="s">
        <v>223</v>
      </c>
      <c r="E102" s="196"/>
      <c r="F102" s="196"/>
      <c r="G102" s="196"/>
      <c r="H102" s="196"/>
      <c r="I102" s="196"/>
      <c r="J102" s="197">
        <f>J379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3"/>
      <c r="D103" s="195" t="s">
        <v>224</v>
      </c>
      <c r="E103" s="196"/>
      <c r="F103" s="196"/>
      <c r="G103" s="196"/>
      <c r="H103" s="196"/>
      <c r="I103" s="196"/>
      <c r="J103" s="197">
        <f>J389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8"/>
      <c r="C104" s="189"/>
      <c r="D104" s="190" t="s">
        <v>225</v>
      </c>
      <c r="E104" s="191"/>
      <c r="F104" s="191"/>
      <c r="G104" s="191"/>
      <c r="H104" s="191"/>
      <c r="I104" s="191"/>
      <c r="J104" s="192">
        <f>J391</f>
        <v>0</v>
      </c>
      <c r="K104" s="189"/>
      <c r="L104" s="193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94"/>
      <c r="C105" s="133"/>
      <c r="D105" s="195" t="s">
        <v>226</v>
      </c>
      <c r="E105" s="196"/>
      <c r="F105" s="196"/>
      <c r="G105" s="196"/>
      <c r="H105" s="196"/>
      <c r="I105" s="196"/>
      <c r="J105" s="197">
        <f>J392</f>
        <v>0</v>
      </c>
      <c r="K105" s="133"/>
      <c r="L105" s="19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11" s="2" customFormat="1" ht="6.96" customHeight="1">
      <c r="A111" s="38"/>
      <c r="B111" s="68"/>
      <c r="C111" s="69"/>
      <c r="D111" s="69"/>
      <c r="E111" s="69"/>
      <c r="F111" s="69"/>
      <c r="G111" s="69"/>
      <c r="H111" s="69"/>
      <c r="I111" s="69"/>
      <c r="J111" s="69"/>
      <c r="K111" s="69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4.96" customHeight="1">
      <c r="A112" s="38"/>
      <c r="B112" s="39"/>
      <c r="C112" s="23" t="s">
        <v>127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16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183" t="str">
        <f>E7</f>
        <v>Kolumbárium a rozptylová loučka Litomyšl</v>
      </c>
      <c r="F115" s="32"/>
      <c r="G115" s="32"/>
      <c r="H115" s="32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116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76" t="str">
        <f>E9</f>
        <v>02 - Stavební část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20</v>
      </c>
      <c r="D119" s="40"/>
      <c r="E119" s="40"/>
      <c r="F119" s="27" t="str">
        <f>F12</f>
        <v>Prokešova, Litomyšl, 570 01</v>
      </c>
      <c r="G119" s="40"/>
      <c r="H119" s="40"/>
      <c r="I119" s="32" t="s">
        <v>22</v>
      </c>
      <c r="J119" s="79" t="str">
        <f>IF(J12="","",J12)</f>
        <v>5. 2. 2025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25.65" customHeight="1">
      <c r="A121" s="38"/>
      <c r="B121" s="39"/>
      <c r="C121" s="32" t="s">
        <v>24</v>
      </c>
      <c r="D121" s="40"/>
      <c r="E121" s="40"/>
      <c r="F121" s="27" t="str">
        <f>E15</f>
        <v>Město Litomyšl</v>
      </c>
      <c r="G121" s="40"/>
      <c r="H121" s="40"/>
      <c r="I121" s="32" t="s">
        <v>32</v>
      </c>
      <c r="J121" s="36" t="str">
        <f>E21</f>
        <v>Kuba &amp; Pilař architekti s.r.o.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25.65" customHeight="1">
      <c r="A122" s="38"/>
      <c r="B122" s="39"/>
      <c r="C122" s="32" t="s">
        <v>30</v>
      </c>
      <c r="D122" s="40"/>
      <c r="E122" s="40"/>
      <c r="F122" s="27" t="str">
        <f>IF(E18="","",E18)</f>
        <v>Vyplň údaj</v>
      </c>
      <c r="G122" s="40"/>
      <c r="H122" s="40"/>
      <c r="I122" s="32" t="s">
        <v>37</v>
      </c>
      <c r="J122" s="36" t="str">
        <f>E24</f>
        <v>STAGA stavební agentura s.r.o.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0.32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1" customFormat="1" ht="29.28" customHeight="1">
      <c r="A124" s="199"/>
      <c r="B124" s="200"/>
      <c r="C124" s="201" t="s">
        <v>128</v>
      </c>
      <c r="D124" s="202" t="s">
        <v>68</v>
      </c>
      <c r="E124" s="202" t="s">
        <v>64</v>
      </c>
      <c r="F124" s="202" t="s">
        <v>65</v>
      </c>
      <c r="G124" s="202" t="s">
        <v>129</v>
      </c>
      <c r="H124" s="202" t="s">
        <v>130</v>
      </c>
      <c r="I124" s="202" t="s">
        <v>131</v>
      </c>
      <c r="J124" s="202" t="s">
        <v>120</v>
      </c>
      <c r="K124" s="203" t="s">
        <v>132</v>
      </c>
      <c r="L124" s="204"/>
      <c r="M124" s="100" t="s">
        <v>1</v>
      </c>
      <c r="N124" s="101" t="s">
        <v>47</v>
      </c>
      <c r="O124" s="101" t="s">
        <v>133</v>
      </c>
      <c r="P124" s="101" t="s">
        <v>134</v>
      </c>
      <c r="Q124" s="101" t="s">
        <v>135</v>
      </c>
      <c r="R124" s="101" t="s">
        <v>136</v>
      </c>
      <c r="S124" s="101" t="s">
        <v>137</v>
      </c>
      <c r="T124" s="102" t="s">
        <v>138</v>
      </c>
      <c r="U124" s="199"/>
      <c r="V124" s="199"/>
      <c r="W124" s="199"/>
      <c r="X124" s="199"/>
      <c r="Y124" s="199"/>
      <c r="Z124" s="199"/>
      <c r="AA124" s="199"/>
      <c r="AB124" s="199"/>
      <c r="AC124" s="199"/>
      <c r="AD124" s="199"/>
      <c r="AE124" s="199"/>
    </row>
    <row r="125" s="2" customFormat="1" ht="22.8" customHeight="1">
      <c r="A125" s="38"/>
      <c r="B125" s="39"/>
      <c r="C125" s="107" t="s">
        <v>139</v>
      </c>
      <c r="D125" s="40"/>
      <c r="E125" s="40"/>
      <c r="F125" s="40"/>
      <c r="G125" s="40"/>
      <c r="H125" s="40"/>
      <c r="I125" s="40"/>
      <c r="J125" s="205">
        <f>BK125</f>
        <v>0</v>
      </c>
      <c r="K125" s="40"/>
      <c r="L125" s="44"/>
      <c r="M125" s="103"/>
      <c r="N125" s="206"/>
      <c r="O125" s="104"/>
      <c r="P125" s="207">
        <f>P126+P391</f>
        <v>0</v>
      </c>
      <c r="Q125" s="104"/>
      <c r="R125" s="207">
        <f>R126+R391</f>
        <v>383.45775605999995</v>
      </c>
      <c r="S125" s="104"/>
      <c r="T125" s="208">
        <f>T126+T391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82</v>
      </c>
      <c r="AU125" s="17" t="s">
        <v>122</v>
      </c>
      <c r="BK125" s="209">
        <f>BK126+BK391</f>
        <v>0</v>
      </c>
    </row>
    <row r="126" s="12" customFormat="1" ht="25.92" customHeight="1">
      <c r="A126" s="12"/>
      <c r="B126" s="210"/>
      <c r="C126" s="211"/>
      <c r="D126" s="212" t="s">
        <v>82</v>
      </c>
      <c r="E126" s="213" t="s">
        <v>140</v>
      </c>
      <c r="F126" s="213" t="s">
        <v>141</v>
      </c>
      <c r="G126" s="211"/>
      <c r="H126" s="211"/>
      <c r="I126" s="214"/>
      <c r="J126" s="215">
        <f>BK126</f>
        <v>0</v>
      </c>
      <c r="K126" s="211"/>
      <c r="L126" s="216"/>
      <c r="M126" s="217"/>
      <c r="N126" s="218"/>
      <c r="O126" s="218"/>
      <c r="P126" s="219">
        <f>P127+P203+P317+P346+P379+P389</f>
        <v>0</v>
      </c>
      <c r="Q126" s="218"/>
      <c r="R126" s="219">
        <f>R127+R203+R317+R346+R379+R389</f>
        <v>383.45239205999997</v>
      </c>
      <c r="S126" s="218"/>
      <c r="T126" s="220">
        <f>T127+T203+T317+T346+T379+T389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1" t="s">
        <v>91</v>
      </c>
      <c r="AT126" s="222" t="s">
        <v>82</v>
      </c>
      <c r="AU126" s="222" t="s">
        <v>83</v>
      </c>
      <c r="AY126" s="221" t="s">
        <v>142</v>
      </c>
      <c r="BK126" s="223">
        <f>BK127+BK203+BK317+BK346+BK379+BK389</f>
        <v>0</v>
      </c>
    </row>
    <row r="127" s="12" customFormat="1" ht="22.8" customHeight="1">
      <c r="A127" s="12"/>
      <c r="B127" s="210"/>
      <c r="C127" s="211"/>
      <c r="D127" s="212" t="s">
        <v>82</v>
      </c>
      <c r="E127" s="224" t="s">
        <v>91</v>
      </c>
      <c r="F127" s="224" t="s">
        <v>143</v>
      </c>
      <c r="G127" s="211"/>
      <c r="H127" s="211"/>
      <c r="I127" s="214"/>
      <c r="J127" s="225">
        <f>BK127</f>
        <v>0</v>
      </c>
      <c r="K127" s="211"/>
      <c r="L127" s="216"/>
      <c r="M127" s="217"/>
      <c r="N127" s="218"/>
      <c r="O127" s="218"/>
      <c r="P127" s="219">
        <f>SUM(P128:P202)</f>
        <v>0</v>
      </c>
      <c r="Q127" s="218"/>
      <c r="R127" s="219">
        <f>SUM(R128:R202)</f>
        <v>0</v>
      </c>
      <c r="S127" s="218"/>
      <c r="T127" s="220">
        <f>SUM(T128:T202)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1" t="s">
        <v>91</v>
      </c>
      <c r="AT127" s="222" t="s">
        <v>82</v>
      </c>
      <c r="AU127" s="222" t="s">
        <v>91</v>
      </c>
      <c r="AY127" s="221" t="s">
        <v>142</v>
      </c>
      <c r="BK127" s="223">
        <f>SUM(BK128:BK202)</f>
        <v>0</v>
      </c>
    </row>
    <row r="128" s="2" customFormat="1" ht="16.5" customHeight="1">
      <c r="A128" s="38"/>
      <c r="B128" s="39"/>
      <c r="C128" s="226" t="s">
        <v>91</v>
      </c>
      <c r="D128" s="226" t="s">
        <v>144</v>
      </c>
      <c r="E128" s="227" t="s">
        <v>227</v>
      </c>
      <c r="F128" s="228" t="s">
        <v>228</v>
      </c>
      <c r="G128" s="229" t="s">
        <v>157</v>
      </c>
      <c r="H128" s="230">
        <v>20</v>
      </c>
      <c r="I128" s="231"/>
      <c r="J128" s="232">
        <f>ROUND(I128*H128,2)</f>
        <v>0</v>
      </c>
      <c r="K128" s="228" t="s">
        <v>148</v>
      </c>
      <c r="L128" s="44"/>
      <c r="M128" s="233" t="s">
        <v>1</v>
      </c>
      <c r="N128" s="234" t="s">
        <v>48</v>
      </c>
      <c r="O128" s="91"/>
      <c r="P128" s="235">
        <f>O128*H128</f>
        <v>0</v>
      </c>
      <c r="Q128" s="235">
        <v>0</v>
      </c>
      <c r="R128" s="235">
        <f>Q128*H128</f>
        <v>0</v>
      </c>
      <c r="S128" s="235">
        <v>0</v>
      </c>
      <c r="T128" s="236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7" t="s">
        <v>149</v>
      </c>
      <c r="AT128" s="237" t="s">
        <v>144</v>
      </c>
      <c r="AU128" s="237" t="s">
        <v>93</v>
      </c>
      <c r="AY128" s="17" t="s">
        <v>142</v>
      </c>
      <c r="BE128" s="238">
        <f>IF(N128="základní",J128,0)</f>
        <v>0</v>
      </c>
      <c r="BF128" s="238">
        <f>IF(N128="snížená",J128,0)</f>
        <v>0</v>
      </c>
      <c r="BG128" s="238">
        <f>IF(N128="zákl. přenesená",J128,0)</f>
        <v>0</v>
      </c>
      <c r="BH128" s="238">
        <f>IF(N128="sníž. přenesená",J128,0)</f>
        <v>0</v>
      </c>
      <c r="BI128" s="238">
        <f>IF(N128="nulová",J128,0)</f>
        <v>0</v>
      </c>
      <c r="BJ128" s="17" t="s">
        <v>91</v>
      </c>
      <c r="BK128" s="238">
        <f>ROUND(I128*H128,2)</f>
        <v>0</v>
      </c>
      <c r="BL128" s="17" t="s">
        <v>149</v>
      </c>
      <c r="BM128" s="237" t="s">
        <v>229</v>
      </c>
    </row>
    <row r="129" s="13" customFormat="1">
      <c r="A129" s="13"/>
      <c r="B129" s="239"/>
      <c r="C129" s="240"/>
      <c r="D129" s="241" t="s">
        <v>159</v>
      </c>
      <c r="E129" s="242" t="s">
        <v>1</v>
      </c>
      <c r="F129" s="243" t="s">
        <v>230</v>
      </c>
      <c r="G129" s="240"/>
      <c r="H129" s="242" t="s">
        <v>1</v>
      </c>
      <c r="I129" s="244"/>
      <c r="J129" s="240"/>
      <c r="K129" s="240"/>
      <c r="L129" s="245"/>
      <c r="M129" s="246"/>
      <c r="N129" s="247"/>
      <c r="O129" s="247"/>
      <c r="P129" s="247"/>
      <c r="Q129" s="247"/>
      <c r="R129" s="247"/>
      <c r="S129" s="247"/>
      <c r="T129" s="248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9" t="s">
        <v>159</v>
      </c>
      <c r="AU129" s="249" t="s">
        <v>93</v>
      </c>
      <c r="AV129" s="13" t="s">
        <v>91</v>
      </c>
      <c r="AW129" s="13" t="s">
        <v>36</v>
      </c>
      <c r="AX129" s="13" t="s">
        <v>83</v>
      </c>
      <c r="AY129" s="249" t="s">
        <v>142</v>
      </c>
    </row>
    <row r="130" s="14" customFormat="1">
      <c r="A130" s="14"/>
      <c r="B130" s="250"/>
      <c r="C130" s="251"/>
      <c r="D130" s="241" t="s">
        <v>159</v>
      </c>
      <c r="E130" s="252" t="s">
        <v>1</v>
      </c>
      <c r="F130" s="253" t="s">
        <v>231</v>
      </c>
      <c r="G130" s="251"/>
      <c r="H130" s="254">
        <v>20</v>
      </c>
      <c r="I130" s="255"/>
      <c r="J130" s="251"/>
      <c r="K130" s="251"/>
      <c r="L130" s="256"/>
      <c r="M130" s="257"/>
      <c r="N130" s="258"/>
      <c r="O130" s="258"/>
      <c r="P130" s="258"/>
      <c r="Q130" s="258"/>
      <c r="R130" s="258"/>
      <c r="S130" s="258"/>
      <c r="T130" s="259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60" t="s">
        <v>159</v>
      </c>
      <c r="AU130" s="260" t="s">
        <v>93</v>
      </c>
      <c r="AV130" s="14" t="s">
        <v>93</v>
      </c>
      <c r="AW130" s="14" t="s">
        <v>36</v>
      </c>
      <c r="AX130" s="14" t="s">
        <v>83</v>
      </c>
      <c r="AY130" s="260" t="s">
        <v>142</v>
      </c>
    </row>
    <row r="131" s="15" customFormat="1">
      <c r="A131" s="15"/>
      <c r="B131" s="261"/>
      <c r="C131" s="262"/>
      <c r="D131" s="241" t="s">
        <v>159</v>
      </c>
      <c r="E131" s="263" t="s">
        <v>206</v>
      </c>
      <c r="F131" s="264" t="s">
        <v>162</v>
      </c>
      <c r="G131" s="262"/>
      <c r="H131" s="265">
        <v>20</v>
      </c>
      <c r="I131" s="266"/>
      <c r="J131" s="262"/>
      <c r="K131" s="262"/>
      <c r="L131" s="267"/>
      <c r="M131" s="268"/>
      <c r="N131" s="269"/>
      <c r="O131" s="269"/>
      <c r="P131" s="269"/>
      <c r="Q131" s="269"/>
      <c r="R131" s="269"/>
      <c r="S131" s="269"/>
      <c r="T131" s="270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71" t="s">
        <v>159</v>
      </c>
      <c r="AU131" s="271" t="s">
        <v>93</v>
      </c>
      <c r="AV131" s="15" t="s">
        <v>149</v>
      </c>
      <c r="AW131" s="15" t="s">
        <v>36</v>
      </c>
      <c r="AX131" s="15" t="s">
        <v>91</v>
      </c>
      <c r="AY131" s="271" t="s">
        <v>142</v>
      </c>
    </row>
    <row r="132" s="2" customFormat="1" ht="21.75" customHeight="1">
      <c r="A132" s="38"/>
      <c r="B132" s="39"/>
      <c r="C132" s="226" t="s">
        <v>93</v>
      </c>
      <c r="D132" s="226" t="s">
        <v>144</v>
      </c>
      <c r="E132" s="227" t="s">
        <v>232</v>
      </c>
      <c r="F132" s="228" t="s">
        <v>233</v>
      </c>
      <c r="G132" s="229" t="s">
        <v>176</v>
      </c>
      <c r="H132" s="230">
        <v>3</v>
      </c>
      <c r="I132" s="231"/>
      <c r="J132" s="232">
        <f>ROUND(I132*H132,2)</f>
        <v>0</v>
      </c>
      <c r="K132" s="228" t="s">
        <v>148</v>
      </c>
      <c r="L132" s="44"/>
      <c r="M132" s="233" t="s">
        <v>1</v>
      </c>
      <c r="N132" s="234" t="s">
        <v>48</v>
      </c>
      <c r="O132" s="91"/>
      <c r="P132" s="235">
        <f>O132*H132</f>
        <v>0</v>
      </c>
      <c r="Q132" s="235">
        <v>0</v>
      </c>
      <c r="R132" s="235">
        <f>Q132*H132</f>
        <v>0</v>
      </c>
      <c r="S132" s="235">
        <v>0</v>
      </c>
      <c r="T132" s="236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7" t="s">
        <v>149</v>
      </c>
      <c r="AT132" s="237" t="s">
        <v>144</v>
      </c>
      <c r="AU132" s="237" t="s">
        <v>93</v>
      </c>
      <c r="AY132" s="17" t="s">
        <v>142</v>
      </c>
      <c r="BE132" s="238">
        <f>IF(N132="základní",J132,0)</f>
        <v>0</v>
      </c>
      <c r="BF132" s="238">
        <f>IF(N132="snížená",J132,0)</f>
        <v>0</v>
      </c>
      <c r="BG132" s="238">
        <f>IF(N132="zákl. přenesená",J132,0)</f>
        <v>0</v>
      </c>
      <c r="BH132" s="238">
        <f>IF(N132="sníž. přenesená",J132,0)</f>
        <v>0</v>
      </c>
      <c r="BI132" s="238">
        <f>IF(N132="nulová",J132,0)</f>
        <v>0</v>
      </c>
      <c r="BJ132" s="17" t="s">
        <v>91</v>
      </c>
      <c r="BK132" s="238">
        <f>ROUND(I132*H132,2)</f>
        <v>0</v>
      </c>
      <c r="BL132" s="17" t="s">
        <v>149</v>
      </c>
      <c r="BM132" s="237" t="s">
        <v>234</v>
      </c>
    </row>
    <row r="133" s="13" customFormat="1">
      <c r="A133" s="13"/>
      <c r="B133" s="239"/>
      <c r="C133" s="240"/>
      <c r="D133" s="241" t="s">
        <v>159</v>
      </c>
      <c r="E133" s="242" t="s">
        <v>1</v>
      </c>
      <c r="F133" s="243" t="s">
        <v>235</v>
      </c>
      <c r="G133" s="240"/>
      <c r="H133" s="242" t="s">
        <v>1</v>
      </c>
      <c r="I133" s="244"/>
      <c r="J133" s="240"/>
      <c r="K133" s="240"/>
      <c r="L133" s="245"/>
      <c r="M133" s="246"/>
      <c r="N133" s="247"/>
      <c r="O133" s="247"/>
      <c r="P133" s="247"/>
      <c r="Q133" s="247"/>
      <c r="R133" s="247"/>
      <c r="S133" s="247"/>
      <c r="T133" s="248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9" t="s">
        <v>159</v>
      </c>
      <c r="AU133" s="249" t="s">
        <v>93</v>
      </c>
      <c r="AV133" s="13" t="s">
        <v>91</v>
      </c>
      <c r="AW133" s="13" t="s">
        <v>36</v>
      </c>
      <c r="AX133" s="13" t="s">
        <v>83</v>
      </c>
      <c r="AY133" s="249" t="s">
        <v>142</v>
      </c>
    </row>
    <row r="134" s="14" customFormat="1">
      <c r="A134" s="14"/>
      <c r="B134" s="250"/>
      <c r="C134" s="251"/>
      <c r="D134" s="241" t="s">
        <v>159</v>
      </c>
      <c r="E134" s="252" t="s">
        <v>1</v>
      </c>
      <c r="F134" s="253" t="s">
        <v>236</v>
      </c>
      <c r="G134" s="251"/>
      <c r="H134" s="254">
        <v>3</v>
      </c>
      <c r="I134" s="255"/>
      <c r="J134" s="251"/>
      <c r="K134" s="251"/>
      <c r="L134" s="256"/>
      <c r="M134" s="257"/>
      <c r="N134" s="258"/>
      <c r="O134" s="258"/>
      <c r="P134" s="258"/>
      <c r="Q134" s="258"/>
      <c r="R134" s="258"/>
      <c r="S134" s="258"/>
      <c r="T134" s="259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0" t="s">
        <v>159</v>
      </c>
      <c r="AU134" s="260" t="s">
        <v>93</v>
      </c>
      <c r="AV134" s="14" t="s">
        <v>93</v>
      </c>
      <c r="AW134" s="14" t="s">
        <v>36</v>
      </c>
      <c r="AX134" s="14" t="s">
        <v>83</v>
      </c>
      <c r="AY134" s="260" t="s">
        <v>142</v>
      </c>
    </row>
    <row r="135" s="15" customFormat="1">
      <c r="A135" s="15"/>
      <c r="B135" s="261"/>
      <c r="C135" s="262"/>
      <c r="D135" s="241" t="s">
        <v>159</v>
      </c>
      <c r="E135" s="263" t="s">
        <v>208</v>
      </c>
      <c r="F135" s="264" t="s">
        <v>162</v>
      </c>
      <c r="G135" s="262"/>
      <c r="H135" s="265">
        <v>3</v>
      </c>
      <c r="I135" s="266"/>
      <c r="J135" s="262"/>
      <c r="K135" s="262"/>
      <c r="L135" s="267"/>
      <c r="M135" s="268"/>
      <c r="N135" s="269"/>
      <c r="O135" s="269"/>
      <c r="P135" s="269"/>
      <c r="Q135" s="269"/>
      <c r="R135" s="269"/>
      <c r="S135" s="269"/>
      <c r="T135" s="270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71" t="s">
        <v>159</v>
      </c>
      <c r="AU135" s="271" t="s">
        <v>93</v>
      </c>
      <c r="AV135" s="15" t="s">
        <v>149</v>
      </c>
      <c r="AW135" s="15" t="s">
        <v>36</v>
      </c>
      <c r="AX135" s="15" t="s">
        <v>91</v>
      </c>
      <c r="AY135" s="271" t="s">
        <v>142</v>
      </c>
    </row>
    <row r="136" s="2" customFormat="1" ht="24.15" customHeight="1">
      <c r="A136" s="38"/>
      <c r="B136" s="39"/>
      <c r="C136" s="226" t="s">
        <v>154</v>
      </c>
      <c r="D136" s="226" t="s">
        <v>144</v>
      </c>
      <c r="E136" s="227" t="s">
        <v>237</v>
      </c>
      <c r="F136" s="228" t="s">
        <v>238</v>
      </c>
      <c r="G136" s="229" t="s">
        <v>176</v>
      </c>
      <c r="H136" s="230">
        <v>3</v>
      </c>
      <c r="I136" s="231"/>
      <c r="J136" s="232">
        <f>ROUND(I136*H136,2)</f>
        <v>0</v>
      </c>
      <c r="K136" s="228" t="s">
        <v>148</v>
      </c>
      <c r="L136" s="44"/>
      <c r="M136" s="233" t="s">
        <v>1</v>
      </c>
      <c r="N136" s="234" t="s">
        <v>48</v>
      </c>
      <c r="O136" s="91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6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7" t="s">
        <v>149</v>
      </c>
      <c r="AT136" s="237" t="s">
        <v>144</v>
      </c>
      <c r="AU136" s="237" t="s">
        <v>93</v>
      </c>
      <c r="AY136" s="17" t="s">
        <v>142</v>
      </c>
      <c r="BE136" s="238">
        <f>IF(N136="základní",J136,0)</f>
        <v>0</v>
      </c>
      <c r="BF136" s="238">
        <f>IF(N136="snížená",J136,0)</f>
        <v>0</v>
      </c>
      <c r="BG136" s="238">
        <f>IF(N136="zákl. přenesená",J136,0)</f>
        <v>0</v>
      </c>
      <c r="BH136" s="238">
        <f>IF(N136="sníž. přenesená",J136,0)</f>
        <v>0</v>
      </c>
      <c r="BI136" s="238">
        <f>IF(N136="nulová",J136,0)</f>
        <v>0</v>
      </c>
      <c r="BJ136" s="17" t="s">
        <v>91</v>
      </c>
      <c r="BK136" s="238">
        <f>ROUND(I136*H136,2)</f>
        <v>0</v>
      </c>
      <c r="BL136" s="17" t="s">
        <v>149</v>
      </c>
      <c r="BM136" s="237" t="s">
        <v>239</v>
      </c>
    </row>
    <row r="137" s="13" customFormat="1">
      <c r="A137" s="13"/>
      <c r="B137" s="239"/>
      <c r="C137" s="240"/>
      <c r="D137" s="241" t="s">
        <v>159</v>
      </c>
      <c r="E137" s="242" t="s">
        <v>1</v>
      </c>
      <c r="F137" s="243" t="s">
        <v>240</v>
      </c>
      <c r="G137" s="240"/>
      <c r="H137" s="242" t="s">
        <v>1</v>
      </c>
      <c r="I137" s="244"/>
      <c r="J137" s="240"/>
      <c r="K137" s="240"/>
      <c r="L137" s="245"/>
      <c r="M137" s="246"/>
      <c r="N137" s="247"/>
      <c r="O137" s="247"/>
      <c r="P137" s="247"/>
      <c r="Q137" s="247"/>
      <c r="R137" s="247"/>
      <c r="S137" s="247"/>
      <c r="T137" s="248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9" t="s">
        <v>159</v>
      </c>
      <c r="AU137" s="249" t="s">
        <v>93</v>
      </c>
      <c r="AV137" s="13" t="s">
        <v>91</v>
      </c>
      <c r="AW137" s="13" t="s">
        <v>36</v>
      </c>
      <c r="AX137" s="13" t="s">
        <v>83</v>
      </c>
      <c r="AY137" s="249" t="s">
        <v>142</v>
      </c>
    </row>
    <row r="138" s="14" customFormat="1">
      <c r="A138" s="14"/>
      <c r="B138" s="250"/>
      <c r="C138" s="251"/>
      <c r="D138" s="241" t="s">
        <v>159</v>
      </c>
      <c r="E138" s="252" t="s">
        <v>1</v>
      </c>
      <c r="F138" s="253" t="s">
        <v>241</v>
      </c>
      <c r="G138" s="251"/>
      <c r="H138" s="254">
        <v>3</v>
      </c>
      <c r="I138" s="255"/>
      <c r="J138" s="251"/>
      <c r="K138" s="251"/>
      <c r="L138" s="256"/>
      <c r="M138" s="257"/>
      <c r="N138" s="258"/>
      <c r="O138" s="258"/>
      <c r="P138" s="258"/>
      <c r="Q138" s="258"/>
      <c r="R138" s="258"/>
      <c r="S138" s="258"/>
      <c r="T138" s="259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60" t="s">
        <v>159</v>
      </c>
      <c r="AU138" s="260" t="s">
        <v>93</v>
      </c>
      <c r="AV138" s="14" t="s">
        <v>93</v>
      </c>
      <c r="AW138" s="14" t="s">
        <v>36</v>
      </c>
      <c r="AX138" s="14" t="s">
        <v>83</v>
      </c>
      <c r="AY138" s="260" t="s">
        <v>142</v>
      </c>
    </row>
    <row r="139" s="15" customFormat="1">
      <c r="A139" s="15"/>
      <c r="B139" s="261"/>
      <c r="C139" s="262"/>
      <c r="D139" s="241" t="s">
        <v>159</v>
      </c>
      <c r="E139" s="263" t="s">
        <v>1</v>
      </c>
      <c r="F139" s="264" t="s">
        <v>162</v>
      </c>
      <c r="G139" s="262"/>
      <c r="H139" s="265">
        <v>3</v>
      </c>
      <c r="I139" s="266"/>
      <c r="J139" s="262"/>
      <c r="K139" s="262"/>
      <c r="L139" s="267"/>
      <c r="M139" s="268"/>
      <c r="N139" s="269"/>
      <c r="O139" s="269"/>
      <c r="P139" s="269"/>
      <c r="Q139" s="269"/>
      <c r="R139" s="269"/>
      <c r="S139" s="269"/>
      <c r="T139" s="270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71" t="s">
        <v>159</v>
      </c>
      <c r="AU139" s="271" t="s">
        <v>93</v>
      </c>
      <c r="AV139" s="15" t="s">
        <v>149</v>
      </c>
      <c r="AW139" s="15" t="s">
        <v>36</v>
      </c>
      <c r="AX139" s="15" t="s">
        <v>91</v>
      </c>
      <c r="AY139" s="271" t="s">
        <v>142</v>
      </c>
    </row>
    <row r="140" s="2" customFormat="1" ht="24.15" customHeight="1">
      <c r="A140" s="38"/>
      <c r="B140" s="39"/>
      <c r="C140" s="226" t="s">
        <v>149</v>
      </c>
      <c r="D140" s="226" t="s">
        <v>144</v>
      </c>
      <c r="E140" s="227" t="s">
        <v>242</v>
      </c>
      <c r="F140" s="228" t="s">
        <v>243</v>
      </c>
      <c r="G140" s="229" t="s">
        <v>176</v>
      </c>
      <c r="H140" s="230">
        <v>3</v>
      </c>
      <c r="I140" s="231"/>
      <c r="J140" s="232">
        <f>ROUND(I140*H140,2)</f>
        <v>0</v>
      </c>
      <c r="K140" s="228" t="s">
        <v>148</v>
      </c>
      <c r="L140" s="44"/>
      <c r="M140" s="233" t="s">
        <v>1</v>
      </c>
      <c r="N140" s="234" t="s">
        <v>48</v>
      </c>
      <c r="O140" s="91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6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7" t="s">
        <v>149</v>
      </c>
      <c r="AT140" s="237" t="s">
        <v>144</v>
      </c>
      <c r="AU140" s="237" t="s">
        <v>93</v>
      </c>
      <c r="AY140" s="17" t="s">
        <v>142</v>
      </c>
      <c r="BE140" s="238">
        <f>IF(N140="základní",J140,0)</f>
        <v>0</v>
      </c>
      <c r="BF140" s="238">
        <f>IF(N140="snížená",J140,0)</f>
        <v>0</v>
      </c>
      <c r="BG140" s="238">
        <f>IF(N140="zákl. přenesená",J140,0)</f>
        <v>0</v>
      </c>
      <c r="BH140" s="238">
        <f>IF(N140="sníž. přenesená",J140,0)</f>
        <v>0</v>
      </c>
      <c r="BI140" s="238">
        <f>IF(N140="nulová",J140,0)</f>
        <v>0</v>
      </c>
      <c r="BJ140" s="17" t="s">
        <v>91</v>
      </c>
      <c r="BK140" s="238">
        <f>ROUND(I140*H140,2)</f>
        <v>0</v>
      </c>
      <c r="BL140" s="17" t="s">
        <v>149</v>
      </c>
      <c r="BM140" s="237" t="s">
        <v>244</v>
      </c>
    </row>
    <row r="141" s="13" customFormat="1">
      <c r="A141" s="13"/>
      <c r="B141" s="239"/>
      <c r="C141" s="240"/>
      <c r="D141" s="241" t="s">
        <v>159</v>
      </c>
      <c r="E141" s="242" t="s">
        <v>1</v>
      </c>
      <c r="F141" s="243" t="s">
        <v>245</v>
      </c>
      <c r="G141" s="240"/>
      <c r="H141" s="242" t="s">
        <v>1</v>
      </c>
      <c r="I141" s="244"/>
      <c r="J141" s="240"/>
      <c r="K141" s="240"/>
      <c r="L141" s="245"/>
      <c r="M141" s="246"/>
      <c r="N141" s="247"/>
      <c r="O141" s="247"/>
      <c r="P141" s="247"/>
      <c r="Q141" s="247"/>
      <c r="R141" s="247"/>
      <c r="S141" s="247"/>
      <c r="T141" s="24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9" t="s">
        <v>159</v>
      </c>
      <c r="AU141" s="249" t="s">
        <v>93</v>
      </c>
      <c r="AV141" s="13" t="s">
        <v>91</v>
      </c>
      <c r="AW141" s="13" t="s">
        <v>36</v>
      </c>
      <c r="AX141" s="13" t="s">
        <v>83</v>
      </c>
      <c r="AY141" s="249" t="s">
        <v>142</v>
      </c>
    </row>
    <row r="142" s="14" customFormat="1">
      <c r="A142" s="14"/>
      <c r="B142" s="250"/>
      <c r="C142" s="251"/>
      <c r="D142" s="241" t="s">
        <v>159</v>
      </c>
      <c r="E142" s="252" t="s">
        <v>1</v>
      </c>
      <c r="F142" s="253" t="s">
        <v>241</v>
      </c>
      <c r="G142" s="251"/>
      <c r="H142" s="254">
        <v>3</v>
      </c>
      <c r="I142" s="255"/>
      <c r="J142" s="251"/>
      <c r="K142" s="251"/>
      <c r="L142" s="256"/>
      <c r="M142" s="257"/>
      <c r="N142" s="258"/>
      <c r="O142" s="258"/>
      <c r="P142" s="258"/>
      <c r="Q142" s="258"/>
      <c r="R142" s="258"/>
      <c r="S142" s="258"/>
      <c r="T142" s="259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60" t="s">
        <v>159</v>
      </c>
      <c r="AU142" s="260" t="s">
        <v>93</v>
      </c>
      <c r="AV142" s="14" t="s">
        <v>93</v>
      </c>
      <c r="AW142" s="14" t="s">
        <v>36</v>
      </c>
      <c r="AX142" s="14" t="s">
        <v>83</v>
      </c>
      <c r="AY142" s="260" t="s">
        <v>142</v>
      </c>
    </row>
    <row r="143" s="15" customFormat="1">
      <c r="A143" s="15"/>
      <c r="B143" s="261"/>
      <c r="C143" s="262"/>
      <c r="D143" s="241" t="s">
        <v>159</v>
      </c>
      <c r="E143" s="263" t="s">
        <v>1</v>
      </c>
      <c r="F143" s="264" t="s">
        <v>162</v>
      </c>
      <c r="G143" s="262"/>
      <c r="H143" s="265">
        <v>3</v>
      </c>
      <c r="I143" s="266"/>
      <c r="J143" s="262"/>
      <c r="K143" s="262"/>
      <c r="L143" s="267"/>
      <c r="M143" s="268"/>
      <c r="N143" s="269"/>
      <c r="O143" s="269"/>
      <c r="P143" s="269"/>
      <c r="Q143" s="269"/>
      <c r="R143" s="269"/>
      <c r="S143" s="269"/>
      <c r="T143" s="270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71" t="s">
        <v>159</v>
      </c>
      <c r="AU143" s="271" t="s">
        <v>93</v>
      </c>
      <c r="AV143" s="15" t="s">
        <v>149</v>
      </c>
      <c r="AW143" s="15" t="s">
        <v>36</v>
      </c>
      <c r="AX143" s="15" t="s">
        <v>91</v>
      </c>
      <c r="AY143" s="271" t="s">
        <v>142</v>
      </c>
    </row>
    <row r="144" s="2" customFormat="1" ht="33" customHeight="1">
      <c r="A144" s="38"/>
      <c r="B144" s="39"/>
      <c r="C144" s="226" t="s">
        <v>169</v>
      </c>
      <c r="D144" s="226" t="s">
        <v>144</v>
      </c>
      <c r="E144" s="227" t="s">
        <v>246</v>
      </c>
      <c r="F144" s="228" t="s">
        <v>247</v>
      </c>
      <c r="G144" s="229" t="s">
        <v>176</v>
      </c>
      <c r="H144" s="230">
        <v>132.483</v>
      </c>
      <c r="I144" s="231"/>
      <c r="J144" s="232">
        <f>ROUND(I144*H144,2)</f>
        <v>0</v>
      </c>
      <c r="K144" s="228" t="s">
        <v>148</v>
      </c>
      <c r="L144" s="44"/>
      <c r="M144" s="233" t="s">
        <v>1</v>
      </c>
      <c r="N144" s="234" t="s">
        <v>48</v>
      </c>
      <c r="O144" s="91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7" t="s">
        <v>149</v>
      </c>
      <c r="AT144" s="237" t="s">
        <v>144</v>
      </c>
      <c r="AU144" s="237" t="s">
        <v>93</v>
      </c>
      <c r="AY144" s="17" t="s">
        <v>142</v>
      </c>
      <c r="BE144" s="238">
        <f>IF(N144="základní",J144,0)</f>
        <v>0</v>
      </c>
      <c r="BF144" s="238">
        <f>IF(N144="snížená",J144,0)</f>
        <v>0</v>
      </c>
      <c r="BG144" s="238">
        <f>IF(N144="zákl. přenesená",J144,0)</f>
        <v>0</v>
      </c>
      <c r="BH144" s="238">
        <f>IF(N144="sníž. přenesená",J144,0)</f>
        <v>0</v>
      </c>
      <c r="BI144" s="238">
        <f>IF(N144="nulová",J144,0)</f>
        <v>0</v>
      </c>
      <c r="BJ144" s="17" t="s">
        <v>91</v>
      </c>
      <c r="BK144" s="238">
        <f>ROUND(I144*H144,2)</f>
        <v>0</v>
      </c>
      <c r="BL144" s="17" t="s">
        <v>149</v>
      </c>
      <c r="BM144" s="237" t="s">
        <v>248</v>
      </c>
    </row>
    <row r="145" s="13" customFormat="1">
      <c r="A145" s="13"/>
      <c r="B145" s="239"/>
      <c r="C145" s="240"/>
      <c r="D145" s="241" t="s">
        <v>159</v>
      </c>
      <c r="E145" s="242" t="s">
        <v>1</v>
      </c>
      <c r="F145" s="243" t="s">
        <v>249</v>
      </c>
      <c r="G145" s="240"/>
      <c r="H145" s="242" t="s">
        <v>1</v>
      </c>
      <c r="I145" s="244"/>
      <c r="J145" s="240"/>
      <c r="K145" s="240"/>
      <c r="L145" s="245"/>
      <c r="M145" s="246"/>
      <c r="N145" s="247"/>
      <c r="O145" s="247"/>
      <c r="P145" s="247"/>
      <c r="Q145" s="247"/>
      <c r="R145" s="247"/>
      <c r="S145" s="247"/>
      <c r="T145" s="24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9" t="s">
        <v>159</v>
      </c>
      <c r="AU145" s="249" t="s">
        <v>93</v>
      </c>
      <c r="AV145" s="13" t="s">
        <v>91</v>
      </c>
      <c r="AW145" s="13" t="s">
        <v>36</v>
      </c>
      <c r="AX145" s="13" t="s">
        <v>83</v>
      </c>
      <c r="AY145" s="249" t="s">
        <v>142</v>
      </c>
    </row>
    <row r="146" s="13" customFormat="1">
      <c r="A146" s="13"/>
      <c r="B146" s="239"/>
      <c r="C146" s="240"/>
      <c r="D146" s="241" t="s">
        <v>159</v>
      </c>
      <c r="E146" s="242" t="s">
        <v>1</v>
      </c>
      <c r="F146" s="243" t="s">
        <v>250</v>
      </c>
      <c r="G146" s="240"/>
      <c r="H146" s="242" t="s">
        <v>1</v>
      </c>
      <c r="I146" s="244"/>
      <c r="J146" s="240"/>
      <c r="K146" s="240"/>
      <c r="L146" s="245"/>
      <c r="M146" s="246"/>
      <c r="N146" s="247"/>
      <c r="O146" s="247"/>
      <c r="P146" s="247"/>
      <c r="Q146" s="247"/>
      <c r="R146" s="247"/>
      <c r="S146" s="247"/>
      <c r="T146" s="248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9" t="s">
        <v>159</v>
      </c>
      <c r="AU146" s="249" t="s">
        <v>93</v>
      </c>
      <c r="AV146" s="13" t="s">
        <v>91</v>
      </c>
      <c r="AW146" s="13" t="s">
        <v>36</v>
      </c>
      <c r="AX146" s="13" t="s">
        <v>83</v>
      </c>
      <c r="AY146" s="249" t="s">
        <v>142</v>
      </c>
    </row>
    <row r="147" s="14" customFormat="1">
      <c r="A147" s="14"/>
      <c r="B147" s="250"/>
      <c r="C147" s="251"/>
      <c r="D147" s="241" t="s">
        <v>159</v>
      </c>
      <c r="E147" s="252" t="s">
        <v>1</v>
      </c>
      <c r="F147" s="253" t="s">
        <v>251</v>
      </c>
      <c r="G147" s="251"/>
      <c r="H147" s="254">
        <v>41.902999999999999</v>
      </c>
      <c r="I147" s="255"/>
      <c r="J147" s="251"/>
      <c r="K147" s="251"/>
      <c r="L147" s="256"/>
      <c r="M147" s="257"/>
      <c r="N147" s="258"/>
      <c r="O147" s="258"/>
      <c r="P147" s="258"/>
      <c r="Q147" s="258"/>
      <c r="R147" s="258"/>
      <c r="S147" s="258"/>
      <c r="T147" s="259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60" t="s">
        <v>159</v>
      </c>
      <c r="AU147" s="260" t="s">
        <v>93</v>
      </c>
      <c r="AV147" s="14" t="s">
        <v>93</v>
      </c>
      <c r="AW147" s="14" t="s">
        <v>36</v>
      </c>
      <c r="AX147" s="14" t="s">
        <v>83</v>
      </c>
      <c r="AY147" s="260" t="s">
        <v>142</v>
      </c>
    </row>
    <row r="148" s="14" customFormat="1">
      <c r="A148" s="14"/>
      <c r="B148" s="250"/>
      <c r="C148" s="251"/>
      <c r="D148" s="241" t="s">
        <v>159</v>
      </c>
      <c r="E148" s="252" t="s">
        <v>1</v>
      </c>
      <c r="F148" s="253" t="s">
        <v>252</v>
      </c>
      <c r="G148" s="251"/>
      <c r="H148" s="254">
        <v>15.818</v>
      </c>
      <c r="I148" s="255"/>
      <c r="J148" s="251"/>
      <c r="K148" s="251"/>
      <c r="L148" s="256"/>
      <c r="M148" s="257"/>
      <c r="N148" s="258"/>
      <c r="O148" s="258"/>
      <c r="P148" s="258"/>
      <c r="Q148" s="258"/>
      <c r="R148" s="258"/>
      <c r="S148" s="258"/>
      <c r="T148" s="259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60" t="s">
        <v>159</v>
      </c>
      <c r="AU148" s="260" t="s">
        <v>93</v>
      </c>
      <c r="AV148" s="14" t="s">
        <v>93</v>
      </c>
      <c r="AW148" s="14" t="s">
        <v>36</v>
      </c>
      <c r="AX148" s="14" t="s">
        <v>83</v>
      </c>
      <c r="AY148" s="260" t="s">
        <v>142</v>
      </c>
    </row>
    <row r="149" s="14" customFormat="1">
      <c r="A149" s="14"/>
      <c r="B149" s="250"/>
      <c r="C149" s="251"/>
      <c r="D149" s="241" t="s">
        <v>159</v>
      </c>
      <c r="E149" s="252" t="s">
        <v>1</v>
      </c>
      <c r="F149" s="253" t="s">
        <v>253</v>
      </c>
      <c r="G149" s="251"/>
      <c r="H149" s="254">
        <v>46.713000000000001</v>
      </c>
      <c r="I149" s="255"/>
      <c r="J149" s="251"/>
      <c r="K149" s="251"/>
      <c r="L149" s="256"/>
      <c r="M149" s="257"/>
      <c r="N149" s="258"/>
      <c r="O149" s="258"/>
      <c r="P149" s="258"/>
      <c r="Q149" s="258"/>
      <c r="R149" s="258"/>
      <c r="S149" s="258"/>
      <c r="T149" s="259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0" t="s">
        <v>159</v>
      </c>
      <c r="AU149" s="260" t="s">
        <v>93</v>
      </c>
      <c r="AV149" s="14" t="s">
        <v>93</v>
      </c>
      <c r="AW149" s="14" t="s">
        <v>36</v>
      </c>
      <c r="AX149" s="14" t="s">
        <v>83</v>
      </c>
      <c r="AY149" s="260" t="s">
        <v>142</v>
      </c>
    </row>
    <row r="150" s="13" customFormat="1">
      <c r="A150" s="13"/>
      <c r="B150" s="239"/>
      <c r="C150" s="240"/>
      <c r="D150" s="241" t="s">
        <v>159</v>
      </c>
      <c r="E150" s="242" t="s">
        <v>1</v>
      </c>
      <c r="F150" s="243" t="s">
        <v>254</v>
      </c>
      <c r="G150" s="240"/>
      <c r="H150" s="242" t="s">
        <v>1</v>
      </c>
      <c r="I150" s="244"/>
      <c r="J150" s="240"/>
      <c r="K150" s="240"/>
      <c r="L150" s="245"/>
      <c r="M150" s="246"/>
      <c r="N150" s="247"/>
      <c r="O150" s="247"/>
      <c r="P150" s="247"/>
      <c r="Q150" s="247"/>
      <c r="R150" s="247"/>
      <c r="S150" s="247"/>
      <c r="T150" s="24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9" t="s">
        <v>159</v>
      </c>
      <c r="AU150" s="249" t="s">
        <v>93</v>
      </c>
      <c r="AV150" s="13" t="s">
        <v>91</v>
      </c>
      <c r="AW150" s="13" t="s">
        <v>36</v>
      </c>
      <c r="AX150" s="13" t="s">
        <v>83</v>
      </c>
      <c r="AY150" s="249" t="s">
        <v>142</v>
      </c>
    </row>
    <row r="151" s="14" customFormat="1">
      <c r="A151" s="14"/>
      <c r="B151" s="250"/>
      <c r="C151" s="251"/>
      <c r="D151" s="241" t="s">
        <v>159</v>
      </c>
      <c r="E151" s="252" t="s">
        <v>1</v>
      </c>
      <c r="F151" s="253" t="s">
        <v>255</v>
      </c>
      <c r="G151" s="251"/>
      <c r="H151" s="254">
        <v>2.1280000000000001</v>
      </c>
      <c r="I151" s="255"/>
      <c r="J151" s="251"/>
      <c r="K151" s="251"/>
      <c r="L151" s="256"/>
      <c r="M151" s="257"/>
      <c r="N151" s="258"/>
      <c r="O151" s="258"/>
      <c r="P151" s="258"/>
      <c r="Q151" s="258"/>
      <c r="R151" s="258"/>
      <c r="S151" s="258"/>
      <c r="T151" s="259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60" t="s">
        <v>159</v>
      </c>
      <c r="AU151" s="260" t="s">
        <v>93</v>
      </c>
      <c r="AV151" s="14" t="s">
        <v>93</v>
      </c>
      <c r="AW151" s="14" t="s">
        <v>36</v>
      </c>
      <c r="AX151" s="14" t="s">
        <v>83</v>
      </c>
      <c r="AY151" s="260" t="s">
        <v>142</v>
      </c>
    </row>
    <row r="152" s="14" customFormat="1">
      <c r="A152" s="14"/>
      <c r="B152" s="250"/>
      <c r="C152" s="251"/>
      <c r="D152" s="241" t="s">
        <v>159</v>
      </c>
      <c r="E152" s="252" t="s">
        <v>1</v>
      </c>
      <c r="F152" s="253" t="s">
        <v>256</v>
      </c>
      <c r="G152" s="251"/>
      <c r="H152" s="254">
        <v>7.3079999999999998</v>
      </c>
      <c r="I152" s="255"/>
      <c r="J152" s="251"/>
      <c r="K152" s="251"/>
      <c r="L152" s="256"/>
      <c r="M152" s="257"/>
      <c r="N152" s="258"/>
      <c r="O152" s="258"/>
      <c r="P152" s="258"/>
      <c r="Q152" s="258"/>
      <c r="R152" s="258"/>
      <c r="S152" s="258"/>
      <c r="T152" s="259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0" t="s">
        <v>159</v>
      </c>
      <c r="AU152" s="260" t="s">
        <v>93</v>
      </c>
      <c r="AV152" s="14" t="s">
        <v>93</v>
      </c>
      <c r="AW152" s="14" t="s">
        <v>36</v>
      </c>
      <c r="AX152" s="14" t="s">
        <v>83</v>
      </c>
      <c r="AY152" s="260" t="s">
        <v>142</v>
      </c>
    </row>
    <row r="153" s="14" customFormat="1">
      <c r="A153" s="14"/>
      <c r="B153" s="250"/>
      <c r="C153" s="251"/>
      <c r="D153" s="241" t="s">
        <v>159</v>
      </c>
      <c r="E153" s="252" t="s">
        <v>1</v>
      </c>
      <c r="F153" s="253" t="s">
        <v>255</v>
      </c>
      <c r="G153" s="251"/>
      <c r="H153" s="254">
        <v>2.1280000000000001</v>
      </c>
      <c r="I153" s="255"/>
      <c r="J153" s="251"/>
      <c r="K153" s="251"/>
      <c r="L153" s="256"/>
      <c r="M153" s="257"/>
      <c r="N153" s="258"/>
      <c r="O153" s="258"/>
      <c r="P153" s="258"/>
      <c r="Q153" s="258"/>
      <c r="R153" s="258"/>
      <c r="S153" s="258"/>
      <c r="T153" s="259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0" t="s">
        <v>159</v>
      </c>
      <c r="AU153" s="260" t="s">
        <v>93</v>
      </c>
      <c r="AV153" s="14" t="s">
        <v>93</v>
      </c>
      <c r="AW153" s="14" t="s">
        <v>36</v>
      </c>
      <c r="AX153" s="14" t="s">
        <v>83</v>
      </c>
      <c r="AY153" s="260" t="s">
        <v>142</v>
      </c>
    </row>
    <row r="154" s="13" customFormat="1">
      <c r="A154" s="13"/>
      <c r="B154" s="239"/>
      <c r="C154" s="240"/>
      <c r="D154" s="241" t="s">
        <v>159</v>
      </c>
      <c r="E154" s="242" t="s">
        <v>1</v>
      </c>
      <c r="F154" s="243" t="s">
        <v>257</v>
      </c>
      <c r="G154" s="240"/>
      <c r="H154" s="242" t="s">
        <v>1</v>
      </c>
      <c r="I154" s="244"/>
      <c r="J154" s="240"/>
      <c r="K154" s="240"/>
      <c r="L154" s="245"/>
      <c r="M154" s="246"/>
      <c r="N154" s="247"/>
      <c r="O154" s="247"/>
      <c r="P154" s="247"/>
      <c r="Q154" s="247"/>
      <c r="R154" s="247"/>
      <c r="S154" s="247"/>
      <c r="T154" s="248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9" t="s">
        <v>159</v>
      </c>
      <c r="AU154" s="249" t="s">
        <v>93</v>
      </c>
      <c r="AV154" s="13" t="s">
        <v>91</v>
      </c>
      <c r="AW154" s="13" t="s">
        <v>36</v>
      </c>
      <c r="AX154" s="13" t="s">
        <v>83</v>
      </c>
      <c r="AY154" s="249" t="s">
        <v>142</v>
      </c>
    </row>
    <row r="155" s="14" customFormat="1">
      <c r="A155" s="14"/>
      <c r="B155" s="250"/>
      <c r="C155" s="251"/>
      <c r="D155" s="241" t="s">
        <v>159</v>
      </c>
      <c r="E155" s="252" t="s">
        <v>1</v>
      </c>
      <c r="F155" s="253" t="s">
        <v>258</v>
      </c>
      <c r="G155" s="251"/>
      <c r="H155" s="254">
        <v>16.484999999999999</v>
      </c>
      <c r="I155" s="255"/>
      <c r="J155" s="251"/>
      <c r="K155" s="251"/>
      <c r="L155" s="256"/>
      <c r="M155" s="257"/>
      <c r="N155" s="258"/>
      <c r="O155" s="258"/>
      <c r="P155" s="258"/>
      <c r="Q155" s="258"/>
      <c r="R155" s="258"/>
      <c r="S155" s="258"/>
      <c r="T155" s="259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0" t="s">
        <v>159</v>
      </c>
      <c r="AU155" s="260" t="s">
        <v>93</v>
      </c>
      <c r="AV155" s="14" t="s">
        <v>93</v>
      </c>
      <c r="AW155" s="14" t="s">
        <v>36</v>
      </c>
      <c r="AX155" s="14" t="s">
        <v>83</v>
      </c>
      <c r="AY155" s="260" t="s">
        <v>142</v>
      </c>
    </row>
    <row r="156" s="15" customFormat="1">
      <c r="A156" s="15"/>
      <c r="B156" s="261"/>
      <c r="C156" s="262"/>
      <c r="D156" s="241" t="s">
        <v>159</v>
      </c>
      <c r="E156" s="263" t="s">
        <v>211</v>
      </c>
      <c r="F156" s="264" t="s">
        <v>162</v>
      </c>
      <c r="G156" s="262"/>
      <c r="H156" s="265">
        <v>132.483</v>
      </c>
      <c r="I156" s="266"/>
      <c r="J156" s="262"/>
      <c r="K156" s="262"/>
      <c r="L156" s="267"/>
      <c r="M156" s="268"/>
      <c r="N156" s="269"/>
      <c r="O156" s="269"/>
      <c r="P156" s="269"/>
      <c r="Q156" s="269"/>
      <c r="R156" s="269"/>
      <c r="S156" s="269"/>
      <c r="T156" s="270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71" t="s">
        <v>159</v>
      </c>
      <c r="AU156" s="271" t="s">
        <v>93</v>
      </c>
      <c r="AV156" s="15" t="s">
        <v>149</v>
      </c>
      <c r="AW156" s="15" t="s">
        <v>36</v>
      </c>
      <c r="AX156" s="15" t="s">
        <v>91</v>
      </c>
      <c r="AY156" s="271" t="s">
        <v>142</v>
      </c>
    </row>
    <row r="157" s="2" customFormat="1" ht="33" customHeight="1">
      <c r="A157" s="38"/>
      <c r="B157" s="39"/>
      <c r="C157" s="226" t="s">
        <v>173</v>
      </c>
      <c r="D157" s="226" t="s">
        <v>144</v>
      </c>
      <c r="E157" s="227" t="s">
        <v>259</v>
      </c>
      <c r="F157" s="228" t="s">
        <v>260</v>
      </c>
      <c r="G157" s="229" t="s">
        <v>176</v>
      </c>
      <c r="H157" s="230">
        <v>11.02</v>
      </c>
      <c r="I157" s="231"/>
      <c r="J157" s="232">
        <f>ROUND(I157*H157,2)</f>
        <v>0</v>
      </c>
      <c r="K157" s="228" t="s">
        <v>148</v>
      </c>
      <c r="L157" s="44"/>
      <c r="M157" s="233" t="s">
        <v>1</v>
      </c>
      <c r="N157" s="234" t="s">
        <v>48</v>
      </c>
      <c r="O157" s="91"/>
      <c r="P157" s="235">
        <f>O157*H157</f>
        <v>0</v>
      </c>
      <c r="Q157" s="235">
        <v>0</v>
      </c>
      <c r="R157" s="235">
        <f>Q157*H157</f>
        <v>0</v>
      </c>
      <c r="S157" s="235">
        <v>0</v>
      </c>
      <c r="T157" s="236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7" t="s">
        <v>149</v>
      </c>
      <c r="AT157" s="237" t="s">
        <v>144</v>
      </c>
      <c r="AU157" s="237" t="s">
        <v>93</v>
      </c>
      <c r="AY157" s="17" t="s">
        <v>142</v>
      </c>
      <c r="BE157" s="238">
        <f>IF(N157="základní",J157,0)</f>
        <v>0</v>
      </c>
      <c r="BF157" s="238">
        <f>IF(N157="snížená",J157,0)</f>
        <v>0</v>
      </c>
      <c r="BG157" s="238">
        <f>IF(N157="zákl. přenesená",J157,0)</f>
        <v>0</v>
      </c>
      <c r="BH157" s="238">
        <f>IF(N157="sníž. přenesená",J157,0)</f>
        <v>0</v>
      </c>
      <c r="BI157" s="238">
        <f>IF(N157="nulová",J157,0)</f>
        <v>0</v>
      </c>
      <c r="BJ157" s="17" t="s">
        <v>91</v>
      </c>
      <c r="BK157" s="238">
        <f>ROUND(I157*H157,2)</f>
        <v>0</v>
      </c>
      <c r="BL157" s="17" t="s">
        <v>149</v>
      </c>
      <c r="BM157" s="237" t="s">
        <v>261</v>
      </c>
    </row>
    <row r="158" s="13" customFormat="1">
      <c r="A158" s="13"/>
      <c r="B158" s="239"/>
      <c r="C158" s="240"/>
      <c r="D158" s="241" t="s">
        <v>159</v>
      </c>
      <c r="E158" s="242" t="s">
        <v>1</v>
      </c>
      <c r="F158" s="243" t="s">
        <v>249</v>
      </c>
      <c r="G158" s="240"/>
      <c r="H158" s="242" t="s">
        <v>1</v>
      </c>
      <c r="I158" s="244"/>
      <c r="J158" s="240"/>
      <c r="K158" s="240"/>
      <c r="L158" s="245"/>
      <c r="M158" s="246"/>
      <c r="N158" s="247"/>
      <c r="O158" s="247"/>
      <c r="P158" s="247"/>
      <c r="Q158" s="247"/>
      <c r="R158" s="247"/>
      <c r="S158" s="247"/>
      <c r="T158" s="248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9" t="s">
        <v>159</v>
      </c>
      <c r="AU158" s="249" t="s">
        <v>93</v>
      </c>
      <c r="AV158" s="13" t="s">
        <v>91</v>
      </c>
      <c r="AW158" s="13" t="s">
        <v>36</v>
      </c>
      <c r="AX158" s="13" t="s">
        <v>83</v>
      </c>
      <c r="AY158" s="249" t="s">
        <v>142</v>
      </c>
    </row>
    <row r="159" s="13" customFormat="1">
      <c r="A159" s="13"/>
      <c r="B159" s="239"/>
      <c r="C159" s="240"/>
      <c r="D159" s="241" t="s">
        <v>159</v>
      </c>
      <c r="E159" s="242" t="s">
        <v>1</v>
      </c>
      <c r="F159" s="243" t="s">
        <v>262</v>
      </c>
      <c r="G159" s="240"/>
      <c r="H159" s="242" t="s">
        <v>1</v>
      </c>
      <c r="I159" s="244"/>
      <c r="J159" s="240"/>
      <c r="K159" s="240"/>
      <c r="L159" s="245"/>
      <c r="M159" s="246"/>
      <c r="N159" s="247"/>
      <c r="O159" s="247"/>
      <c r="P159" s="247"/>
      <c r="Q159" s="247"/>
      <c r="R159" s="247"/>
      <c r="S159" s="247"/>
      <c r="T159" s="248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9" t="s">
        <v>159</v>
      </c>
      <c r="AU159" s="249" t="s">
        <v>93</v>
      </c>
      <c r="AV159" s="13" t="s">
        <v>91</v>
      </c>
      <c r="AW159" s="13" t="s">
        <v>36</v>
      </c>
      <c r="AX159" s="13" t="s">
        <v>83</v>
      </c>
      <c r="AY159" s="249" t="s">
        <v>142</v>
      </c>
    </row>
    <row r="160" s="14" customFormat="1">
      <c r="A160" s="14"/>
      <c r="B160" s="250"/>
      <c r="C160" s="251"/>
      <c r="D160" s="241" t="s">
        <v>159</v>
      </c>
      <c r="E160" s="252" t="s">
        <v>1</v>
      </c>
      <c r="F160" s="253" t="s">
        <v>263</v>
      </c>
      <c r="G160" s="251"/>
      <c r="H160" s="254">
        <v>6.4279999999999999</v>
      </c>
      <c r="I160" s="255"/>
      <c r="J160" s="251"/>
      <c r="K160" s="251"/>
      <c r="L160" s="256"/>
      <c r="M160" s="257"/>
      <c r="N160" s="258"/>
      <c r="O160" s="258"/>
      <c r="P160" s="258"/>
      <c r="Q160" s="258"/>
      <c r="R160" s="258"/>
      <c r="S160" s="258"/>
      <c r="T160" s="259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0" t="s">
        <v>159</v>
      </c>
      <c r="AU160" s="260" t="s">
        <v>93</v>
      </c>
      <c r="AV160" s="14" t="s">
        <v>93</v>
      </c>
      <c r="AW160" s="14" t="s">
        <v>36</v>
      </c>
      <c r="AX160" s="14" t="s">
        <v>83</v>
      </c>
      <c r="AY160" s="260" t="s">
        <v>142</v>
      </c>
    </row>
    <row r="161" s="14" customFormat="1">
      <c r="A161" s="14"/>
      <c r="B161" s="250"/>
      <c r="C161" s="251"/>
      <c r="D161" s="241" t="s">
        <v>159</v>
      </c>
      <c r="E161" s="252" t="s">
        <v>1</v>
      </c>
      <c r="F161" s="253" t="s">
        <v>264</v>
      </c>
      <c r="G161" s="251"/>
      <c r="H161" s="254">
        <v>2.6160000000000001</v>
      </c>
      <c r="I161" s="255"/>
      <c r="J161" s="251"/>
      <c r="K161" s="251"/>
      <c r="L161" s="256"/>
      <c r="M161" s="257"/>
      <c r="N161" s="258"/>
      <c r="O161" s="258"/>
      <c r="P161" s="258"/>
      <c r="Q161" s="258"/>
      <c r="R161" s="258"/>
      <c r="S161" s="258"/>
      <c r="T161" s="259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60" t="s">
        <v>159</v>
      </c>
      <c r="AU161" s="260" t="s">
        <v>93</v>
      </c>
      <c r="AV161" s="14" t="s">
        <v>93</v>
      </c>
      <c r="AW161" s="14" t="s">
        <v>36</v>
      </c>
      <c r="AX161" s="14" t="s">
        <v>83</v>
      </c>
      <c r="AY161" s="260" t="s">
        <v>142</v>
      </c>
    </row>
    <row r="162" s="13" customFormat="1">
      <c r="A162" s="13"/>
      <c r="B162" s="239"/>
      <c r="C162" s="240"/>
      <c r="D162" s="241" t="s">
        <v>159</v>
      </c>
      <c r="E162" s="242" t="s">
        <v>1</v>
      </c>
      <c r="F162" s="243" t="s">
        <v>265</v>
      </c>
      <c r="G162" s="240"/>
      <c r="H162" s="242" t="s">
        <v>1</v>
      </c>
      <c r="I162" s="244"/>
      <c r="J162" s="240"/>
      <c r="K162" s="240"/>
      <c r="L162" s="245"/>
      <c r="M162" s="246"/>
      <c r="N162" s="247"/>
      <c r="O162" s="247"/>
      <c r="P162" s="247"/>
      <c r="Q162" s="247"/>
      <c r="R162" s="247"/>
      <c r="S162" s="247"/>
      <c r="T162" s="248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9" t="s">
        <v>159</v>
      </c>
      <c r="AU162" s="249" t="s">
        <v>93</v>
      </c>
      <c r="AV162" s="13" t="s">
        <v>91</v>
      </c>
      <c r="AW162" s="13" t="s">
        <v>36</v>
      </c>
      <c r="AX162" s="13" t="s">
        <v>83</v>
      </c>
      <c r="AY162" s="249" t="s">
        <v>142</v>
      </c>
    </row>
    <row r="163" s="14" customFormat="1">
      <c r="A163" s="14"/>
      <c r="B163" s="250"/>
      <c r="C163" s="251"/>
      <c r="D163" s="241" t="s">
        <v>159</v>
      </c>
      <c r="E163" s="252" t="s">
        <v>1</v>
      </c>
      <c r="F163" s="253" t="s">
        <v>266</v>
      </c>
      <c r="G163" s="251"/>
      <c r="H163" s="254">
        <v>1.976</v>
      </c>
      <c r="I163" s="255"/>
      <c r="J163" s="251"/>
      <c r="K163" s="251"/>
      <c r="L163" s="256"/>
      <c r="M163" s="257"/>
      <c r="N163" s="258"/>
      <c r="O163" s="258"/>
      <c r="P163" s="258"/>
      <c r="Q163" s="258"/>
      <c r="R163" s="258"/>
      <c r="S163" s="258"/>
      <c r="T163" s="259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60" t="s">
        <v>159</v>
      </c>
      <c r="AU163" s="260" t="s">
        <v>93</v>
      </c>
      <c r="AV163" s="14" t="s">
        <v>93</v>
      </c>
      <c r="AW163" s="14" t="s">
        <v>36</v>
      </c>
      <c r="AX163" s="14" t="s">
        <v>83</v>
      </c>
      <c r="AY163" s="260" t="s">
        <v>142</v>
      </c>
    </row>
    <row r="164" s="15" customFormat="1">
      <c r="A164" s="15"/>
      <c r="B164" s="261"/>
      <c r="C164" s="262"/>
      <c r="D164" s="241" t="s">
        <v>159</v>
      </c>
      <c r="E164" s="263" t="s">
        <v>209</v>
      </c>
      <c r="F164" s="264" t="s">
        <v>162</v>
      </c>
      <c r="G164" s="262"/>
      <c r="H164" s="265">
        <v>11.02</v>
      </c>
      <c r="I164" s="266"/>
      <c r="J164" s="262"/>
      <c r="K164" s="262"/>
      <c r="L164" s="267"/>
      <c r="M164" s="268"/>
      <c r="N164" s="269"/>
      <c r="O164" s="269"/>
      <c r="P164" s="269"/>
      <c r="Q164" s="269"/>
      <c r="R164" s="269"/>
      <c r="S164" s="269"/>
      <c r="T164" s="270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71" t="s">
        <v>159</v>
      </c>
      <c r="AU164" s="271" t="s">
        <v>93</v>
      </c>
      <c r="AV164" s="15" t="s">
        <v>149</v>
      </c>
      <c r="AW164" s="15" t="s">
        <v>36</v>
      </c>
      <c r="AX164" s="15" t="s">
        <v>91</v>
      </c>
      <c r="AY164" s="271" t="s">
        <v>142</v>
      </c>
    </row>
    <row r="165" s="2" customFormat="1" ht="37.8" customHeight="1">
      <c r="A165" s="38"/>
      <c r="B165" s="39"/>
      <c r="C165" s="226" t="s">
        <v>185</v>
      </c>
      <c r="D165" s="226" t="s">
        <v>144</v>
      </c>
      <c r="E165" s="227" t="s">
        <v>267</v>
      </c>
      <c r="F165" s="228" t="s">
        <v>268</v>
      </c>
      <c r="G165" s="229" t="s">
        <v>176</v>
      </c>
      <c r="H165" s="230">
        <v>233.50299999999999</v>
      </c>
      <c r="I165" s="231"/>
      <c r="J165" s="232">
        <f>ROUND(I165*H165,2)</f>
        <v>0</v>
      </c>
      <c r="K165" s="228" t="s">
        <v>148</v>
      </c>
      <c r="L165" s="44"/>
      <c r="M165" s="233" t="s">
        <v>1</v>
      </c>
      <c r="N165" s="234" t="s">
        <v>48</v>
      </c>
      <c r="O165" s="91"/>
      <c r="P165" s="235">
        <f>O165*H165</f>
        <v>0</v>
      </c>
      <c r="Q165" s="235">
        <v>0</v>
      </c>
      <c r="R165" s="235">
        <f>Q165*H165</f>
        <v>0</v>
      </c>
      <c r="S165" s="235">
        <v>0</v>
      </c>
      <c r="T165" s="236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7" t="s">
        <v>149</v>
      </c>
      <c r="AT165" s="237" t="s">
        <v>144</v>
      </c>
      <c r="AU165" s="237" t="s">
        <v>93</v>
      </c>
      <c r="AY165" s="17" t="s">
        <v>142</v>
      </c>
      <c r="BE165" s="238">
        <f>IF(N165="základní",J165,0)</f>
        <v>0</v>
      </c>
      <c r="BF165" s="238">
        <f>IF(N165="snížená",J165,0)</f>
        <v>0</v>
      </c>
      <c r="BG165" s="238">
        <f>IF(N165="zákl. přenesená",J165,0)</f>
        <v>0</v>
      </c>
      <c r="BH165" s="238">
        <f>IF(N165="sníž. přenesená",J165,0)</f>
        <v>0</v>
      </c>
      <c r="BI165" s="238">
        <f>IF(N165="nulová",J165,0)</f>
        <v>0</v>
      </c>
      <c r="BJ165" s="17" t="s">
        <v>91</v>
      </c>
      <c r="BK165" s="238">
        <f>ROUND(I165*H165,2)</f>
        <v>0</v>
      </c>
      <c r="BL165" s="17" t="s">
        <v>149</v>
      </c>
      <c r="BM165" s="237" t="s">
        <v>269</v>
      </c>
    </row>
    <row r="166" s="13" customFormat="1">
      <c r="A166" s="13"/>
      <c r="B166" s="239"/>
      <c r="C166" s="240"/>
      <c r="D166" s="241" t="s">
        <v>159</v>
      </c>
      <c r="E166" s="242" t="s">
        <v>1</v>
      </c>
      <c r="F166" s="243" t="s">
        <v>270</v>
      </c>
      <c r="G166" s="240"/>
      <c r="H166" s="242" t="s">
        <v>1</v>
      </c>
      <c r="I166" s="244"/>
      <c r="J166" s="240"/>
      <c r="K166" s="240"/>
      <c r="L166" s="245"/>
      <c r="M166" s="246"/>
      <c r="N166" s="247"/>
      <c r="O166" s="247"/>
      <c r="P166" s="247"/>
      <c r="Q166" s="247"/>
      <c r="R166" s="247"/>
      <c r="S166" s="247"/>
      <c r="T166" s="24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9" t="s">
        <v>159</v>
      </c>
      <c r="AU166" s="249" t="s">
        <v>93</v>
      </c>
      <c r="AV166" s="13" t="s">
        <v>91</v>
      </c>
      <c r="AW166" s="13" t="s">
        <v>36</v>
      </c>
      <c r="AX166" s="13" t="s">
        <v>83</v>
      </c>
      <c r="AY166" s="249" t="s">
        <v>142</v>
      </c>
    </row>
    <row r="167" s="14" customFormat="1">
      <c r="A167" s="14"/>
      <c r="B167" s="250"/>
      <c r="C167" s="251"/>
      <c r="D167" s="241" t="s">
        <v>159</v>
      </c>
      <c r="E167" s="252" t="s">
        <v>1</v>
      </c>
      <c r="F167" s="253" t="s">
        <v>271</v>
      </c>
      <c r="G167" s="251"/>
      <c r="H167" s="254">
        <v>132.483</v>
      </c>
      <c r="I167" s="255"/>
      <c r="J167" s="251"/>
      <c r="K167" s="251"/>
      <c r="L167" s="256"/>
      <c r="M167" s="257"/>
      <c r="N167" s="258"/>
      <c r="O167" s="258"/>
      <c r="P167" s="258"/>
      <c r="Q167" s="258"/>
      <c r="R167" s="258"/>
      <c r="S167" s="258"/>
      <c r="T167" s="259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60" t="s">
        <v>159</v>
      </c>
      <c r="AU167" s="260" t="s">
        <v>93</v>
      </c>
      <c r="AV167" s="14" t="s">
        <v>93</v>
      </c>
      <c r="AW167" s="14" t="s">
        <v>36</v>
      </c>
      <c r="AX167" s="14" t="s">
        <v>83</v>
      </c>
      <c r="AY167" s="260" t="s">
        <v>142</v>
      </c>
    </row>
    <row r="168" s="14" customFormat="1">
      <c r="A168" s="14"/>
      <c r="B168" s="250"/>
      <c r="C168" s="251"/>
      <c r="D168" s="241" t="s">
        <v>159</v>
      </c>
      <c r="E168" s="252" t="s">
        <v>1</v>
      </c>
      <c r="F168" s="253" t="s">
        <v>272</v>
      </c>
      <c r="G168" s="251"/>
      <c r="H168" s="254">
        <v>11.02</v>
      </c>
      <c r="I168" s="255"/>
      <c r="J168" s="251"/>
      <c r="K168" s="251"/>
      <c r="L168" s="256"/>
      <c r="M168" s="257"/>
      <c r="N168" s="258"/>
      <c r="O168" s="258"/>
      <c r="P168" s="258"/>
      <c r="Q168" s="258"/>
      <c r="R168" s="258"/>
      <c r="S168" s="258"/>
      <c r="T168" s="259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0" t="s">
        <v>159</v>
      </c>
      <c r="AU168" s="260" t="s">
        <v>93</v>
      </c>
      <c r="AV168" s="14" t="s">
        <v>93</v>
      </c>
      <c r="AW168" s="14" t="s">
        <v>36</v>
      </c>
      <c r="AX168" s="14" t="s">
        <v>83</v>
      </c>
      <c r="AY168" s="260" t="s">
        <v>142</v>
      </c>
    </row>
    <row r="169" s="14" customFormat="1">
      <c r="A169" s="14"/>
      <c r="B169" s="250"/>
      <c r="C169" s="251"/>
      <c r="D169" s="241" t="s">
        <v>159</v>
      </c>
      <c r="E169" s="252" t="s">
        <v>1</v>
      </c>
      <c r="F169" s="253" t="s">
        <v>273</v>
      </c>
      <c r="G169" s="251"/>
      <c r="H169" s="254">
        <v>90</v>
      </c>
      <c r="I169" s="255"/>
      <c r="J169" s="251"/>
      <c r="K169" s="251"/>
      <c r="L169" s="256"/>
      <c r="M169" s="257"/>
      <c r="N169" s="258"/>
      <c r="O169" s="258"/>
      <c r="P169" s="258"/>
      <c r="Q169" s="258"/>
      <c r="R169" s="258"/>
      <c r="S169" s="258"/>
      <c r="T169" s="259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60" t="s">
        <v>159</v>
      </c>
      <c r="AU169" s="260" t="s">
        <v>93</v>
      </c>
      <c r="AV169" s="14" t="s">
        <v>93</v>
      </c>
      <c r="AW169" s="14" t="s">
        <v>36</v>
      </c>
      <c r="AX169" s="14" t="s">
        <v>83</v>
      </c>
      <c r="AY169" s="260" t="s">
        <v>142</v>
      </c>
    </row>
    <row r="170" s="15" customFormat="1">
      <c r="A170" s="15"/>
      <c r="B170" s="261"/>
      <c r="C170" s="262"/>
      <c r="D170" s="241" t="s">
        <v>159</v>
      </c>
      <c r="E170" s="263" t="s">
        <v>1</v>
      </c>
      <c r="F170" s="264" t="s">
        <v>162</v>
      </c>
      <c r="G170" s="262"/>
      <c r="H170" s="265">
        <v>233.50299999999999</v>
      </c>
      <c r="I170" s="266"/>
      <c r="J170" s="262"/>
      <c r="K170" s="262"/>
      <c r="L170" s="267"/>
      <c r="M170" s="268"/>
      <c r="N170" s="269"/>
      <c r="O170" s="269"/>
      <c r="P170" s="269"/>
      <c r="Q170" s="269"/>
      <c r="R170" s="269"/>
      <c r="S170" s="269"/>
      <c r="T170" s="270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71" t="s">
        <v>159</v>
      </c>
      <c r="AU170" s="271" t="s">
        <v>93</v>
      </c>
      <c r="AV170" s="15" t="s">
        <v>149</v>
      </c>
      <c r="AW170" s="15" t="s">
        <v>36</v>
      </c>
      <c r="AX170" s="15" t="s">
        <v>91</v>
      </c>
      <c r="AY170" s="271" t="s">
        <v>142</v>
      </c>
    </row>
    <row r="171" s="2" customFormat="1" ht="16.5" customHeight="1">
      <c r="A171" s="38"/>
      <c r="B171" s="39"/>
      <c r="C171" s="226" t="s">
        <v>190</v>
      </c>
      <c r="D171" s="226" t="s">
        <v>144</v>
      </c>
      <c r="E171" s="227" t="s">
        <v>274</v>
      </c>
      <c r="F171" s="228" t="s">
        <v>275</v>
      </c>
      <c r="G171" s="229" t="s">
        <v>176</v>
      </c>
      <c r="H171" s="230">
        <v>143.50299999999999</v>
      </c>
      <c r="I171" s="231"/>
      <c r="J171" s="232">
        <f>ROUND(I171*H171,2)</f>
        <v>0</v>
      </c>
      <c r="K171" s="228" t="s">
        <v>148</v>
      </c>
      <c r="L171" s="44"/>
      <c r="M171" s="233" t="s">
        <v>1</v>
      </c>
      <c r="N171" s="234" t="s">
        <v>48</v>
      </c>
      <c r="O171" s="91"/>
      <c r="P171" s="235">
        <f>O171*H171</f>
        <v>0</v>
      </c>
      <c r="Q171" s="235">
        <v>0</v>
      </c>
      <c r="R171" s="235">
        <f>Q171*H171</f>
        <v>0</v>
      </c>
      <c r="S171" s="235">
        <v>0</v>
      </c>
      <c r="T171" s="236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7" t="s">
        <v>149</v>
      </c>
      <c r="AT171" s="237" t="s">
        <v>144</v>
      </c>
      <c r="AU171" s="237" t="s">
        <v>93</v>
      </c>
      <c r="AY171" s="17" t="s">
        <v>142</v>
      </c>
      <c r="BE171" s="238">
        <f>IF(N171="základní",J171,0)</f>
        <v>0</v>
      </c>
      <c r="BF171" s="238">
        <f>IF(N171="snížená",J171,0)</f>
        <v>0</v>
      </c>
      <c r="BG171" s="238">
        <f>IF(N171="zákl. přenesená",J171,0)</f>
        <v>0</v>
      </c>
      <c r="BH171" s="238">
        <f>IF(N171="sníž. přenesená",J171,0)</f>
        <v>0</v>
      </c>
      <c r="BI171" s="238">
        <f>IF(N171="nulová",J171,0)</f>
        <v>0</v>
      </c>
      <c r="BJ171" s="17" t="s">
        <v>91</v>
      </c>
      <c r="BK171" s="238">
        <f>ROUND(I171*H171,2)</f>
        <v>0</v>
      </c>
      <c r="BL171" s="17" t="s">
        <v>149</v>
      </c>
      <c r="BM171" s="237" t="s">
        <v>276</v>
      </c>
    </row>
    <row r="172" s="13" customFormat="1">
      <c r="A172" s="13"/>
      <c r="B172" s="239"/>
      <c r="C172" s="240"/>
      <c r="D172" s="241" t="s">
        <v>159</v>
      </c>
      <c r="E172" s="242" t="s">
        <v>1</v>
      </c>
      <c r="F172" s="243" t="s">
        <v>277</v>
      </c>
      <c r="G172" s="240"/>
      <c r="H172" s="242" t="s">
        <v>1</v>
      </c>
      <c r="I172" s="244"/>
      <c r="J172" s="240"/>
      <c r="K172" s="240"/>
      <c r="L172" s="245"/>
      <c r="M172" s="246"/>
      <c r="N172" s="247"/>
      <c r="O172" s="247"/>
      <c r="P172" s="247"/>
      <c r="Q172" s="247"/>
      <c r="R172" s="247"/>
      <c r="S172" s="247"/>
      <c r="T172" s="248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9" t="s">
        <v>159</v>
      </c>
      <c r="AU172" s="249" t="s">
        <v>93</v>
      </c>
      <c r="AV172" s="13" t="s">
        <v>91</v>
      </c>
      <c r="AW172" s="13" t="s">
        <v>36</v>
      </c>
      <c r="AX172" s="13" t="s">
        <v>83</v>
      </c>
      <c r="AY172" s="249" t="s">
        <v>142</v>
      </c>
    </row>
    <row r="173" s="14" customFormat="1">
      <c r="A173" s="14"/>
      <c r="B173" s="250"/>
      <c r="C173" s="251"/>
      <c r="D173" s="241" t="s">
        <v>159</v>
      </c>
      <c r="E173" s="252" t="s">
        <v>1</v>
      </c>
      <c r="F173" s="253" t="s">
        <v>271</v>
      </c>
      <c r="G173" s="251"/>
      <c r="H173" s="254">
        <v>132.483</v>
      </c>
      <c r="I173" s="255"/>
      <c r="J173" s="251"/>
      <c r="K173" s="251"/>
      <c r="L173" s="256"/>
      <c r="M173" s="257"/>
      <c r="N173" s="258"/>
      <c r="O173" s="258"/>
      <c r="P173" s="258"/>
      <c r="Q173" s="258"/>
      <c r="R173" s="258"/>
      <c r="S173" s="258"/>
      <c r="T173" s="259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60" t="s">
        <v>159</v>
      </c>
      <c r="AU173" s="260" t="s">
        <v>93</v>
      </c>
      <c r="AV173" s="14" t="s">
        <v>93</v>
      </c>
      <c r="AW173" s="14" t="s">
        <v>36</v>
      </c>
      <c r="AX173" s="14" t="s">
        <v>83</v>
      </c>
      <c r="AY173" s="260" t="s">
        <v>142</v>
      </c>
    </row>
    <row r="174" s="14" customFormat="1">
      <c r="A174" s="14"/>
      <c r="B174" s="250"/>
      <c r="C174" s="251"/>
      <c r="D174" s="241" t="s">
        <v>159</v>
      </c>
      <c r="E174" s="252" t="s">
        <v>1</v>
      </c>
      <c r="F174" s="253" t="s">
        <v>272</v>
      </c>
      <c r="G174" s="251"/>
      <c r="H174" s="254">
        <v>11.02</v>
      </c>
      <c r="I174" s="255"/>
      <c r="J174" s="251"/>
      <c r="K174" s="251"/>
      <c r="L174" s="256"/>
      <c r="M174" s="257"/>
      <c r="N174" s="258"/>
      <c r="O174" s="258"/>
      <c r="P174" s="258"/>
      <c r="Q174" s="258"/>
      <c r="R174" s="258"/>
      <c r="S174" s="258"/>
      <c r="T174" s="259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60" t="s">
        <v>159</v>
      </c>
      <c r="AU174" s="260" t="s">
        <v>93</v>
      </c>
      <c r="AV174" s="14" t="s">
        <v>93</v>
      </c>
      <c r="AW174" s="14" t="s">
        <v>36</v>
      </c>
      <c r="AX174" s="14" t="s">
        <v>83</v>
      </c>
      <c r="AY174" s="260" t="s">
        <v>142</v>
      </c>
    </row>
    <row r="175" s="15" customFormat="1">
      <c r="A175" s="15"/>
      <c r="B175" s="261"/>
      <c r="C175" s="262"/>
      <c r="D175" s="241" t="s">
        <v>159</v>
      </c>
      <c r="E175" s="263" t="s">
        <v>1</v>
      </c>
      <c r="F175" s="264" t="s">
        <v>162</v>
      </c>
      <c r="G175" s="262"/>
      <c r="H175" s="265">
        <v>143.50299999999999</v>
      </c>
      <c r="I175" s="266"/>
      <c r="J175" s="262"/>
      <c r="K175" s="262"/>
      <c r="L175" s="267"/>
      <c r="M175" s="268"/>
      <c r="N175" s="269"/>
      <c r="O175" s="269"/>
      <c r="P175" s="269"/>
      <c r="Q175" s="269"/>
      <c r="R175" s="269"/>
      <c r="S175" s="269"/>
      <c r="T175" s="270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71" t="s">
        <v>159</v>
      </c>
      <c r="AU175" s="271" t="s">
        <v>93</v>
      </c>
      <c r="AV175" s="15" t="s">
        <v>149</v>
      </c>
      <c r="AW175" s="15" t="s">
        <v>36</v>
      </c>
      <c r="AX175" s="15" t="s">
        <v>91</v>
      </c>
      <c r="AY175" s="271" t="s">
        <v>142</v>
      </c>
    </row>
    <row r="176" s="2" customFormat="1" ht="24.15" customHeight="1">
      <c r="A176" s="38"/>
      <c r="B176" s="39"/>
      <c r="C176" s="226" t="s">
        <v>167</v>
      </c>
      <c r="D176" s="226" t="s">
        <v>144</v>
      </c>
      <c r="E176" s="227" t="s">
        <v>278</v>
      </c>
      <c r="F176" s="228" t="s">
        <v>279</v>
      </c>
      <c r="G176" s="229" t="s">
        <v>176</v>
      </c>
      <c r="H176" s="230">
        <v>143.50299999999999</v>
      </c>
      <c r="I176" s="231"/>
      <c r="J176" s="232">
        <f>ROUND(I176*H176,2)</f>
        <v>0</v>
      </c>
      <c r="K176" s="228" t="s">
        <v>148</v>
      </c>
      <c r="L176" s="44"/>
      <c r="M176" s="233" t="s">
        <v>1</v>
      </c>
      <c r="N176" s="234" t="s">
        <v>48</v>
      </c>
      <c r="O176" s="91"/>
      <c r="P176" s="235">
        <f>O176*H176</f>
        <v>0</v>
      </c>
      <c r="Q176" s="235">
        <v>0</v>
      </c>
      <c r="R176" s="235">
        <f>Q176*H176</f>
        <v>0</v>
      </c>
      <c r="S176" s="235">
        <v>0</v>
      </c>
      <c r="T176" s="236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7" t="s">
        <v>149</v>
      </c>
      <c r="AT176" s="237" t="s">
        <v>144</v>
      </c>
      <c r="AU176" s="237" t="s">
        <v>93</v>
      </c>
      <c r="AY176" s="17" t="s">
        <v>142</v>
      </c>
      <c r="BE176" s="238">
        <f>IF(N176="základní",J176,0)</f>
        <v>0</v>
      </c>
      <c r="BF176" s="238">
        <f>IF(N176="snížená",J176,0)</f>
        <v>0</v>
      </c>
      <c r="BG176" s="238">
        <f>IF(N176="zákl. přenesená",J176,0)</f>
        <v>0</v>
      </c>
      <c r="BH176" s="238">
        <f>IF(N176="sníž. přenesená",J176,0)</f>
        <v>0</v>
      </c>
      <c r="BI176" s="238">
        <f>IF(N176="nulová",J176,0)</f>
        <v>0</v>
      </c>
      <c r="BJ176" s="17" t="s">
        <v>91</v>
      </c>
      <c r="BK176" s="238">
        <f>ROUND(I176*H176,2)</f>
        <v>0</v>
      </c>
      <c r="BL176" s="17" t="s">
        <v>149</v>
      </c>
      <c r="BM176" s="237" t="s">
        <v>280</v>
      </c>
    </row>
    <row r="177" s="13" customFormat="1">
      <c r="A177" s="13"/>
      <c r="B177" s="239"/>
      <c r="C177" s="240"/>
      <c r="D177" s="241" t="s">
        <v>159</v>
      </c>
      <c r="E177" s="242" t="s">
        <v>1</v>
      </c>
      <c r="F177" s="243" t="s">
        <v>281</v>
      </c>
      <c r="G177" s="240"/>
      <c r="H177" s="242" t="s">
        <v>1</v>
      </c>
      <c r="I177" s="244"/>
      <c r="J177" s="240"/>
      <c r="K177" s="240"/>
      <c r="L177" s="245"/>
      <c r="M177" s="246"/>
      <c r="N177" s="247"/>
      <c r="O177" s="247"/>
      <c r="P177" s="247"/>
      <c r="Q177" s="247"/>
      <c r="R177" s="247"/>
      <c r="S177" s="247"/>
      <c r="T177" s="24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9" t="s">
        <v>159</v>
      </c>
      <c r="AU177" s="249" t="s">
        <v>93</v>
      </c>
      <c r="AV177" s="13" t="s">
        <v>91</v>
      </c>
      <c r="AW177" s="13" t="s">
        <v>36</v>
      </c>
      <c r="AX177" s="13" t="s">
        <v>83</v>
      </c>
      <c r="AY177" s="249" t="s">
        <v>142</v>
      </c>
    </row>
    <row r="178" s="14" customFormat="1">
      <c r="A178" s="14"/>
      <c r="B178" s="250"/>
      <c r="C178" s="251"/>
      <c r="D178" s="241" t="s">
        <v>159</v>
      </c>
      <c r="E178" s="252" t="s">
        <v>1</v>
      </c>
      <c r="F178" s="253" t="s">
        <v>271</v>
      </c>
      <c r="G178" s="251"/>
      <c r="H178" s="254">
        <v>132.483</v>
      </c>
      <c r="I178" s="255"/>
      <c r="J178" s="251"/>
      <c r="K178" s="251"/>
      <c r="L178" s="256"/>
      <c r="M178" s="257"/>
      <c r="N178" s="258"/>
      <c r="O178" s="258"/>
      <c r="P178" s="258"/>
      <c r="Q178" s="258"/>
      <c r="R178" s="258"/>
      <c r="S178" s="258"/>
      <c r="T178" s="259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60" t="s">
        <v>159</v>
      </c>
      <c r="AU178" s="260" t="s">
        <v>93</v>
      </c>
      <c r="AV178" s="14" t="s">
        <v>93</v>
      </c>
      <c r="AW178" s="14" t="s">
        <v>36</v>
      </c>
      <c r="AX178" s="14" t="s">
        <v>83</v>
      </c>
      <c r="AY178" s="260" t="s">
        <v>142</v>
      </c>
    </row>
    <row r="179" s="14" customFormat="1">
      <c r="A179" s="14"/>
      <c r="B179" s="250"/>
      <c r="C179" s="251"/>
      <c r="D179" s="241" t="s">
        <v>159</v>
      </c>
      <c r="E179" s="252" t="s">
        <v>1</v>
      </c>
      <c r="F179" s="253" t="s">
        <v>272</v>
      </c>
      <c r="G179" s="251"/>
      <c r="H179" s="254">
        <v>11.02</v>
      </c>
      <c r="I179" s="255"/>
      <c r="J179" s="251"/>
      <c r="K179" s="251"/>
      <c r="L179" s="256"/>
      <c r="M179" s="257"/>
      <c r="N179" s="258"/>
      <c r="O179" s="258"/>
      <c r="P179" s="258"/>
      <c r="Q179" s="258"/>
      <c r="R179" s="258"/>
      <c r="S179" s="258"/>
      <c r="T179" s="259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60" t="s">
        <v>159</v>
      </c>
      <c r="AU179" s="260" t="s">
        <v>93</v>
      </c>
      <c r="AV179" s="14" t="s">
        <v>93</v>
      </c>
      <c r="AW179" s="14" t="s">
        <v>36</v>
      </c>
      <c r="AX179" s="14" t="s">
        <v>83</v>
      </c>
      <c r="AY179" s="260" t="s">
        <v>142</v>
      </c>
    </row>
    <row r="180" s="15" customFormat="1">
      <c r="A180" s="15"/>
      <c r="B180" s="261"/>
      <c r="C180" s="262"/>
      <c r="D180" s="241" t="s">
        <v>159</v>
      </c>
      <c r="E180" s="263" t="s">
        <v>1</v>
      </c>
      <c r="F180" s="264" t="s">
        <v>162</v>
      </c>
      <c r="G180" s="262"/>
      <c r="H180" s="265">
        <v>143.50299999999999</v>
      </c>
      <c r="I180" s="266"/>
      <c r="J180" s="262"/>
      <c r="K180" s="262"/>
      <c r="L180" s="267"/>
      <c r="M180" s="268"/>
      <c r="N180" s="269"/>
      <c r="O180" s="269"/>
      <c r="P180" s="269"/>
      <c r="Q180" s="269"/>
      <c r="R180" s="269"/>
      <c r="S180" s="269"/>
      <c r="T180" s="270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71" t="s">
        <v>159</v>
      </c>
      <c r="AU180" s="271" t="s">
        <v>93</v>
      </c>
      <c r="AV180" s="15" t="s">
        <v>149</v>
      </c>
      <c r="AW180" s="15" t="s">
        <v>36</v>
      </c>
      <c r="AX180" s="15" t="s">
        <v>91</v>
      </c>
      <c r="AY180" s="271" t="s">
        <v>142</v>
      </c>
    </row>
    <row r="181" s="2" customFormat="1" ht="24.15" customHeight="1">
      <c r="A181" s="38"/>
      <c r="B181" s="39"/>
      <c r="C181" s="226" t="s">
        <v>198</v>
      </c>
      <c r="D181" s="226" t="s">
        <v>144</v>
      </c>
      <c r="E181" s="227" t="s">
        <v>282</v>
      </c>
      <c r="F181" s="228" t="s">
        <v>283</v>
      </c>
      <c r="G181" s="229" t="s">
        <v>176</v>
      </c>
      <c r="H181" s="230">
        <v>90</v>
      </c>
      <c r="I181" s="231"/>
      <c r="J181" s="232">
        <f>ROUND(I181*H181,2)</f>
        <v>0</v>
      </c>
      <c r="K181" s="228" t="s">
        <v>148</v>
      </c>
      <c r="L181" s="44"/>
      <c r="M181" s="233" t="s">
        <v>1</v>
      </c>
      <c r="N181" s="234" t="s">
        <v>48</v>
      </c>
      <c r="O181" s="91"/>
      <c r="P181" s="235">
        <f>O181*H181</f>
        <v>0</v>
      </c>
      <c r="Q181" s="235">
        <v>0</v>
      </c>
      <c r="R181" s="235">
        <f>Q181*H181</f>
        <v>0</v>
      </c>
      <c r="S181" s="235">
        <v>0</v>
      </c>
      <c r="T181" s="236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7" t="s">
        <v>149</v>
      </c>
      <c r="AT181" s="237" t="s">
        <v>144</v>
      </c>
      <c r="AU181" s="237" t="s">
        <v>93</v>
      </c>
      <c r="AY181" s="17" t="s">
        <v>142</v>
      </c>
      <c r="BE181" s="238">
        <f>IF(N181="základní",J181,0)</f>
        <v>0</v>
      </c>
      <c r="BF181" s="238">
        <f>IF(N181="snížená",J181,0)</f>
        <v>0</v>
      </c>
      <c r="BG181" s="238">
        <f>IF(N181="zákl. přenesená",J181,0)</f>
        <v>0</v>
      </c>
      <c r="BH181" s="238">
        <f>IF(N181="sníž. přenesená",J181,0)</f>
        <v>0</v>
      </c>
      <c r="BI181" s="238">
        <f>IF(N181="nulová",J181,0)</f>
        <v>0</v>
      </c>
      <c r="BJ181" s="17" t="s">
        <v>91</v>
      </c>
      <c r="BK181" s="238">
        <f>ROUND(I181*H181,2)</f>
        <v>0</v>
      </c>
      <c r="BL181" s="17" t="s">
        <v>149</v>
      </c>
      <c r="BM181" s="237" t="s">
        <v>284</v>
      </c>
    </row>
    <row r="182" s="13" customFormat="1">
      <c r="A182" s="13"/>
      <c r="B182" s="239"/>
      <c r="C182" s="240"/>
      <c r="D182" s="241" t="s">
        <v>159</v>
      </c>
      <c r="E182" s="242" t="s">
        <v>1</v>
      </c>
      <c r="F182" s="243" t="s">
        <v>285</v>
      </c>
      <c r="G182" s="240"/>
      <c r="H182" s="242" t="s">
        <v>1</v>
      </c>
      <c r="I182" s="244"/>
      <c r="J182" s="240"/>
      <c r="K182" s="240"/>
      <c r="L182" s="245"/>
      <c r="M182" s="246"/>
      <c r="N182" s="247"/>
      <c r="O182" s="247"/>
      <c r="P182" s="247"/>
      <c r="Q182" s="247"/>
      <c r="R182" s="247"/>
      <c r="S182" s="247"/>
      <c r="T182" s="248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9" t="s">
        <v>159</v>
      </c>
      <c r="AU182" s="249" t="s">
        <v>93</v>
      </c>
      <c r="AV182" s="13" t="s">
        <v>91</v>
      </c>
      <c r="AW182" s="13" t="s">
        <v>36</v>
      </c>
      <c r="AX182" s="13" t="s">
        <v>83</v>
      </c>
      <c r="AY182" s="249" t="s">
        <v>142</v>
      </c>
    </row>
    <row r="183" s="14" customFormat="1">
      <c r="A183" s="14"/>
      <c r="B183" s="250"/>
      <c r="C183" s="251"/>
      <c r="D183" s="241" t="s">
        <v>159</v>
      </c>
      <c r="E183" s="252" t="s">
        <v>1</v>
      </c>
      <c r="F183" s="253" t="s">
        <v>286</v>
      </c>
      <c r="G183" s="251"/>
      <c r="H183" s="254">
        <v>90</v>
      </c>
      <c r="I183" s="255"/>
      <c r="J183" s="251"/>
      <c r="K183" s="251"/>
      <c r="L183" s="256"/>
      <c r="M183" s="257"/>
      <c r="N183" s="258"/>
      <c r="O183" s="258"/>
      <c r="P183" s="258"/>
      <c r="Q183" s="258"/>
      <c r="R183" s="258"/>
      <c r="S183" s="258"/>
      <c r="T183" s="259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60" t="s">
        <v>159</v>
      </c>
      <c r="AU183" s="260" t="s">
        <v>93</v>
      </c>
      <c r="AV183" s="14" t="s">
        <v>93</v>
      </c>
      <c r="AW183" s="14" t="s">
        <v>36</v>
      </c>
      <c r="AX183" s="14" t="s">
        <v>83</v>
      </c>
      <c r="AY183" s="260" t="s">
        <v>142</v>
      </c>
    </row>
    <row r="184" s="15" customFormat="1">
      <c r="A184" s="15"/>
      <c r="B184" s="261"/>
      <c r="C184" s="262"/>
      <c r="D184" s="241" t="s">
        <v>159</v>
      </c>
      <c r="E184" s="263" t="s">
        <v>213</v>
      </c>
      <c r="F184" s="264" t="s">
        <v>162</v>
      </c>
      <c r="G184" s="262"/>
      <c r="H184" s="265">
        <v>90</v>
      </c>
      <c r="I184" s="266"/>
      <c r="J184" s="262"/>
      <c r="K184" s="262"/>
      <c r="L184" s="267"/>
      <c r="M184" s="268"/>
      <c r="N184" s="269"/>
      <c r="O184" s="269"/>
      <c r="P184" s="269"/>
      <c r="Q184" s="269"/>
      <c r="R184" s="269"/>
      <c r="S184" s="269"/>
      <c r="T184" s="270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71" t="s">
        <v>159</v>
      </c>
      <c r="AU184" s="271" t="s">
        <v>93</v>
      </c>
      <c r="AV184" s="15" t="s">
        <v>149</v>
      </c>
      <c r="AW184" s="15" t="s">
        <v>36</v>
      </c>
      <c r="AX184" s="15" t="s">
        <v>91</v>
      </c>
      <c r="AY184" s="271" t="s">
        <v>142</v>
      </c>
    </row>
    <row r="185" s="2" customFormat="1" ht="24.15" customHeight="1">
      <c r="A185" s="38"/>
      <c r="B185" s="39"/>
      <c r="C185" s="226" t="s">
        <v>202</v>
      </c>
      <c r="D185" s="226" t="s">
        <v>144</v>
      </c>
      <c r="E185" s="227" t="s">
        <v>287</v>
      </c>
      <c r="F185" s="228" t="s">
        <v>288</v>
      </c>
      <c r="G185" s="229" t="s">
        <v>176</v>
      </c>
      <c r="H185" s="230">
        <v>30.324000000000002</v>
      </c>
      <c r="I185" s="231"/>
      <c r="J185" s="232">
        <f>ROUND(I185*H185,2)</f>
        <v>0</v>
      </c>
      <c r="K185" s="228" t="s">
        <v>148</v>
      </c>
      <c r="L185" s="44"/>
      <c r="M185" s="233" t="s">
        <v>1</v>
      </c>
      <c r="N185" s="234" t="s">
        <v>48</v>
      </c>
      <c r="O185" s="91"/>
      <c r="P185" s="235">
        <f>O185*H185</f>
        <v>0</v>
      </c>
      <c r="Q185" s="235">
        <v>0</v>
      </c>
      <c r="R185" s="235">
        <f>Q185*H185</f>
        <v>0</v>
      </c>
      <c r="S185" s="235">
        <v>0</v>
      </c>
      <c r="T185" s="236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7" t="s">
        <v>149</v>
      </c>
      <c r="AT185" s="237" t="s">
        <v>144</v>
      </c>
      <c r="AU185" s="237" t="s">
        <v>93</v>
      </c>
      <c r="AY185" s="17" t="s">
        <v>142</v>
      </c>
      <c r="BE185" s="238">
        <f>IF(N185="základní",J185,0)</f>
        <v>0</v>
      </c>
      <c r="BF185" s="238">
        <f>IF(N185="snížená",J185,0)</f>
        <v>0</v>
      </c>
      <c r="BG185" s="238">
        <f>IF(N185="zákl. přenesená",J185,0)</f>
        <v>0</v>
      </c>
      <c r="BH185" s="238">
        <f>IF(N185="sníž. přenesená",J185,0)</f>
        <v>0</v>
      </c>
      <c r="BI185" s="238">
        <f>IF(N185="nulová",J185,0)</f>
        <v>0</v>
      </c>
      <c r="BJ185" s="17" t="s">
        <v>91</v>
      </c>
      <c r="BK185" s="238">
        <f>ROUND(I185*H185,2)</f>
        <v>0</v>
      </c>
      <c r="BL185" s="17" t="s">
        <v>149</v>
      </c>
      <c r="BM185" s="237" t="s">
        <v>289</v>
      </c>
    </row>
    <row r="186" s="13" customFormat="1">
      <c r="A186" s="13"/>
      <c r="B186" s="239"/>
      <c r="C186" s="240"/>
      <c r="D186" s="241" t="s">
        <v>159</v>
      </c>
      <c r="E186" s="242" t="s">
        <v>1</v>
      </c>
      <c r="F186" s="243" t="s">
        <v>290</v>
      </c>
      <c r="G186" s="240"/>
      <c r="H186" s="242" t="s">
        <v>1</v>
      </c>
      <c r="I186" s="244"/>
      <c r="J186" s="240"/>
      <c r="K186" s="240"/>
      <c r="L186" s="245"/>
      <c r="M186" s="246"/>
      <c r="N186" s="247"/>
      <c r="O186" s="247"/>
      <c r="P186" s="247"/>
      <c r="Q186" s="247"/>
      <c r="R186" s="247"/>
      <c r="S186" s="247"/>
      <c r="T186" s="248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9" t="s">
        <v>159</v>
      </c>
      <c r="AU186" s="249" t="s">
        <v>93</v>
      </c>
      <c r="AV186" s="13" t="s">
        <v>91</v>
      </c>
      <c r="AW186" s="13" t="s">
        <v>36</v>
      </c>
      <c r="AX186" s="13" t="s">
        <v>83</v>
      </c>
      <c r="AY186" s="249" t="s">
        <v>142</v>
      </c>
    </row>
    <row r="187" s="14" customFormat="1">
      <c r="A187" s="14"/>
      <c r="B187" s="250"/>
      <c r="C187" s="251"/>
      <c r="D187" s="241" t="s">
        <v>159</v>
      </c>
      <c r="E187" s="252" t="s">
        <v>1</v>
      </c>
      <c r="F187" s="253" t="s">
        <v>291</v>
      </c>
      <c r="G187" s="251"/>
      <c r="H187" s="254">
        <v>30.324000000000002</v>
      </c>
      <c r="I187" s="255"/>
      <c r="J187" s="251"/>
      <c r="K187" s="251"/>
      <c r="L187" s="256"/>
      <c r="M187" s="257"/>
      <c r="N187" s="258"/>
      <c r="O187" s="258"/>
      <c r="P187" s="258"/>
      <c r="Q187" s="258"/>
      <c r="R187" s="258"/>
      <c r="S187" s="258"/>
      <c r="T187" s="259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60" t="s">
        <v>159</v>
      </c>
      <c r="AU187" s="260" t="s">
        <v>93</v>
      </c>
      <c r="AV187" s="14" t="s">
        <v>93</v>
      </c>
      <c r="AW187" s="14" t="s">
        <v>36</v>
      </c>
      <c r="AX187" s="14" t="s">
        <v>83</v>
      </c>
      <c r="AY187" s="260" t="s">
        <v>142</v>
      </c>
    </row>
    <row r="188" s="15" customFormat="1">
      <c r="A188" s="15"/>
      <c r="B188" s="261"/>
      <c r="C188" s="262"/>
      <c r="D188" s="241" t="s">
        <v>159</v>
      </c>
      <c r="E188" s="263" t="s">
        <v>217</v>
      </c>
      <c r="F188" s="264" t="s">
        <v>162</v>
      </c>
      <c r="G188" s="262"/>
      <c r="H188" s="265">
        <v>30.324000000000002</v>
      </c>
      <c r="I188" s="266"/>
      <c r="J188" s="262"/>
      <c r="K188" s="262"/>
      <c r="L188" s="267"/>
      <c r="M188" s="268"/>
      <c r="N188" s="269"/>
      <c r="O188" s="269"/>
      <c r="P188" s="269"/>
      <c r="Q188" s="269"/>
      <c r="R188" s="269"/>
      <c r="S188" s="269"/>
      <c r="T188" s="270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71" t="s">
        <v>159</v>
      </c>
      <c r="AU188" s="271" t="s">
        <v>93</v>
      </c>
      <c r="AV188" s="15" t="s">
        <v>149</v>
      </c>
      <c r="AW188" s="15" t="s">
        <v>36</v>
      </c>
      <c r="AX188" s="15" t="s">
        <v>91</v>
      </c>
      <c r="AY188" s="271" t="s">
        <v>142</v>
      </c>
    </row>
    <row r="189" s="2" customFormat="1" ht="37.8" customHeight="1">
      <c r="A189" s="38"/>
      <c r="B189" s="39"/>
      <c r="C189" s="226" t="s">
        <v>8</v>
      </c>
      <c r="D189" s="226" t="s">
        <v>144</v>
      </c>
      <c r="E189" s="227" t="s">
        <v>292</v>
      </c>
      <c r="F189" s="228" t="s">
        <v>293</v>
      </c>
      <c r="G189" s="229" t="s">
        <v>176</v>
      </c>
      <c r="H189" s="230">
        <v>23.178999999999998</v>
      </c>
      <c r="I189" s="231"/>
      <c r="J189" s="232">
        <f>ROUND(I189*H189,2)</f>
        <v>0</v>
      </c>
      <c r="K189" s="228" t="s">
        <v>148</v>
      </c>
      <c r="L189" s="44"/>
      <c r="M189" s="233" t="s">
        <v>1</v>
      </c>
      <c r="N189" s="234" t="s">
        <v>48</v>
      </c>
      <c r="O189" s="91"/>
      <c r="P189" s="235">
        <f>O189*H189</f>
        <v>0</v>
      </c>
      <c r="Q189" s="235">
        <v>0</v>
      </c>
      <c r="R189" s="235">
        <f>Q189*H189</f>
        <v>0</v>
      </c>
      <c r="S189" s="235">
        <v>0</v>
      </c>
      <c r="T189" s="236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7" t="s">
        <v>149</v>
      </c>
      <c r="AT189" s="237" t="s">
        <v>144</v>
      </c>
      <c r="AU189" s="237" t="s">
        <v>93</v>
      </c>
      <c r="AY189" s="17" t="s">
        <v>142</v>
      </c>
      <c r="BE189" s="238">
        <f>IF(N189="základní",J189,0)</f>
        <v>0</v>
      </c>
      <c r="BF189" s="238">
        <f>IF(N189="snížená",J189,0)</f>
        <v>0</v>
      </c>
      <c r="BG189" s="238">
        <f>IF(N189="zákl. přenesená",J189,0)</f>
        <v>0</v>
      </c>
      <c r="BH189" s="238">
        <f>IF(N189="sníž. přenesená",J189,0)</f>
        <v>0</v>
      </c>
      <c r="BI189" s="238">
        <f>IF(N189="nulová",J189,0)</f>
        <v>0</v>
      </c>
      <c r="BJ189" s="17" t="s">
        <v>91</v>
      </c>
      <c r="BK189" s="238">
        <f>ROUND(I189*H189,2)</f>
        <v>0</v>
      </c>
      <c r="BL189" s="17" t="s">
        <v>149</v>
      </c>
      <c r="BM189" s="237" t="s">
        <v>294</v>
      </c>
    </row>
    <row r="190" s="13" customFormat="1">
      <c r="A190" s="13"/>
      <c r="B190" s="239"/>
      <c r="C190" s="240"/>
      <c r="D190" s="241" t="s">
        <v>159</v>
      </c>
      <c r="E190" s="242" t="s">
        <v>1</v>
      </c>
      <c r="F190" s="243" t="s">
        <v>295</v>
      </c>
      <c r="G190" s="240"/>
      <c r="H190" s="242" t="s">
        <v>1</v>
      </c>
      <c r="I190" s="244"/>
      <c r="J190" s="240"/>
      <c r="K190" s="240"/>
      <c r="L190" s="245"/>
      <c r="M190" s="246"/>
      <c r="N190" s="247"/>
      <c r="O190" s="247"/>
      <c r="P190" s="247"/>
      <c r="Q190" s="247"/>
      <c r="R190" s="247"/>
      <c r="S190" s="247"/>
      <c r="T190" s="248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9" t="s">
        <v>159</v>
      </c>
      <c r="AU190" s="249" t="s">
        <v>93</v>
      </c>
      <c r="AV190" s="13" t="s">
        <v>91</v>
      </c>
      <c r="AW190" s="13" t="s">
        <v>36</v>
      </c>
      <c r="AX190" s="13" t="s">
        <v>83</v>
      </c>
      <c r="AY190" s="249" t="s">
        <v>142</v>
      </c>
    </row>
    <row r="191" s="14" customFormat="1">
      <c r="A191" s="14"/>
      <c r="B191" s="250"/>
      <c r="C191" s="251"/>
      <c r="D191" s="241" t="s">
        <v>159</v>
      </c>
      <c r="E191" s="252" t="s">
        <v>1</v>
      </c>
      <c r="F191" s="253" t="s">
        <v>271</v>
      </c>
      <c r="G191" s="251"/>
      <c r="H191" s="254">
        <v>132.483</v>
      </c>
      <c r="I191" s="255"/>
      <c r="J191" s="251"/>
      <c r="K191" s="251"/>
      <c r="L191" s="256"/>
      <c r="M191" s="257"/>
      <c r="N191" s="258"/>
      <c r="O191" s="258"/>
      <c r="P191" s="258"/>
      <c r="Q191" s="258"/>
      <c r="R191" s="258"/>
      <c r="S191" s="258"/>
      <c r="T191" s="259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60" t="s">
        <v>159</v>
      </c>
      <c r="AU191" s="260" t="s">
        <v>93</v>
      </c>
      <c r="AV191" s="14" t="s">
        <v>93</v>
      </c>
      <c r="AW191" s="14" t="s">
        <v>36</v>
      </c>
      <c r="AX191" s="14" t="s">
        <v>83</v>
      </c>
      <c r="AY191" s="260" t="s">
        <v>142</v>
      </c>
    </row>
    <row r="192" s="14" customFormat="1">
      <c r="A192" s="14"/>
      <c r="B192" s="250"/>
      <c r="C192" s="251"/>
      <c r="D192" s="241" t="s">
        <v>159</v>
      </c>
      <c r="E192" s="252" t="s">
        <v>1</v>
      </c>
      <c r="F192" s="253" t="s">
        <v>272</v>
      </c>
      <c r="G192" s="251"/>
      <c r="H192" s="254">
        <v>11.02</v>
      </c>
      <c r="I192" s="255"/>
      <c r="J192" s="251"/>
      <c r="K192" s="251"/>
      <c r="L192" s="256"/>
      <c r="M192" s="257"/>
      <c r="N192" s="258"/>
      <c r="O192" s="258"/>
      <c r="P192" s="258"/>
      <c r="Q192" s="258"/>
      <c r="R192" s="258"/>
      <c r="S192" s="258"/>
      <c r="T192" s="259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60" t="s">
        <v>159</v>
      </c>
      <c r="AU192" s="260" t="s">
        <v>93</v>
      </c>
      <c r="AV192" s="14" t="s">
        <v>93</v>
      </c>
      <c r="AW192" s="14" t="s">
        <v>36</v>
      </c>
      <c r="AX192" s="14" t="s">
        <v>83</v>
      </c>
      <c r="AY192" s="260" t="s">
        <v>142</v>
      </c>
    </row>
    <row r="193" s="14" customFormat="1">
      <c r="A193" s="14"/>
      <c r="B193" s="250"/>
      <c r="C193" s="251"/>
      <c r="D193" s="241" t="s">
        <v>159</v>
      </c>
      <c r="E193" s="252" t="s">
        <v>1</v>
      </c>
      <c r="F193" s="253" t="s">
        <v>296</v>
      </c>
      <c r="G193" s="251"/>
      <c r="H193" s="254">
        <v>-90</v>
      </c>
      <c r="I193" s="255"/>
      <c r="J193" s="251"/>
      <c r="K193" s="251"/>
      <c r="L193" s="256"/>
      <c r="M193" s="257"/>
      <c r="N193" s="258"/>
      <c r="O193" s="258"/>
      <c r="P193" s="258"/>
      <c r="Q193" s="258"/>
      <c r="R193" s="258"/>
      <c r="S193" s="258"/>
      <c r="T193" s="259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60" t="s">
        <v>159</v>
      </c>
      <c r="AU193" s="260" t="s">
        <v>93</v>
      </c>
      <c r="AV193" s="14" t="s">
        <v>93</v>
      </c>
      <c r="AW193" s="14" t="s">
        <v>36</v>
      </c>
      <c r="AX193" s="14" t="s">
        <v>83</v>
      </c>
      <c r="AY193" s="260" t="s">
        <v>142</v>
      </c>
    </row>
    <row r="194" s="14" customFormat="1">
      <c r="A194" s="14"/>
      <c r="B194" s="250"/>
      <c r="C194" s="251"/>
      <c r="D194" s="241" t="s">
        <v>159</v>
      </c>
      <c r="E194" s="252" t="s">
        <v>1</v>
      </c>
      <c r="F194" s="253" t="s">
        <v>297</v>
      </c>
      <c r="G194" s="251"/>
      <c r="H194" s="254">
        <v>-30.324000000000002</v>
      </c>
      <c r="I194" s="255"/>
      <c r="J194" s="251"/>
      <c r="K194" s="251"/>
      <c r="L194" s="256"/>
      <c r="M194" s="257"/>
      <c r="N194" s="258"/>
      <c r="O194" s="258"/>
      <c r="P194" s="258"/>
      <c r="Q194" s="258"/>
      <c r="R194" s="258"/>
      <c r="S194" s="258"/>
      <c r="T194" s="259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60" t="s">
        <v>159</v>
      </c>
      <c r="AU194" s="260" t="s">
        <v>93</v>
      </c>
      <c r="AV194" s="14" t="s">
        <v>93</v>
      </c>
      <c r="AW194" s="14" t="s">
        <v>36</v>
      </c>
      <c r="AX194" s="14" t="s">
        <v>83</v>
      </c>
      <c r="AY194" s="260" t="s">
        <v>142</v>
      </c>
    </row>
    <row r="195" s="15" customFormat="1">
      <c r="A195" s="15"/>
      <c r="B195" s="261"/>
      <c r="C195" s="262"/>
      <c r="D195" s="241" t="s">
        <v>159</v>
      </c>
      <c r="E195" s="263" t="s">
        <v>215</v>
      </c>
      <c r="F195" s="264" t="s">
        <v>162</v>
      </c>
      <c r="G195" s="262"/>
      <c r="H195" s="265">
        <v>23.178999999999998</v>
      </c>
      <c r="I195" s="266"/>
      <c r="J195" s="262"/>
      <c r="K195" s="262"/>
      <c r="L195" s="267"/>
      <c r="M195" s="268"/>
      <c r="N195" s="269"/>
      <c r="O195" s="269"/>
      <c r="P195" s="269"/>
      <c r="Q195" s="269"/>
      <c r="R195" s="269"/>
      <c r="S195" s="269"/>
      <c r="T195" s="270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71" t="s">
        <v>159</v>
      </c>
      <c r="AU195" s="271" t="s">
        <v>93</v>
      </c>
      <c r="AV195" s="15" t="s">
        <v>149</v>
      </c>
      <c r="AW195" s="15" t="s">
        <v>36</v>
      </c>
      <c r="AX195" s="15" t="s">
        <v>91</v>
      </c>
      <c r="AY195" s="271" t="s">
        <v>142</v>
      </c>
    </row>
    <row r="196" s="2" customFormat="1" ht="37.8" customHeight="1">
      <c r="A196" s="38"/>
      <c r="B196" s="39"/>
      <c r="C196" s="226" t="s">
        <v>298</v>
      </c>
      <c r="D196" s="226" t="s">
        <v>144</v>
      </c>
      <c r="E196" s="227" t="s">
        <v>299</v>
      </c>
      <c r="F196" s="228" t="s">
        <v>300</v>
      </c>
      <c r="G196" s="229" t="s">
        <v>176</v>
      </c>
      <c r="H196" s="230">
        <v>440.40100000000001</v>
      </c>
      <c r="I196" s="231"/>
      <c r="J196" s="232">
        <f>ROUND(I196*H196,2)</f>
        <v>0</v>
      </c>
      <c r="K196" s="228" t="s">
        <v>148</v>
      </c>
      <c r="L196" s="44"/>
      <c r="M196" s="233" t="s">
        <v>1</v>
      </c>
      <c r="N196" s="234" t="s">
        <v>48</v>
      </c>
      <c r="O196" s="91"/>
      <c r="P196" s="235">
        <f>O196*H196</f>
        <v>0</v>
      </c>
      <c r="Q196" s="235">
        <v>0</v>
      </c>
      <c r="R196" s="235">
        <f>Q196*H196</f>
        <v>0</v>
      </c>
      <c r="S196" s="235">
        <v>0</v>
      </c>
      <c r="T196" s="236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7" t="s">
        <v>149</v>
      </c>
      <c r="AT196" s="237" t="s">
        <v>144</v>
      </c>
      <c r="AU196" s="237" t="s">
        <v>93</v>
      </c>
      <c r="AY196" s="17" t="s">
        <v>142</v>
      </c>
      <c r="BE196" s="238">
        <f>IF(N196="základní",J196,0)</f>
        <v>0</v>
      </c>
      <c r="BF196" s="238">
        <f>IF(N196="snížená",J196,0)</f>
        <v>0</v>
      </c>
      <c r="BG196" s="238">
        <f>IF(N196="zákl. přenesená",J196,0)</f>
        <v>0</v>
      </c>
      <c r="BH196" s="238">
        <f>IF(N196="sníž. přenesená",J196,0)</f>
        <v>0</v>
      </c>
      <c r="BI196" s="238">
        <f>IF(N196="nulová",J196,0)</f>
        <v>0</v>
      </c>
      <c r="BJ196" s="17" t="s">
        <v>91</v>
      </c>
      <c r="BK196" s="238">
        <f>ROUND(I196*H196,2)</f>
        <v>0</v>
      </c>
      <c r="BL196" s="17" t="s">
        <v>149</v>
      </c>
      <c r="BM196" s="237" t="s">
        <v>301</v>
      </c>
    </row>
    <row r="197" s="14" customFormat="1">
      <c r="A197" s="14"/>
      <c r="B197" s="250"/>
      <c r="C197" s="251"/>
      <c r="D197" s="241" t="s">
        <v>159</v>
      </c>
      <c r="E197" s="251"/>
      <c r="F197" s="253" t="s">
        <v>302</v>
      </c>
      <c r="G197" s="251"/>
      <c r="H197" s="254">
        <v>440.40100000000001</v>
      </c>
      <c r="I197" s="255"/>
      <c r="J197" s="251"/>
      <c r="K197" s="251"/>
      <c r="L197" s="256"/>
      <c r="M197" s="257"/>
      <c r="N197" s="258"/>
      <c r="O197" s="258"/>
      <c r="P197" s="258"/>
      <c r="Q197" s="258"/>
      <c r="R197" s="258"/>
      <c r="S197" s="258"/>
      <c r="T197" s="259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60" t="s">
        <v>159</v>
      </c>
      <c r="AU197" s="260" t="s">
        <v>93</v>
      </c>
      <c r="AV197" s="14" t="s">
        <v>93</v>
      </c>
      <c r="AW197" s="14" t="s">
        <v>4</v>
      </c>
      <c r="AX197" s="14" t="s">
        <v>91</v>
      </c>
      <c r="AY197" s="260" t="s">
        <v>142</v>
      </c>
    </row>
    <row r="198" s="2" customFormat="1" ht="33" customHeight="1">
      <c r="A198" s="38"/>
      <c r="B198" s="39"/>
      <c r="C198" s="226" t="s">
        <v>303</v>
      </c>
      <c r="D198" s="226" t="s">
        <v>144</v>
      </c>
      <c r="E198" s="227" t="s">
        <v>304</v>
      </c>
      <c r="F198" s="228" t="s">
        <v>305</v>
      </c>
      <c r="G198" s="229" t="s">
        <v>188</v>
      </c>
      <c r="H198" s="230">
        <v>41.722000000000001</v>
      </c>
      <c r="I198" s="231"/>
      <c r="J198" s="232">
        <f>ROUND(I198*H198,2)</f>
        <v>0</v>
      </c>
      <c r="K198" s="228" t="s">
        <v>148</v>
      </c>
      <c r="L198" s="44"/>
      <c r="M198" s="233" t="s">
        <v>1</v>
      </c>
      <c r="N198" s="234" t="s">
        <v>48</v>
      </c>
      <c r="O198" s="91"/>
      <c r="P198" s="235">
        <f>O198*H198</f>
        <v>0</v>
      </c>
      <c r="Q198" s="235">
        <v>0</v>
      </c>
      <c r="R198" s="235">
        <f>Q198*H198</f>
        <v>0</v>
      </c>
      <c r="S198" s="235">
        <v>0</v>
      </c>
      <c r="T198" s="23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7" t="s">
        <v>149</v>
      </c>
      <c r="AT198" s="237" t="s">
        <v>144</v>
      </c>
      <c r="AU198" s="237" t="s">
        <v>93</v>
      </c>
      <c r="AY198" s="17" t="s">
        <v>142</v>
      </c>
      <c r="BE198" s="238">
        <f>IF(N198="základní",J198,0)</f>
        <v>0</v>
      </c>
      <c r="BF198" s="238">
        <f>IF(N198="snížená",J198,0)</f>
        <v>0</v>
      </c>
      <c r="BG198" s="238">
        <f>IF(N198="zákl. přenesená",J198,0)</f>
        <v>0</v>
      </c>
      <c r="BH198" s="238">
        <f>IF(N198="sníž. přenesená",J198,0)</f>
        <v>0</v>
      </c>
      <c r="BI198" s="238">
        <f>IF(N198="nulová",J198,0)</f>
        <v>0</v>
      </c>
      <c r="BJ198" s="17" t="s">
        <v>91</v>
      </c>
      <c r="BK198" s="238">
        <f>ROUND(I198*H198,2)</f>
        <v>0</v>
      </c>
      <c r="BL198" s="17" t="s">
        <v>149</v>
      </c>
      <c r="BM198" s="237" t="s">
        <v>306</v>
      </c>
    </row>
    <row r="199" s="13" customFormat="1">
      <c r="A199" s="13"/>
      <c r="B199" s="239"/>
      <c r="C199" s="240"/>
      <c r="D199" s="241" t="s">
        <v>159</v>
      </c>
      <c r="E199" s="242" t="s">
        <v>1</v>
      </c>
      <c r="F199" s="243" t="s">
        <v>307</v>
      </c>
      <c r="G199" s="240"/>
      <c r="H199" s="242" t="s">
        <v>1</v>
      </c>
      <c r="I199" s="244"/>
      <c r="J199" s="240"/>
      <c r="K199" s="240"/>
      <c r="L199" s="245"/>
      <c r="M199" s="246"/>
      <c r="N199" s="247"/>
      <c r="O199" s="247"/>
      <c r="P199" s="247"/>
      <c r="Q199" s="247"/>
      <c r="R199" s="247"/>
      <c r="S199" s="247"/>
      <c r="T199" s="248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9" t="s">
        <v>159</v>
      </c>
      <c r="AU199" s="249" t="s">
        <v>93</v>
      </c>
      <c r="AV199" s="13" t="s">
        <v>91</v>
      </c>
      <c r="AW199" s="13" t="s">
        <v>36</v>
      </c>
      <c r="AX199" s="13" t="s">
        <v>83</v>
      </c>
      <c r="AY199" s="249" t="s">
        <v>142</v>
      </c>
    </row>
    <row r="200" s="14" customFormat="1">
      <c r="A200" s="14"/>
      <c r="B200" s="250"/>
      <c r="C200" s="251"/>
      <c r="D200" s="241" t="s">
        <v>159</v>
      </c>
      <c r="E200" s="252" t="s">
        <v>1</v>
      </c>
      <c r="F200" s="253" t="s">
        <v>308</v>
      </c>
      <c r="G200" s="251"/>
      <c r="H200" s="254">
        <v>23.178999999999998</v>
      </c>
      <c r="I200" s="255"/>
      <c r="J200" s="251"/>
      <c r="K200" s="251"/>
      <c r="L200" s="256"/>
      <c r="M200" s="257"/>
      <c r="N200" s="258"/>
      <c r="O200" s="258"/>
      <c r="P200" s="258"/>
      <c r="Q200" s="258"/>
      <c r="R200" s="258"/>
      <c r="S200" s="258"/>
      <c r="T200" s="259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60" t="s">
        <v>159</v>
      </c>
      <c r="AU200" s="260" t="s">
        <v>93</v>
      </c>
      <c r="AV200" s="14" t="s">
        <v>93</v>
      </c>
      <c r="AW200" s="14" t="s">
        <v>36</v>
      </c>
      <c r="AX200" s="14" t="s">
        <v>83</v>
      </c>
      <c r="AY200" s="260" t="s">
        <v>142</v>
      </c>
    </row>
    <row r="201" s="15" customFormat="1">
      <c r="A201" s="15"/>
      <c r="B201" s="261"/>
      <c r="C201" s="262"/>
      <c r="D201" s="241" t="s">
        <v>159</v>
      </c>
      <c r="E201" s="263" t="s">
        <v>1</v>
      </c>
      <c r="F201" s="264" t="s">
        <v>162</v>
      </c>
      <c r="G201" s="262"/>
      <c r="H201" s="265">
        <v>23.178999999999998</v>
      </c>
      <c r="I201" s="266"/>
      <c r="J201" s="262"/>
      <c r="K201" s="262"/>
      <c r="L201" s="267"/>
      <c r="M201" s="268"/>
      <c r="N201" s="269"/>
      <c r="O201" s="269"/>
      <c r="P201" s="269"/>
      <c r="Q201" s="269"/>
      <c r="R201" s="269"/>
      <c r="S201" s="269"/>
      <c r="T201" s="270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71" t="s">
        <v>159</v>
      </c>
      <c r="AU201" s="271" t="s">
        <v>93</v>
      </c>
      <c r="AV201" s="15" t="s">
        <v>149</v>
      </c>
      <c r="AW201" s="15" t="s">
        <v>36</v>
      </c>
      <c r="AX201" s="15" t="s">
        <v>91</v>
      </c>
      <c r="AY201" s="271" t="s">
        <v>142</v>
      </c>
    </row>
    <row r="202" s="14" customFormat="1">
      <c r="A202" s="14"/>
      <c r="B202" s="250"/>
      <c r="C202" s="251"/>
      <c r="D202" s="241" t="s">
        <v>159</v>
      </c>
      <c r="E202" s="251"/>
      <c r="F202" s="253" t="s">
        <v>309</v>
      </c>
      <c r="G202" s="251"/>
      <c r="H202" s="254">
        <v>41.722000000000001</v>
      </c>
      <c r="I202" s="255"/>
      <c r="J202" s="251"/>
      <c r="K202" s="251"/>
      <c r="L202" s="256"/>
      <c r="M202" s="257"/>
      <c r="N202" s="258"/>
      <c r="O202" s="258"/>
      <c r="P202" s="258"/>
      <c r="Q202" s="258"/>
      <c r="R202" s="258"/>
      <c r="S202" s="258"/>
      <c r="T202" s="259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60" t="s">
        <v>159</v>
      </c>
      <c r="AU202" s="260" t="s">
        <v>93</v>
      </c>
      <c r="AV202" s="14" t="s">
        <v>93</v>
      </c>
      <c r="AW202" s="14" t="s">
        <v>4</v>
      </c>
      <c r="AX202" s="14" t="s">
        <v>91</v>
      </c>
      <c r="AY202" s="260" t="s">
        <v>142</v>
      </c>
    </row>
    <row r="203" s="12" customFormat="1" ht="22.8" customHeight="1">
      <c r="A203" s="12"/>
      <c r="B203" s="210"/>
      <c r="C203" s="211"/>
      <c r="D203" s="212" t="s">
        <v>82</v>
      </c>
      <c r="E203" s="224" t="s">
        <v>93</v>
      </c>
      <c r="F203" s="224" t="s">
        <v>310</v>
      </c>
      <c r="G203" s="211"/>
      <c r="H203" s="211"/>
      <c r="I203" s="214"/>
      <c r="J203" s="225">
        <f>BK203</f>
        <v>0</v>
      </c>
      <c r="K203" s="211"/>
      <c r="L203" s="216"/>
      <c r="M203" s="217"/>
      <c r="N203" s="218"/>
      <c r="O203" s="218"/>
      <c r="P203" s="219">
        <f>SUM(P204:P316)</f>
        <v>0</v>
      </c>
      <c r="Q203" s="218"/>
      <c r="R203" s="219">
        <f>SUM(R204:R316)</f>
        <v>329.73625615999998</v>
      </c>
      <c r="S203" s="218"/>
      <c r="T203" s="220">
        <f>SUM(T204:T316)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21" t="s">
        <v>91</v>
      </c>
      <c r="AT203" s="222" t="s">
        <v>82</v>
      </c>
      <c r="AU203" s="222" t="s">
        <v>91</v>
      </c>
      <c r="AY203" s="221" t="s">
        <v>142</v>
      </c>
      <c r="BK203" s="223">
        <f>SUM(BK204:BK316)</f>
        <v>0</v>
      </c>
    </row>
    <row r="204" s="2" customFormat="1" ht="24.15" customHeight="1">
      <c r="A204" s="38"/>
      <c r="B204" s="39"/>
      <c r="C204" s="226" t="s">
        <v>311</v>
      </c>
      <c r="D204" s="226" t="s">
        <v>144</v>
      </c>
      <c r="E204" s="227" t="s">
        <v>312</v>
      </c>
      <c r="F204" s="228" t="s">
        <v>313</v>
      </c>
      <c r="G204" s="229" t="s">
        <v>176</v>
      </c>
      <c r="H204" s="230">
        <v>3.097</v>
      </c>
      <c r="I204" s="231"/>
      <c r="J204" s="232">
        <f>ROUND(I204*H204,2)</f>
        <v>0</v>
      </c>
      <c r="K204" s="228" t="s">
        <v>148</v>
      </c>
      <c r="L204" s="44"/>
      <c r="M204" s="233" t="s">
        <v>1</v>
      </c>
      <c r="N204" s="234" t="s">
        <v>48</v>
      </c>
      <c r="O204" s="91"/>
      <c r="P204" s="235">
        <f>O204*H204</f>
        <v>0</v>
      </c>
      <c r="Q204" s="235">
        <v>2.47214</v>
      </c>
      <c r="R204" s="235">
        <f>Q204*H204</f>
        <v>7.6562175799999999</v>
      </c>
      <c r="S204" s="235">
        <v>0</v>
      </c>
      <c r="T204" s="236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37" t="s">
        <v>149</v>
      </c>
      <c r="AT204" s="237" t="s">
        <v>144</v>
      </c>
      <c r="AU204" s="237" t="s">
        <v>93</v>
      </c>
      <c r="AY204" s="17" t="s">
        <v>142</v>
      </c>
      <c r="BE204" s="238">
        <f>IF(N204="základní",J204,0)</f>
        <v>0</v>
      </c>
      <c r="BF204" s="238">
        <f>IF(N204="snížená",J204,0)</f>
        <v>0</v>
      </c>
      <c r="BG204" s="238">
        <f>IF(N204="zákl. přenesená",J204,0)</f>
        <v>0</v>
      </c>
      <c r="BH204" s="238">
        <f>IF(N204="sníž. přenesená",J204,0)</f>
        <v>0</v>
      </c>
      <c r="BI204" s="238">
        <f>IF(N204="nulová",J204,0)</f>
        <v>0</v>
      </c>
      <c r="BJ204" s="17" t="s">
        <v>91</v>
      </c>
      <c r="BK204" s="238">
        <f>ROUND(I204*H204,2)</f>
        <v>0</v>
      </c>
      <c r="BL204" s="17" t="s">
        <v>149</v>
      </c>
      <c r="BM204" s="237" t="s">
        <v>314</v>
      </c>
    </row>
    <row r="205" s="13" customFormat="1">
      <c r="A205" s="13"/>
      <c r="B205" s="239"/>
      <c r="C205" s="240"/>
      <c r="D205" s="241" t="s">
        <v>159</v>
      </c>
      <c r="E205" s="242" t="s">
        <v>1</v>
      </c>
      <c r="F205" s="243" t="s">
        <v>315</v>
      </c>
      <c r="G205" s="240"/>
      <c r="H205" s="242" t="s">
        <v>1</v>
      </c>
      <c r="I205" s="244"/>
      <c r="J205" s="240"/>
      <c r="K205" s="240"/>
      <c r="L205" s="245"/>
      <c r="M205" s="246"/>
      <c r="N205" s="247"/>
      <c r="O205" s="247"/>
      <c r="P205" s="247"/>
      <c r="Q205" s="247"/>
      <c r="R205" s="247"/>
      <c r="S205" s="247"/>
      <c r="T205" s="248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9" t="s">
        <v>159</v>
      </c>
      <c r="AU205" s="249" t="s">
        <v>93</v>
      </c>
      <c r="AV205" s="13" t="s">
        <v>91</v>
      </c>
      <c r="AW205" s="13" t="s">
        <v>36</v>
      </c>
      <c r="AX205" s="13" t="s">
        <v>83</v>
      </c>
      <c r="AY205" s="249" t="s">
        <v>142</v>
      </c>
    </row>
    <row r="206" s="13" customFormat="1">
      <c r="A206" s="13"/>
      <c r="B206" s="239"/>
      <c r="C206" s="240"/>
      <c r="D206" s="241" t="s">
        <v>159</v>
      </c>
      <c r="E206" s="242" t="s">
        <v>1</v>
      </c>
      <c r="F206" s="243" t="s">
        <v>250</v>
      </c>
      <c r="G206" s="240"/>
      <c r="H206" s="242" t="s">
        <v>1</v>
      </c>
      <c r="I206" s="244"/>
      <c r="J206" s="240"/>
      <c r="K206" s="240"/>
      <c r="L206" s="245"/>
      <c r="M206" s="246"/>
      <c r="N206" s="247"/>
      <c r="O206" s="247"/>
      <c r="P206" s="247"/>
      <c r="Q206" s="247"/>
      <c r="R206" s="247"/>
      <c r="S206" s="247"/>
      <c r="T206" s="248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9" t="s">
        <v>159</v>
      </c>
      <c r="AU206" s="249" t="s">
        <v>93</v>
      </c>
      <c r="AV206" s="13" t="s">
        <v>91</v>
      </c>
      <c r="AW206" s="13" t="s">
        <v>36</v>
      </c>
      <c r="AX206" s="13" t="s">
        <v>83</v>
      </c>
      <c r="AY206" s="249" t="s">
        <v>142</v>
      </c>
    </row>
    <row r="207" s="14" customFormat="1">
      <c r="A207" s="14"/>
      <c r="B207" s="250"/>
      <c r="C207" s="251"/>
      <c r="D207" s="241" t="s">
        <v>159</v>
      </c>
      <c r="E207" s="252" t="s">
        <v>1</v>
      </c>
      <c r="F207" s="253" t="s">
        <v>316</v>
      </c>
      <c r="G207" s="251"/>
      <c r="H207" s="254">
        <v>0.96299999999999997</v>
      </c>
      <c r="I207" s="255"/>
      <c r="J207" s="251"/>
      <c r="K207" s="251"/>
      <c r="L207" s="256"/>
      <c r="M207" s="257"/>
      <c r="N207" s="258"/>
      <c r="O207" s="258"/>
      <c r="P207" s="258"/>
      <c r="Q207" s="258"/>
      <c r="R207" s="258"/>
      <c r="S207" s="258"/>
      <c r="T207" s="259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60" t="s">
        <v>159</v>
      </c>
      <c r="AU207" s="260" t="s">
        <v>93</v>
      </c>
      <c r="AV207" s="14" t="s">
        <v>93</v>
      </c>
      <c r="AW207" s="14" t="s">
        <v>36</v>
      </c>
      <c r="AX207" s="14" t="s">
        <v>83</v>
      </c>
      <c r="AY207" s="260" t="s">
        <v>142</v>
      </c>
    </row>
    <row r="208" s="14" customFormat="1">
      <c r="A208" s="14"/>
      <c r="B208" s="250"/>
      <c r="C208" s="251"/>
      <c r="D208" s="241" t="s">
        <v>159</v>
      </c>
      <c r="E208" s="252" t="s">
        <v>1</v>
      </c>
      <c r="F208" s="253" t="s">
        <v>317</v>
      </c>
      <c r="G208" s="251"/>
      <c r="H208" s="254">
        <v>0.36299999999999999</v>
      </c>
      <c r="I208" s="255"/>
      <c r="J208" s="251"/>
      <c r="K208" s="251"/>
      <c r="L208" s="256"/>
      <c r="M208" s="257"/>
      <c r="N208" s="258"/>
      <c r="O208" s="258"/>
      <c r="P208" s="258"/>
      <c r="Q208" s="258"/>
      <c r="R208" s="258"/>
      <c r="S208" s="258"/>
      <c r="T208" s="259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60" t="s">
        <v>159</v>
      </c>
      <c r="AU208" s="260" t="s">
        <v>93</v>
      </c>
      <c r="AV208" s="14" t="s">
        <v>93</v>
      </c>
      <c r="AW208" s="14" t="s">
        <v>36</v>
      </c>
      <c r="AX208" s="14" t="s">
        <v>83</v>
      </c>
      <c r="AY208" s="260" t="s">
        <v>142</v>
      </c>
    </row>
    <row r="209" s="14" customFormat="1">
      <c r="A209" s="14"/>
      <c r="B209" s="250"/>
      <c r="C209" s="251"/>
      <c r="D209" s="241" t="s">
        <v>159</v>
      </c>
      <c r="E209" s="252" t="s">
        <v>1</v>
      </c>
      <c r="F209" s="253" t="s">
        <v>318</v>
      </c>
      <c r="G209" s="251"/>
      <c r="H209" s="254">
        <v>1.073</v>
      </c>
      <c r="I209" s="255"/>
      <c r="J209" s="251"/>
      <c r="K209" s="251"/>
      <c r="L209" s="256"/>
      <c r="M209" s="257"/>
      <c r="N209" s="258"/>
      <c r="O209" s="258"/>
      <c r="P209" s="258"/>
      <c r="Q209" s="258"/>
      <c r="R209" s="258"/>
      <c r="S209" s="258"/>
      <c r="T209" s="259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60" t="s">
        <v>159</v>
      </c>
      <c r="AU209" s="260" t="s">
        <v>93</v>
      </c>
      <c r="AV209" s="14" t="s">
        <v>93</v>
      </c>
      <c r="AW209" s="14" t="s">
        <v>36</v>
      </c>
      <c r="AX209" s="14" t="s">
        <v>83</v>
      </c>
      <c r="AY209" s="260" t="s">
        <v>142</v>
      </c>
    </row>
    <row r="210" s="13" customFormat="1">
      <c r="A210" s="13"/>
      <c r="B210" s="239"/>
      <c r="C210" s="240"/>
      <c r="D210" s="241" t="s">
        <v>159</v>
      </c>
      <c r="E210" s="242" t="s">
        <v>1</v>
      </c>
      <c r="F210" s="243" t="s">
        <v>254</v>
      </c>
      <c r="G210" s="240"/>
      <c r="H210" s="242" t="s">
        <v>1</v>
      </c>
      <c r="I210" s="244"/>
      <c r="J210" s="240"/>
      <c r="K210" s="240"/>
      <c r="L210" s="245"/>
      <c r="M210" s="246"/>
      <c r="N210" s="247"/>
      <c r="O210" s="247"/>
      <c r="P210" s="247"/>
      <c r="Q210" s="247"/>
      <c r="R210" s="247"/>
      <c r="S210" s="247"/>
      <c r="T210" s="248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9" t="s">
        <v>159</v>
      </c>
      <c r="AU210" s="249" t="s">
        <v>93</v>
      </c>
      <c r="AV210" s="13" t="s">
        <v>91</v>
      </c>
      <c r="AW210" s="13" t="s">
        <v>36</v>
      </c>
      <c r="AX210" s="13" t="s">
        <v>83</v>
      </c>
      <c r="AY210" s="249" t="s">
        <v>142</v>
      </c>
    </row>
    <row r="211" s="14" customFormat="1">
      <c r="A211" s="14"/>
      <c r="B211" s="250"/>
      <c r="C211" s="251"/>
      <c r="D211" s="241" t="s">
        <v>159</v>
      </c>
      <c r="E211" s="252" t="s">
        <v>1</v>
      </c>
      <c r="F211" s="253" t="s">
        <v>319</v>
      </c>
      <c r="G211" s="251"/>
      <c r="H211" s="254">
        <v>0.049000000000000002</v>
      </c>
      <c r="I211" s="255"/>
      <c r="J211" s="251"/>
      <c r="K211" s="251"/>
      <c r="L211" s="256"/>
      <c r="M211" s="257"/>
      <c r="N211" s="258"/>
      <c r="O211" s="258"/>
      <c r="P211" s="258"/>
      <c r="Q211" s="258"/>
      <c r="R211" s="258"/>
      <c r="S211" s="258"/>
      <c r="T211" s="259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60" t="s">
        <v>159</v>
      </c>
      <c r="AU211" s="260" t="s">
        <v>93</v>
      </c>
      <c r="AV211" s="14" t="s">
        <v>93</v>
      </c>
      <c r="AW211" s="14" t="s">
        <v>36</v>
      </c>
      <c r="AX211" s="14" t="s">
        <v>83</v>
      </c>
      <c r="AY211" s="260" t="s">
        <v>142</v>
      </c>
    </row>
    <row r="212" s="14" customFormat="1">
      <c r="A212" s="14"/>
      <c r="B212" s="250"/>
      <c r="C212" s="251"/>
      <c r="D212" s="241" t="s">
        <v>159</v>
      </c>
      <c r="E212" s="252" t="s">
        <v>1</v>
      </c>
      <c r="F212" s="253" t="s">
        <v>320</v>
      </c>
      <c r="G212" s="251"/>
      <c r="H212" s="254">
        <v>0.16800000000000001</v>
      </c>
      <c r="I212" s="255"/>
      <c r="J212" s="251"/>
      <c r="K212" s="251"/>
      <c r="L212" s="256"/>
      <c r="M212" s="257"/>
      <c r="N212" s="258"/>
      <c r="O212" s="258"/>
      <c r="P212" s="258"/>
      <c r="Q212" s="258"/>
      <c r="R212" s="258"/>
      <c r="S212" s="258"/>
      <c r="T212" s="259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60" t="s">
        <v>159</v>
      </c>
      <c r="AU212" s="260" t="s">
        <v>93</v>
      </c>
      <c r="AV212" s="14" t="s">
        <v>93</v>
      </c>
      <c r="AW212" s="14" t="s">
        <v>36</v>
      </c>
      <c r="AX212" s="14" t="s">
        <v>83</v>
      </c>
      <c r="AY212" s="260" t="s">
        <v>142</v>
      </c>
    </row>
    <row r="213" s="14" customFormat="1">
      <c r="A213" s="14"/>
      <c r="B213" s="250"/>
      <c r="C213" s="251"/>
      <c r="D213" s="241" t="s">
        <v>159</v>
      </c>
      <c r="E213" s="252" t="s">
        <v>1</v>
      </c>
      <c r="F213" s="253" t="s">
        <v>319</v>
      </c>
      <c r="G213" s="251"/>
      <c r="H213" s="254">
        <v>0.049000000000000002</v>
      </c>
      <c r="I213" s="255"/>
      <c r="J213" s="251"/>
      <c r="K213" s="251"/>
      <c r="L213" s="256"/>
      <c r="M213" s="257"/>
      <c r="N213" s="258"/>
      <c r="O213" s="258"/>
      <c r="P213" s="258"/>
      <c r="Q213" s="258"/>
      <c r="R213" s="258"/>
      <c r="S213" s="258"/>
      <c r="T213" s="259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60" t="s">
        <v>159</v>
      </c>
      <c r="AU213" s="260" t="s">
        <v>93</v>
      </c>
      <c r="AV213" s="14" t="s">
        <v>93</v>
      </c>
      <c r="AW213" s="14" t="s">
        <v>36</v>
      </c>
      <c r="AX213" s="14" t="s">
        <v>83</v>
      </c>
      <c r="AY213" s="260" t="s">
        <v>142</v>
      </c>
    </row>
    <row r="214" s="13" customFormat="1">
      <c r="A214" s="13"/>
      <c r="B214" s="239"/>
      <c r="C214" s="240"/>
      <c r="D214" s="241" t="s">
        <v>159</v>
      </c>
      <c r="E214" s="242" t="s">
        <v>1</v>
      </c>
      <c r="F214" s="243" t="s">
        <v>257</v>
      </c>
      <c r="G214" s="240"/>
      <c r="H214" s="242" t="s">
        <v>1</v>
      </c>
      <c r="I214" s="244"/>
      <c r="J214" s="240"/>
      <c r="K214" s="240"/>
      <c r="L214" s="245"/>
      <c r="M214" s="246"/>
      <c r="N214" s="247"/>
      <c r="O214" s="247"/>
      <c r="P214" s="247"/>
      <c r="Q214" s="247"/>
      <c r="R214" s="247"/>
      <c r="S214" s="247"/>
      <c r="T214" s="248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9" t="s">
        <v>159</v>
      </c>
      <c r="AU214" s="249" t="s">
        <v>93</v>
      </c>
      <c r="AV214" s="13" t="s">
        <v>91</v>
      </c>
      <c r="AW214" s="13" t="s">
        <v>36</v>
      </c>
      <c r="AX214" s="13" t="s">
        <v>83</v>
      </c>
      <c r="AY214" s="249" t="s">
        <v>142</v>
      </c>
    </row>
    <row r="215" s="14" customFormat="1">
      <c r="A215" s="14"/>
      <c r="B215" s="250"/>
      <c r="C215" s="251"/>
      <c r="D215" s="241" t="s">
        <v>159</v>
      </c>
      <c r="E215" s="252" t="s">
        <v>1</v>
      </c>
      <c r="F215" s="253" t="s">
        <v>321</v>
      </c>
      <c r="G215" s="251"/>
      <c r="H215" s="254">
        <v>0.432</v>
      </c>
      <c r="I215" s="255"/>
      <c r="J215" s="251"/>
      <c r="K215" s="251"/>
      <c r="L215" s="256"/>
      <c r="M215" s="257"/>
      <c r="N215" s="258"/>
      <c r="O215" s="258"/>
      <c r="P215" s="258"/>
      <c r="Q215" s="258"/>
      <c r="R215" s="258"/>
      <c r="S215" s="258"/>
      <c r="T215" s="259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60" t="s">
        <v>159</v>
      </c>
      <c r="AU215" s="260" t="s">
        <v>93</v>
      </c>
      <c r="AV215" s="14" t="s">
        <v>93</v>
      </c>
      <c r="AW215" s="14" t="s">
        <v>36</v>
      </c>
      <c r="AX215" s="14" t="s">
        <v>83</v>
      </c>
      <c r="AY215" s="260" t="s">
        <v>142</v>
      </c>
    </row>
    <row r="216" s="15" customFormat="1">
      <c r="A216" s="15"/>
      <c r="B216" s="261"/>
      <c r="C216" s="262"/>
      <c r="D216" s="241" t="s">
        <v>159</v>
      </c>
      <c r="E216" s="263" t="s">
        <v>1</v>
      </c>
      <c r="F216" s="264" t="s">
        <v>162</v>
      </c>
      <c r="G216" s="262"/>
      <c r="H216" s="265">
        <v>3.097</v>
      </c>
      <c r="I216" s="266"/>
      <c r="J216" s="262"/>
      <c r="K216" s="262"/>
      <c r="L216" s="267"/>
      <c r="M216" s="268"/>
      <c r="N216" s="269"/>
      <c r="O216" s="269"/>
      <c r="P216" s="269"/>
      <c r="Q216" s="269"/>
      <c r="R216" s="269"/>
      <c r="S216" s="269"/>
      <c r="T216" s="270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71" t="s">
        <v>159</v>
      </c>
      <c r="AU216" s="271" t="s">
        <v>93</v>
      </c>
      <c r="AV216" s="15" t="s">
        <v>149</v>
      </c>
      <c r="AW216" s="15" t="s">
        <v>36</v>
      </c>
      <c r="AX216" s="15" t="s">
        <v>91</v>
      </c>
      <c r="AY216" s="271" t="s">
        <v>142</v>
      </c>
    </row>
    <row r="217" s="2" customFormat="1" ht="24.15" customHeight="1">
      <c r="A217" s="38"/>
      <c r="B217" s="39"/>
      <c r="C217" s="226" t="s">
        <v>322</v>
      </c>
      <c r="D217" s="226" t="s">
        <v>144</v>
      </c>
      <c r="E217" s="227" t="s">
        <v>323</v>
      </c>
      <c r="F217" s="228" t="s">
        <v>324</v>
      </c>
      <c r="G217" s="229" t="s">
        <v>176</v>
      </c>
      <c r="H217" s="230">
        <v>63.771999999999998</v>
      </c>
      <c r="I217" s="231"/>
      <c r="J217" s="232">
        <f>ROUND(I217*H217,2)</f>
        <v>0</v>
      </c>
      <c r="K217" s="228" t="s">
        <v>148</v>
      </c>
      <c r="L217" s="44"/>
      <c r="M217" s="233" t="s">
        <v>1</v>
      </c>
      <c r="N217" s="234" t="s">
        <v>48</v>
      </c>
      <c r="O217" s="91"/>
      <c r="P217" s="235">
        <f>O217*H217</f>
        <v>0</v>
      </c>
      <c r="Q217" s="235">
        <v>2.5018699999999998</v>
      </c>
      <c r="R217" s="235">
        <f>Q217*H217</f>
        <v>159.54925363999999</v>
      </c>
      <c r="S217" s="235">
        <v>0</v>
      </c>
      <c r="T217" s="236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7" t="s">
        <v>149</v>
      </c>
      <c r="AT217" s="237" t="s">
        <v>144</v>
      </c>
      <c r="AU217" s="237" t="s">
        <v>93</v>
      </c>
      <c r="AY217" s="17" t="s">
        <v>142</v>
      </c>
      <c r="BE217" s="238">
        <f>IF(N217="základní",J217,0)</f>
        <v>0</v>
      </c>
      <c r="BF217" s="238">
        <f>IF(N217="snížená",J217,0)</f>
        <v>0</v>
      </c>
      <c r="BG217" s="238">
        <f>IF(N217="zákl. přenesená",J217,0)</f>
        <v>0</v>
      </c>
      <c r="BH217" s="238">
        <f>IF(N217="sníž. přenesená",J217,0)</f>
        <v>0</v>
      </c>
      <c r="BI217" s="238">
        <f>IF(N217="nulová",J217,0)</f>
        <v>0</v>
      </c>
      <c r="BJ217" s="17" t="s">
        <v>91</v>
      </c>
      <c r="BK217" s="238">
        <f>ROUND(I217*H217,2)</f>
        <v>0</v>
      </c>
      <c r="BL217" s="17" t="s">
        <v>149</v>
      </c>
      <c r="BM217" s="237" t="s">
        <v>325</v>
      </c>
    </row>
    <row r="218" s="13" customFormat="1">
      <c r="A218" s="13"/>
      <c r="B218" s="239"/>
      <c r="C218" s="240"/>
      <c r="D218" s="241" t="s">
        <v>159</v>
      </c>
      <c r="E218" s="242" t="s">
        <v>1</v>
      </c>
      <c r="F218" s="243" t="s">
        <v>326</v>
      </c>
      <c r="G218" s="240"/>
      <c r="H218" s="242" t="s">
        <v>1</v>
      </c>
      <c r="I218" s="244"/>
      <c r="J218" s="240"/>
      <c r="K218" s="240"/>
      <c r="L218" s="245"/>
      <c r="M218" s="246"/>
      <c r="N218" s="247"/>
      <c r="O218" s="247"/>
      <c r="P218" s="247"/>
      <c r="Q218" s="247"/>
      <c r="R218" s="247"/>
      <c r="S218" s="247"/>
      <c r="T218" s="248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9" t="s">
        <v>159</v>
      </c>
      <c r="AU218" s="249" t="s">
        <v>93</v>
      </c>
      <c r="AV218" s="13" t="s">
        <v>91</v>
      </c>
      <c r="AW218" s="13" t="s">
        <v>36</v>
      </c>
      <c r="AX218" s="13" t="s">
        <v>83</v>
      </c>
      <c r="AY218" s="249" t="s">
        <v>142</v>
      </c>
    </row>
    <row r="219" s="13" customFormat="1">
      <c r="A219" s="13"/>
      <c r="B219" s="239"/>
      <c r="C219" s="240"/>
      <c r="D219" s="241" t="s">
        <v>159</v>
      </c>
      <c r="E219" s="242" t="s">
        <v>1</v>
      </c>
      <c r="F219" s="243" t="s">
        <v>250</v>
      </c>
      <c r="G219" s="240"/>
      <c r="H219" s="242" t="s">
        <v>1</v>
      </c>
      <c r="I219" s="244"/>
      <c r="J219" s="240"/>
      <c r="K219" s="240"/>
      <c r="L219" s="245"/>
      <c r="M219" s="246"/>
      <c r="N219" s="247"/>
      <c r="O219" s="247"/>
      <c r="P219" s="247"/>
      <c r="Q219" s="247"/>
      <c r="R219" s="247"/>
      <c r="S219" s="247"/>
      <c r="T219" s="248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9" t="s">
        <v>159</v>
      </c>
      <c r="AU219" s="249" t="s">
        <v>93</v>
      </c>
      <c r="AV219" s="13" t="s">
        <v>91</v>
      </c>
      <c r="AW219" s="13" t="s">
        <v>36</v>
      </c>
      <c r="AX219" s="13" t="s">
        <v>83</v>
      </c>
      <c r="AY219" s="249" t="s">
        <v>142</v>
      </c>
    </row>
    <row r="220" s="14" customFormat="1">
      <c r="A220" s="14"/>
      <c r="B220" s="250"/>
      <c r="C220" s="251"/>
      <c r="D220" s="241" t="s">
        <v>159</v>
      </c>
      <c r="E220" s="252" t="s">
        <v>1</v>
      </c>
      <c r="F220" s="253" t="s">
        <v>327</v>
      </c>
      <c r="G220" s="251"/>
      <c r="H220" s="254">
        <v>18.992000000000001</v>
      </c>
      <c r="I220" s="255"/>
      <c r="J220" s="251"/>
      <c r="K220" s="251"/>
      <c r="L220" s="256"/>
      <c r="M220" s="257"/>
      <c r="N220" s="258"/>
      <c r="O220" s="258"/>
      <c r="P220" s="258"/>
      <c r="Q220" s="258"/>
      <c r="R220" s="258"/>
      <c r="S220" s="258"/>
      <c r="T220" s="259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60" t="s">
        <v>159</v>
      </c>
      <c r="AU220" s="260" t="s">
        <v>93</v>
      </c>
      <c r="AV220" s="14" t="s">
        <v>93</v>
      </c>
      <c r="AW220" s="14" t="s">
        <v>36</v>
      </c>
      <c r="AX220" s="14" t="s">
        <v>83</v>
      </c>
      <c r="AY220" s="260" t="s">
        <v>142</v>
      </c>
    </row>
    <row r="221" s="14" customFormat="1">
      <c r="A221" s="14"/>
      <c r="B221" s="250"/>
      <c r="C221" s="251"/>
      <c r="D221" s="241" t="s">
        <v>159</v>
      </c>
      <c r="E221" s="252" t="s">
        <v>1</v>
      </c>
      <c r="F221" s="253" t="s">
        <v>328</v>
      </c>
      <c r="G221" s="251"/>
      <c r="H221" s="254">
        <v>8.2810000000000006</v>
      </c>
      <c r="I221" s="255"/>
      <c r="J221" s="251"/>
      <c r="K221" s="251"/>
      <c r="L221" s="256"/>
      <c r="M221" s="257"/>
      <c r="N221" s="258"/>
      <c r="O221" s="258"/>
      <c r="P221" s="258"/>
      <c r="Q221" s="258"/>
      <c r="R221" s="258"/>
      <c r="S221" s="258"/>
      <c r="T221" s="259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60" t="s">
        <v>159</v>
      </c>
      <c r="AU221" s="260" t="s">
        <v>93</v>
      </c>
      <c r="AV221" s="14" t="s">
        <v>93</v>
      </c>
      <c r="AW221" s="14" t="s">
        <v>36</v>
      </c>
      <c r="AX221" s="14" t="s">
        <v>83</v>
      </c>
      <c r="AY221" s="260" t="s">
        <v>142</v>
      </c>
    </row>
    <row r="222" s="14" customFormat="1">
      <c r="A222" s="14"/>
      <c r="B222" s="250"/>
      <c r="C222" s="251"/>
      <c r="D222" s="241" t="s">
        <v>159</v>
      </c>
      <c r="E222" s="252" t="s">
        <v>1</v>
      </c>
      <c r="F222" s="253" t="s">
        <v>329</v>
      </c>
      <c r="G222" s="251"/>
      <c r="H222" s="254">
        <v>27.736999999999998</v>
      </c>
      <c r="I222" s="255"/>
      <c r="J222" s="251"/>
      <c r="K222" s="251"/>
      <c r="L222" s="256"/>
      <c r="M222" s="257"/>
      <c r="N222" s="258"/>
      <c r="O222" s="258"/>
      <c r="P222" s="258"/>
      <c r="Q222" s="258"/>
      <c r="R222" s="258"/>
      <c r="S222" s="258"/>
      <c r="T222" s="259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60" t="s">
        <v>159</v>
      </c>
      <c r="AU222" s="260" t="s">
        <v>93</v>
      </c>
      <c r="AV222" s="14" t="s">
        <v>93</v>
      </c>
      <c r="AW222" s="14" t="s">
        <v>36</v>
      </c>
      <c r="AX222" s="14" t="s">
        <v>83</v>
      </c>
      <c r="AY222" s="260" t="s">
        <v>142</v>
      </c>
    </row>
    <row r="223" s="13" customFormat="1">
      <c r="A223" s="13"/>
      <c r="B223" s="239"/>
      <c r="C223" s="240"/>
      <c r="D223" s="241" t="s">
        <v>159</v>
      </c>
      <c r="E223" s="242" t="s">
        <v>1</v>
      </c>
      <c r="F223" s="243" t="s">
        <v>254</v>
      </c>
      <c r="G223" s="240"/>
      <c r="H223" s="242" t="s">
        <v>1</v>
      </c>
      <c r="I223" s="244"/>
      <c r="J223" s="240"/>
      <c r="K223" s="240"/>
      <c r="L223" s="245"/>
      <c r="M223" s="246"/>
      <c r="N223" s="247"/>
      <c r="O223" s="247"/>
      <c r="P223" s="247"/>
      <c r="Q223" s="247"/>
      <c r="R223" s="247"/>
      <c r="S223" s="247"/>
      <c r="T223" s="248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9" t="s">
        <v>159</v>
      </c>
      <c r="AU223" s="249" t="s">
        <v>93</v>
      </c>
      <c r="AV223" s="13" t="s">
        <v>91</v>
      </c>
      <c r="AW223" s="13" t="s">
        <v>36</v>
      </c>
      <c r="AX223" s="13" t="s">
        <v>83</v>
      </c>
      <c r="AY223" s="249" t="s">
        <v>142</v>
      </c>
    </row>
    <row r="224" s="14" customFormat="1">
      <c r="A224" s="14"/>
      <c r="B224" s="250"/>
      <c r="C224" s="251"/>
      <c r="D224" s="241" t="s">
        <v>159</v>
      </c>
      <c r="E224" s="252" t="s">
        <v>1</v>
      </c>
      <c r="F224" s="253" t="s">
        <v>330</v>
      </c>
      <c r="G224" s="251"/>
      <c r="H224" s="254">
        <v>0.67300000000000004</v>
      </c>
      <c r="I224" s="255"/>
      <c r="J224" s="251"/>
      <c r="K224" s="251"/>
      <c r="L224" s="256"/>
      <c r="M224" s="257"/>
      <c r="N224" s="258"/>
      <c r="O224" s="258"/>
      <c r="P224" s="258"/>
      <c r="Q224" s="258"/>
      <c r="R224" s="258"/>
      <c r="S224" s="258"/>
      <c r="T224" s="259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60" t="s">
        <v>159</v>
      </c>
      <c r="AU224" s="260" t="s">
        <v>93</v>
      </c>
      <c r="AV224" s="14" t="s">
        <v>93</v>
      </c>
      <c r="AW224" s="14" t="s">
        <v>36</v>
      </c>
      <c r="AX224" s="14" t="s">
        <v>83</v>
      </c>
      <c r="AY224" s="260" t="s">
        <v>142</v>
      </c>
    </row>
    <row r="225" s="14" customFormat="1">
      <c r="A225" s="14"/>
      <c r="B225" s="250"/>
      <c r="C225" s="251"/>
      <c r="D225" s="241" t="s">
        <v>159</v>
      </c>
      <c r="E225" s="252" t="s">
        <v>1</v>
      </c>
      <c r="F225" s="253" t="s">
        <v>331</v>
      </c>
      <c r="G225" s="251"/>
      <c r="H225" s="254">
        <v>2.7989999999999999</v>
      </c>
      <c r="I225" s="255"/>
      <c r="J225" s="251"/>
      <c r="K225" s="251"/>
      <c r="L225" s="256"/>
      <c r="M225" s="257"/>
      <c r="N225" s="258"/>
      <c r="O225" s="258"/>
      <c r="P225" s="258"/>
      <c r="Q225" s="258"/>
      <c r="R225" s="258"/>
      <c r="S225" s="258"/>
      <c r="T225" s="259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60" t="s">
        <v>159</v>
      </c>
      <c r="AU225" s="260" t="s">
        <v>93</v>
      </c>
      <c r="AV225" s="14" t="s">
        <v>93</v>
      </c>
      <c r="AW225" s="14" t="s">
        <v>36</v>
      </c>
      <c r="AX225" s="14" t="s">
        <v>83</v>
      </c>
      <c r="AY225" s="260" t="s">
        <v>142</v>
      </c>
    </row>
    <row r="226" s="14" customFormat="1">
      <c r="A226" s="14"/>
      <c r="B226" s="250"/>
      <c r="C226" s="251"/>
      <c r="D226" s="241" t="s">
        <v>159</v>
      </c>
      <c r="E226" s="252" t="s">
        <v>1</v>
      </c>
      <c r="F226" s="253" t="s">
        <v>332</v>
      </c>
      <c r="G226" s="251"/>
      <c r="H226" s="254">
        <v>0.97199999999999998</v>
      </c>
      <c r="I226" s="255"/>
      <c r="J226" s="251"/>
      <c r="K226" s="251"/>
      <c r="L226" s="256"/>
      <c r="M226" s="257"/>
      <c r="N226" s="258"/>
      <c r="O226" s="258"/>
      <c r="P226" s="258"/>
      <c r="Q226" s="258"/>
      <c r="R226" s="258"/>
      <c r="S226" s="258"/>
      <c r="T226" s="259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60" t="s">
        <v>159</v>
      </c>
      <c r="AU226" s="260" t="s">
        <v>93</v>
      </c>
      <c r="AV226" s="14" t="s">
        <v>93</v>
      </c>
      <c r="AW226" s="14" t="s">
        <v>36</v>
      </c>
      <c r="AX226" s="14" t="s">
        <v>83</v>
      </c>
      <c r="AY226" s="260" t="s">
        <v>142</v>
      </c>
    </row>
    <row r="227" s="13" customFormat="1">
      <c r="A227" s="13"/>
      <c r="B227" s="239"/>
      <c r="C227" s="240"/>
      <c r="D227" s="241" t="s">
        <v>159</v>
      </c>
      <c r="E227" s="242" t="s">
        <v>1</v>
      </c>
      <c r="F227" s="243" t="s">
        <v>257</v>
      </c>
      <c r="G227" s="240"/>
      <c r="H227" s="242" t="s">
        <v>1</v>
      </c>
      <c r="I227" s="244"/>
      <c r="J227" s="240"/>
      <c r="K227" s="240"/>
      <c r="L227" s="245"/>
      <c r="M227" s="246"/>
      <c r="N227" s="247"/>
      <c r="O227" s="247"/>
      <c r="P227" s="247"/>
      <c r="Q227" s="247"/>
      <c r="R227" s="247"/>
      <c r="S227" s="247"/>
      <c r="T227" s="248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9" t="s">
        <v>159</v>
      </c>
      <c r="AU227" s="249" t="s">
        <v>93</v>
      </c>
      <c r="AV227" s="13" t="s">
        <v>91</v>
      </c>
      <c r="AW227" s="13" t="s">
        <v>36</v>
      </c>
      <c r="AX227" s="13" t="s">
        <v>83</v>
      </c>
      <c r="AY227" s="249" t="s">
        <v>142</v>
      </c>
    </row>
    <row r="228" s="14" customFormat="1">
      <c r="A228" s="14"/>
      <c r="B228" s="250"/>
      <c r="C228" s="251"/>
      <c r="D228" s="241" t="s">
        <v>159</v>
      </c>
      <c r="E228" s="252" t="s">
        <v>1</v>
      </c>
      <c r="F228" s="253" t="s">
        <v>333</v>
      </c>
      <c r="G228" s="251"/>
      <c r="H228" s="254">
        <v>2.4729999999999999</v>
      </c>
      <c r="I228" s="255"/>
      <c r="J228" s="251"/>
      <c r="K228" s="251"/>
      <c r="L228" s="256"/>
      <c r="M228" s="257"/>
      <c r="N228" s="258"/>
      <c r="O228" s="258"/>
      <c r="P228" s="258"/>
      <c r="Q228" s="258"/>
      <c r="R228" s="258"/>
      <c r="S228" s="258"/>
      <c r="T228" s="259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60" t="s">
        <v>159</v>
      </c>
      <c r="AU228" s="260" t="s">
        <v>93</v>
      </c>
      <c r="AV228" s="14" t="s">
        <v>93</v>
      </c>
      <c r="AW228" s="14" t="s">
        <v>36</v>
      </c>
      <c r="AX228" s="14" t="s">
        <v>83</v>
      </c>
      <c r="AY228" s="260" t="s">
        <v>142</v>
      </c>
    </row>
    <row r="229" s="14" customFormat="1">
      <c r="A229" s="14"/>
      <c r="B229" s="250"/>
      <c r="C229" s="251"/>
      <c r="D229" s="241" t="s">
        <v>159</v>
      </c>
      <c r="E229" s="252" t="s">
        <v>1</v>
      </c>
      <c r="F229" s="253" t="s">
        <v>334</v>
      </c>
      <c r="G229" s="251"/>
      <c r="H229" s="254">
        <v>1.845</v>
      </c>
      <c r="I229" s="255"/>
      <c r="J229" s="251"/>
      <c r="K229" s="251"/>
      <c r="L229" s="256"/>
      <c r="M229" s="257"/>
      <c r="N229" s="258"/>
      <c r="O229" s="258"/>
      <c r="P229" s="258"/>
      <c r="Q229" s="258"/>
      <c r="R229" s="258"/>
      <c r="S229" s="258"/>
      <c r="T229" s="259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60" t="s">
        <v>159</v>
      </c>
      <c r="AU229" s="260" t="s">
        <v>93</v>
      </c>
      <c r="AV229" s="14" t="s">
        <v>93</v>
      </c>
      <c r="AW229" s="14" t="s">
        <v>36</v>
      </c>
      <c r="AX229" s="14" t="s">
        <v>83</v>
      </c>
      <c r="AY229" s="260" t="s">
        <v>142</v>
      </c>
    </row>
    <row r="230" s="15" customFormat="1">
      <c r="A230" s="15"/>
      <c r="B230" s="261"/>
      <c r="C230" s="262"/>
      <c r="D230" s="241" t="s">
        <v>159</v>
      </c>
      <c r="E230" s="263" t="s">
        <v>1</v>
      </c>
      <c r="F230" s="264" t="s">
        <v>162</v>
      </c>
      <c r="G230" s="262"/>
      <c r="H230" s="265">
        <v>63.771999999999998</v>
      </c>
      <c r="I230" s="266"/>
      <c r="J230" s="262"/>
      <c r="K230" s="262"/>
      <c r="L230" s="267"/>
      <c r="M230" s="268"/>
      <c r="N230" s="269"/>
      <c r="O230" s="269"/>
      <c r="P230" s="269"/>
      <c r="Q230" s="269"/>
      <c r="R230" s="269"/>
      <c r="S230" s="269"/>
      <c r="T230" s="270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71" t="s">
        <v>159</v>
      </c>
      <c r="AU230" s="271" t="s">
        <v>93</v>
      </c>
      <c r="AV230" s="15" t="s">
        <v>149</v>
      </c>
      <c r="AW230" s="15" t="s">
        <v>36</v>
      </c>
      <c r="AX230" s="15" t="s">
        <v>91</v>
      </c>
      <c r="AY230" s="271" t="s">
        <v>142</v>
      </c>
    </row>
    <row r="231" s="2" customFormat="1" ht="16.5" customHeight="1">
      <c r="A231" s="38"/>
      <c r="B231" s="39"/>
      <c r="C231" s="226" t="s">
        <v>335</v>
      </c>
      <c r="D231" s="226" t="s">
        <v>144</v>
      </c>
      <c r="E231" s="227" t="s">
        <v>336</v>
      </c>
      <c r="F231" s="228" t="s">
        <v>337</v>
      </c>
      <c r="G231" s="229" t="s">
        <v>157</v>
      </c>
      <c r="H231" s="230">
        <v>203.185</v>
      </c>
      <c r="I231" s="231"/>
      <c r="J231" s="232">
        <f>ROUND(I231*H231,2)</f>
        <v>0</v>
      </c>
      <c r="K231" s="228" t="s">
        <v>148</v>
      </c>
      <c r="L231" s="44"/>
      <c r="M231" s="233" t="s">
        <v>1</v>
      </c>
      <c r="N231" s="234" t="s">
        <v>48</v>
      </c>
      <c r="O231" s="91"/>
      <c r="P231" s="235">
        <f>O231*H231</f>
        <v>0</v>
      </c>
      <c r="Q231" s="235">
        <v>0.0026900000000000001</v>
      </c>
      <c r="R231" s="235">
        <f>Q231*H231</f>
        <v>0.54656765000000007</v>
      </c>
      <c r="S231" s="235">
        <v>0</v>
      </c>
      <c r="T231" s="236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37" t="s">
        <v>149</v>
      </c>
      <c r="AT231" s="237" t="s">
        <v>144</v>
      </c>
      <c r="AU231" s="237" t="s">
        <v>93</v>
      </c>
      <c r="AY231" s="17" t="s">
        <v>142</v>
      </c>
      <c r="BE231" s="238">
        <f>IF(N231="základní",J231,0)</f>
        <v>0</v>
      </c>
      <c r="BF231" s="238">
        <f>IF(N231="snížená",J231,0)</f>
        <v>0</v>
      </c>
      <c r="BG231" s="238">
        <f>IF(N231="zákl. přenesená",J231,0)</f>
        <v>0</v>
      </c>
      <c r="BH231" s="238">
        <f>IF(N231="sníž. přenesená",J231,0)</f>
        <v>0</v>
      </c>
      <c r="BI231" s="238">
        <f>IF(N231="nulová",J231,0)</f>
        <v>0</v>
      </c>
      <c r="BJ231" s="17" t="s">
        <v>91</v>
      </c>
      <c r="BK231" s="238">
        <f>ROUND(I231*H231,2)</f>
        <v>0</v>
      </c>
      <c r="BL231" s="17" t="s">
        <v>149</v>
      </c>
      <c r="BM231" s="237" t="s">
        <v>338</v>
      </c>
    </row>
    <row r="232" s="13" customFormat="1">
      <c r="A232" s="13"/>
      <c r="B232" s="239"/>
      <c r="C232" s="240"/>
      <c r="D232" s="241" t="s">
        <v>159</v>
      </c>
      <c r="E232" s="242" t="s">
        <v>1</v>
      </c>
      <c r="F232" s="243" t="s">
        <v>339</v>
      </c>
      <c r="G232" s="240"/>
      <c r="H232" s="242" t="s">
        <v>1</v>
      </c>
      <c r="I232" s="244"/>
      <c r="J232" s="240"/>
      <c r="K232" s="240"/>
      <c r="L232" s="245"/>
      <c r="M232" s="246"/>
      <c r="N232" s="247"/>
      <c r="O232" s="247"/>
      <c r="P232" s="247"/>
      <c r="Q232" s="247"/>
      <c r="R232" s="247"/>
      <c r="S232" s="247"/>
      <c r="T232" s="248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9" t="s">
        <v>159</v>
      </c>
      <c r="AU232" s="249" t="s">
        <v>93</v>
      </c>
      <c r="AV232" s="13" t="s">
        <v>91</v>
      </c>
      <c r="AW232" s="13" t="s">
        <v>36</v>
      </c>
      <c r="AX232" s="13" t="s">
        <v>83</v>
      </c>
      <c r="AY232" s="249" t="s">
        <v>142</v>
      </c>
    </row>
    <row r="233" s="13" customFormat="1">
      <c r="A233" s="13"/>
      <c r="B233" s="239"/>
      <c r="C233" s="240"/>
      <c r="D233" s="241" t="s">
        <v>159</v>
      </c>
      <c r="E233" s="242" t="s">
        <v>1</v>
      </c>
      <c r="F233" s="243" t="s">
        <v>250</v>
      </c>
      <c r="G233" s="240"/>
      <c r="H233" s="242" t="s">
        <v>1</v>
      </c>
      <c r="I233" s="244"/>
      <c r="J233" s="240"/>
      <c r="K233" s="240"/>
      <c r="L233" s="245"/>
      <c r="M233" s="246"/>
      <c r="N233" s="247"/>
      <c r="O233" s="247"/>
      <c r="P233" s="247"/>
      <c r="Q233" s="247"/>
      <c r="R233" s="247"/>
      <c r="S233" s="247"/>
      <c r="T233" s="248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9" t="s">
        <v>159</v>
      </c>
      <c r="AU233" s="249" t="s">
        <v>93</v>
      </c>
      <c r="AV233" s="13" t="s">
        <v>91</v>
      </c>
      <c r="AW233" s="13" t="s">
        <v>36</v>
      </c>
      <c r="AX233" s="13" t="s">
        <v>83</v>
      </c>
      <c r="AY233" s="249" t="s">
        <v>142</v>
      </c>
    </row>
    <row r="234" s="14" customFormat="1">
      <c r="A234" s="14"/>
      <c r="B234" s="250"/>
      <c r="C234" s="251"/>
      <c r="D234" s="241" t="s">
        <v>159</v>
      </c>
      <c r="E234" s="252" t="s">
        <v>1</v>
      </c>
      <c r="F234" s="253" t="s">
        <v>340</v>
      </c>
      <c r="G234" s="251"/>
      <c r="H234" s="254">
        <v>58.436999999999998</v>
      </c>
      <c r="I234" s="255"/>
      <c r="J234" s="251"/>
      <c r="K234" s="251"/>
      <c r="L234" s="256"/>
      <c r="M234" s="257"/>
      <c r="N234" s="258"/>
      <c r="O234" s="258"/>
      <c r="P234" s="258"/>
      <c r="Q234" s="258"/>
      <c r="R234" s="258"/>
      <c r="S234" s="258"/>
      <c r="T234" s="259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60" t="s">
        <v>159</v>
      </c>
      <c r="AU234" s="260" t="s">
        <v>93</v>
      </c>
      <c r="AV234" s="14" t="s">
        <v>93</v>
      </c>
      <c r="AW234" s="14" t="s">
        <v>36</v>
      </c>
      <c r="AX234" s="14" t="s">
        <v>83</v>
      </c>
      <c r="AY234" s="260" t="s">
        <v>142</v>
      </c>
    </row>
    <row r="235" s="14" customFormat="1">
      <c r="A235" s="14"/>
      <c r="B235" s="250"/>
      <c r="C235" s="251"/>
      <c r="D235" s="241" t="s">
        <v>159</v>
      </c>
      <c r="E235" s="252" t="s">
        <v>1</v>
      </c>
      <c r="F235" s="253" t="s">
        <v>341</v>
      </c>
      <c r="G235" s="251"/>
      <c r="H235" s="254">
        <v>25.478999999999999</v>
      </c>
      <c r="I235" s="255"/>
      <c r="J235" s="251"/>
      <c r="K235" s="251"/>
      <c r="L235" s="256"/>
      <c r="M235" s="257"/>
      <c r="N235" s="258"/>
      <c r="O235" s="258"/>
      <c r="P235" s="258"/>
      <c r="Q235" s="258"/>
      <c r="R235" s="258"/>
      <c r="S235" s="258"/>
      <c r="T235" s="259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60" t="s">
        <v>159</v>
      </c>
      <c r="AU235" s="260" t="s">
        <v>93</v>
      </c>
      <c r="AV235" s="14" t="s">
        <v>93</v>
      </c>
      <c r="AW235" s="14" t="s">
        <v>36</v>
      </c>
      <c r="AX235" s="14" t="s">
        <v>83</v>
      </c>
      <c r="AY235" s="260" t="s">
        <v>142</v>
      </c>
    </row>
    <row r="236" s="14" customFormat="1">
      <c r="A236" s="14"/>
      <c r="B236" s="250"/>
      <c r="C236" s="251"/>
      <c r="D236" s="241" t="s">
        <v>159</v>
      </c>
      <c r="E236" s="252" t="s">
        <v>1</v>
      </c>
      <c r="F236" s="253" t="s">
        <v>342</v>
      </c>
      <c r="G236" s="251"/>
      <c r="H236" s="254">
        <v>85.344999999999999</v>
      </c>
      <c r="I236" s="255"/>
      <c r="J236" s="251"/>
      <c r="K236" s="251"/>
      <c r="L236" s="256"/>
      <c r="M236" s="257"/>
      <c r="N236" s="258"/>
      <c r="O236" s="258"/>
      <c r="P236" s="258"/>
      <c r="Q236" s="258"/>
      <c r="R236" s="258"/>
      <c r="S236" s="258"/>
      <c r="T236" s="259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60" t="s">
        <v>159</v>
      </c>
      <c r="AU236" s="260" t="s">
        <v>93</v>
      </c>
      <c r="AV236" s="14" t="s">
        <v>93</v>
      </c>
      <c r="AW236" s="14" t="s">
        <v>36</v>
      </c>
      <c r="AX236" s="14" t="s">
        <v>83</v>
      </c>
      <c r="AY236" s="260" t="s">
        <v>142</v>
      </c>
    </row>
    <row r="237" s="13" customFormat="1">
      <c r="A237" s="13"/>
      <c r="B237" s="239"/>
      <c r="C237" s="240"/>
      <c r="D237" s="241" t="s">
        <v>159</v>
      </c>
      <c r="E237" s="242" t="s">
        <v>1</v>
      </c>
      <c r="F237" s="243" t="s">
        <v>254</v>
      </c>
      <c r="G237" s="240"/>
      <c r="H237" s="242" t="s">
        <v>1</v>
      </c>
      <c r="I237" s="244"/>
      <c r="J237" s="240"/>
      <c r="K237" s="240"/>
      <c r="L237" s="245"/>
      <c r="M237" s="246"/>
      <c r="N237" s="247"/>
      <c r="O237" s="247"/>
      <c r="P237" s="247"/>
      <c r="Q237" s="247"/>
      <c r="R237" s="247"/>
      <c r="S237" s="247"/>
      <c r="T237" s="248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9" t="s">
        <v>159</v>
      </c>
      <c r="AU237" s="249" t="s">
        <v>93</v>
      </c>
      <c r="AV237" s="13" t="s">
        <v>91</v>
      </c>
      <c r="AW237" s="13" t="s">
        <v>36</v>
      </c>
      <c r="AX237" s="13" t="s">
        <v>83</v>
      </c>
      <c r="AY237" s="249" t="s">
        <v>142</v>
      </c>
    </row>
    <row r="238" s="14" customFormat="1">
      <c r="A238" s="14"/>
      <c r="B238" s="250"/>
      <c r="C238" s="251"/>
      <c r="D238" s="241" t="s">
        <v>159</v>
      </c>
      <c r="E238" s="252" t="s">
        <v>1</v>
      </c>
      <c r="F238" s="253" t="s">
        <v>343</v>
      </c>
      <c r="G238" s="251"/>
      <c r="H238" s="254">
        <v>2.0699999999999998</v>
      </c>
      <c r="I238" s="255"/>
      <c r="J238" s="251"/>
      <c r="K238" s="251"/>
      <c r="L238" s="256"/>
      <c r="M238" s="257"/>
      <c r="N238" s="258"/>
      <c r="O238" s="258"/>
      <c r="P238" s="258"/>
      <c r="Q238" s="258"/>
      <c r="R238" s="258"/>
      <c r="S238" s="258"/>
      <c r="T238" s="259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60" t="s">
        <v>159</v>
      </c>
      <c r="AU238" s="260" t="s">
        <v>93</v>
      </c>
      <c r="AV238" s="14" t="s">
        <v>93</v>
      </c>
      <c r="AW238" s="14" t="s">
        <v>36</v>
      </c>
      <c r="AX238" s="14" t="s">
        <v>83</v>
      </c>
      <c r="AY238" s="260" t="s">
        <v>142</v>
      </c>
    </row>
    <row r="239" s="14" customFormat="1">
      <c r="A239" s="14"/>
      <c r="B239" s="250"/>
      <c r="C239" s="251"/>
      <c r="D239" s="241" t="s">
        <v>159</v>
      </c>
      <c r="E239" s="252" t="s">
        <v>1</v>
      </c>
      <c r="F239" s="253" t="s">
        <v>344</v>
      </c>
      <c r="G239" s="251"/>
      <c r="H239" s="254">
        <v>8.6110000000000007</v>
      </c>
      <c r="I239" s="255"/>
      <c r="J239" s="251"/>
      <c r="K239" s="251"/>
      <c r="L239" s="256"/>
      <c r="M239" s="257"/>
      <c r="N239" s="258"/>
      <c r="O239" s="258"/>
      <c r="P239" s="258"/>
      <c r="Q239" s="258"/>
      <c r="R239" s="258"/>
      <c r="S239" s="258"/>
      <c r="T239" s="259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60" t="s">
        <v>159</v>
      </c>
      <c r="AU239" s="260" t="s">
        <v>93</v>
      </c>
      <c r="AV239" s="14" t="s">
        <v>93</v>
      </c>
      <c r="AW239" s="14" t="s">
        <v>36</v>
      </c>
      <c r="AX239" s="14" t="s">
        <v>83</v>
      </c>
      <c r="AY239" s="260" t="s">
        <v>142</v>
      </c>
    </row>
    <row r="240" s="14" customFormat="1">
      <c r="A240" s="14"/>
      <c r="B240" s="250"/>
      <c r="C240" s="251"/>
      <c r="D240" s="241" t="s">
        <v>159</v>
      </c>
      <c r="E240" s="252" t="s">
        <v>1</v>
      </c>
      <c r="F240" s="253" t="s">
        <v>345</v>
      </c>
      <c r="G240" s="251"/>
      <c r="H240" s="254">
        <v>2.9900000000000002</v>
      </c>
      <c r="I240" s="255"/>
      <c r="J240" s="251"/>
      <c r="K240" s="251"/>
      <c r="L240" s="256"/>
      <c r="M240" s="257"/>
      <c r="N240" s="258"/>
      <c r="O240" s="258"/>
      <c r="P240" s="258"/>
      <c r="Q240" s="258"/>
      <c r="R240" s="258"/>
      <c r="S240" s="258"/>
      <c r="T240" s="259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60" t="s">
        <v>159</v>
      </c>
      <c r="AU240" s="260" t="s">
        <v>93</v>
      </c>
      <c r="AV240" s="14" t="s">
        <v>93</v>
      </c>
      <c r="AW240" s="14" t="s">
        <v>36</v>
      </c>
      <c r="AX240" s="14" t="s">
        <v>83</v>
      </c>
      <c r="AY240" s="260" t="s">
        <v>142</v>
      </c>
    </row>
    <row r="241" s="13" customFormat="1">
      <c r="A241" s="13"/>
      <c r="B241" s="239"/>
      <c r="C241" s="240"/>
      <c r="D241" s="241" t="s">
        <v>159</v>
      </c>
      <c r="E241" s="242" t="s">
        <v>1</v>
      </c>
      <c r="F241" s="243" t="s">
        <v>257</v>
      </c>
      <c r="G241" s="240"/>
      <c r="H241" s="242" t="s">
        <v>1</v>
      </c>
      <c r="I241" s="244"/>
      <c r="J241" s="240"/>
      <c r="K241" s="240"/>
      <c r="L241" s="245"/>
      <c r="M241" s="246"/>
      <c r="N241" s="247"/>
      <c r="O241" s="247"/>
      <c r="P241" s="247"/>
      <c r="Q241" s="247"/>
      <c r="R241" s="247"/>
      <c r="S241" s="247"/>
      <c r="T241" s="248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9" t="s">
        <v>159</v>
      </c>
      <c r="AU241" s="249" t="s">
        <v>93</v>
      </c>
      <c r="AV241" s="13" t="s">
        <v>91</v>
      </c>
      <c r="AW241" s="13" t="s">
        <v>36</v>
      </c>
      <c r="AX241" s="13" t="s">
        <v>83</v>
      </c>
      <c r="AY241" s="249" t="s">
        <v>142</v>
      </c>
    </row>
    <row r="242" s="14" customFormat="1">
      <c r="A242" s="14"/>
      <c r="B242" s="250"/>
      <c r="C242" s="251"/>
      <c r="D242" s="241" t="s">
        <v>159</v>
      </c>
      <c r="E242" s="252" t="s">
        <v>1</v>
      </c>
      <c r="F242" s="253" t="s">
        <v>346</v>
      </c>
      <c r="G242" s="251"/>
      <c r="H242" s="254">
        <v>5.4950000000000001</v>
      </c>
      <c r="I242" s="255"/>
      <c r="J242" s="251"/>
      <c r="K242" s="251"/>
      <c r="L242" s="256"/>
      <c r="M242" s="257"/>
      <c r="N242" s="258"/>
      <c r="O242" s="258"/>
      <c r="P242" s="258"/>
      <c r="Q242" s="258"/>
      <c r="R242" s="258"/>
      <c r="S242" s="258"/>
      <c r="T242" s="259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60" t="s">
        <v>159</v>
      </c>
      <c r="AU242" s="260" t="s">
        <v>93</v>
      </c>
      <c r="AV242" s="14" t="s">
        <v>93</v>
      </c>
      <c r="AW242" s="14" t="s">
        <v>36</v>
      </c>
      <c r="AX242" s="14" t="s">
        <v>83</v>
      </c>
      <c r="AY242" s="260" t="s">
        <v>142</v>
      </c>
    </row>
    <row r="243" s="14" customFormat="1">
      <c r="A243" s="14"/>
      <c r="B243" s="250"/>
      <c r="C243" s="251"/>
      <c r="D243" s="241" t="s">
        <v>159</v>
      </c>
      <c r="E243" s="252" t="s">
        <v>1</v>
      </c>
      <c r="F243" s="253" t="s">
        <v>347</v>
      </c>
      <c r="G243" s="251"/>
      <c r="H243" s="254">
        <v>14.757999999999999</v>
      </c>
      <c r="I243" s="255"/>
      <c r="J243" s="251"/>
      <c r="K243" s="251"/>
      <c r="L243" s="256"/>
      <c r="M243" s="257"/>
      <c r="N243" s="258"/>
      <c r="O243" s="258"/>
      <c r="P243" s="258"/>
      <c r="Q243" s="258"/>
      <c r="R243" s="258"/>
      <c r="S243" s="258"/>
      <c r="T243" s="259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60" t="s">
        <v>159</v>
      </c>
      <c r="AU243" s="260" t="s">
        <v>93</v>
      </c>
      <c r="AV243" s="14" t="s">
        <v>93</v>
      </c>
      <c r="AW243" s="14" t="s">
        <v>36</v>
      </c>
      <c r="AX243" s="14" t="s">
        <v>83</v>
      </c>
      <c r="AY243" s="260" t="s">
        <v>142</v>
      </c>
    </row>
    <row r="244" s="15" customFormat="1">
      <c r="A244" s="15"/>
      <c r="B244" s="261"/>
      <c r="C244" s="262"/>
      <c r="D244" s="241" t="s">
        <v>159</v>
      </c>
      <c r="E244" s="263" t="s">
        <v>1</v>
      </c>
      <c r="F244" s="264" t="s">
        <v>162</v>
      </c>
      <c r="G244" s="262"/>
      <c r="H244" s="265">
        <v>203.185</v>
      </c>
      <c r="I244" s="266"/>
      <c r="J244" s="262"/>
      <c r="K244" s="262"/>
      <c r="L244" s="267"/>
      <c r="M244" s="268"/>
      <c r="N244" s="269"/>
      <c r="O244" s="269"/>
      <c r="P244" s="269"/>
      <c r="Q244" s="269"/>
      <c r="R244" s="269"/>
      <c r="S244" s="269"/>
      <c r="T244" s="270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71" t="s">
        <v>159</v>
      </c>
      <c r="AU244" s="271" t="s">
        <v>93</v>
      </c>
      <c r="AV244" s="15" t="s">
        <v>149</v>
      </c>
      <c r="AW244" s="15" t="s">
        <v>36</v>
      </c>
      <c r="AX244" s="15" t="s">
        <v>91</v>
      </c>
      <c r="AY244" s="271" t="s">
        <v>142</v>
      </c>
    </row>
    <row r="245" s="2" customFormat="1" ht="24.15" customHeight="1">
      <c r="A245" s="38"/>
      <c r="B245" s="39"/>
      <c r="C245" s="226" t="s">
        <v>348</v>
      </c>
      <c r="D245" s="226" t="s">
        <v>144</v>
      </c>
      <c r="E245" s="227" t="s">
        <v>349</v>
      </c>
      <c r="F245" s="228" t="s">
        <v>350</v>
      </c>
      <c r="G245" s="229" t="s">
        <v>157</v>
      </c>
      <c r="H245" s="230">
        <v>48.770000000000003</v>
      </c>
      <c r="I245" s="231"/>
      <c r="J245" s="232">
        <f>ROUND(I245*H245,2)</f>
        <v>0</v>
      </c>
      <c r="K245" s="228" t="s">
        <v>1</v>
      </c>
      <c r="L245" s="44"/>
      <c r="M245" s="233" t="s">
        <v>1</v>
      </c>
      <c r="N245" s="234" t="s">
        <v>48</v>
      </c>
      <c r="O245" s="91"/>
      <c r="P245" s="235">
        <f>O245*H245</f>
        <v>0</v>
      </c>
      <c r="Q245" s="235">
        <v>0</v>
      </c>
      <c r="R245" s="235">
        <f>Q245*H245</f>
        <v>0</v>
      </c>
      <c r="S245" s="235">
        <v>0</v>
      </c>
      <c r="T245" s="236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37" t="s">
        <v>149</v>
      </c>
      <c r="AT245" s="237" t="s">
        <v>144</v>
      </c>
      <c r="AU245" s="237" t="s">
        <v>93</v>
      </c>
      <c r="AY245" s="17" t="s">
        <v>142</v>
      </c>
      <c r="BE245" s="238">
        <f>IF(N245="základní",J245,0)</f>
        <v>0</v>
      </c>
      <c r="BF245" s="238">
        <f>IF(N245="snížená",J245,0)</f>
        <v>0</v>
      </c>
      <c r="BG245" s="238">
        <f>IF(N245="zákl. přenesená",J245,0)</f>
        <v>0</v>
      </c>
      <c r="BH245" s="238">
        <f>IF(N245="sníž. přenesená",J245,0)</f>
        <v>0</v>
      </c>
      <c r="BI245" s="238">
        <f>IF(N245="nulová",J245,0)</f>
        <v>0</v>
      </c>
      <c r="BJ245" s="17" t="s">
        <v>91</v>
      </c>
      <c r="BK245" s="238">
        <f>ROUND(I245*H245,2)</f>
        <v>0</v>
      </c>
      <c r="BL245" s="17" t="s">
        <v>149</v>
      </c>
      <c r="BM245" s="237" t="s">
        <v>351</v>
      </c>
    </row>
    <row r="246" s="2" customFormat="1" ht="16.5" customHeight="1">
      <c r="A246" s="38"/>
      <c r="B246" s="39"/>
      <c r="C246" s="226" t="s">
        <v>352</v>
      </c>
      <c r="D246" s="226" t="s">
        <v>144</v>
      </c>
      <c r="E246" s="227" t="s">
        <v>353</v>
      </c>
      <c r="F246" s="228" t="s">
        <v>354</v>
      </c>
      <c r="G246" s="229" t="s">
        <v>157</v>
      </c>
      <c r="H246" s="230">
        <v>203.185</v>
      </c>
      <c r="I246" s="231"/>
      <c r="J246" s="232">
        <f>ROUND(I246*H246,2)</f>
        <v>0</v>
      </c>
      <c r="K246" s="228" t="s">
        <v>148</v>
      </c>
      <c r="L246" s="44"/>
      <c r="M246" s="233" t="s">
        <v>1</v>
      </c>
      <c r="N246" s="234" t="s">
        <v>48</v>
      </c>
      <c r="O246" s="91"/>
      <c r="P246" s="235">
        <f>O246*H246</f>
        <v>0</v>
      </c>
      <c r="Q246" s="235">
        <v>0</v>
      </c>
      <c r="R246" s="235">
        <f>Q246*H246</f>
        <v>0</v>
      </c>
      <c r="S246" s="235">
        <v>0</v>
      </c>
      <c r="T246" s="236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37" t="s">
        <v>149</v>
      </c>
      <c r="AT246" s="237" t="s">
        <v>144</v>
      </c>
      <c r="AU246" s="237" t="s">
        <v>93</v>
      </c>
      <c r="AY246" s="17" t="s">
        <v>142</v>
      </c>
      <c r="BE246" s="238">
        <f>IF(N246="základní",J246,0)</f>
        <v>0</v>
      </c>
      <c r="BF246" s="238">
        <f>IF(N246="snížená",J246,0)</f>
        <v>0</v>
      </c>
      <c r="BG246" s="238">
        <f>IF(N246="zákl. přenesená",J246,0)</f>
        <v>0</v>
      </c>
      <c r="BH246" s="238">
        <f>IF(N246="sníž. přenesená",J246,0)</f>
        <v>0</v>
      </c>
      <c r="BI246" s="238">
        <f>IF(N246="nulová",J246,0)</f>
        <v>0</v>
      </c>
      <c r="BJ246" s="17" t="s">
        <v>91</v>
      </c>
      <c r="BK246" s="238">
        <f>ROUND(I246*H246,2)</f>
        <v>0</v>
      </c>
      <c r="BL246" s="17" t="s">
        <v>149</v>
      </c>
      <c r="BM246" s="237" t="s">
        <v>355</v>
      </c>
    </row>
    <row r="247" s="2" customFormat="1" ht="24.15" customHeight="1">
      <c r="A247" s="38"/>
      <c r="B247" s="39"/>
      <c r="C247" s="226" t="s">
        <v>207</v>
      </c>
      <c r="D247" s="226" t="s">
        <v>144</v>
      </c>
      <c r="E247" s="227" t="s">
        <v>356</v>
      </c>
      <c r="F247" s="228" t="s">
        <v>357</v>
      </c>
      <c r="G247" s="229" t="s">
        <v>176</v>
      </c>
      <c r="H247" s="230">
        <v>11.02</v>
      </c>
      <c r="I247" s="231"/>
      <c r="J247" s="232">
        <f>ROUND(I247*H247,2)</f>
        <v>0</v>
      </c>
      <c r="K247" s="228" t="s">
        <v>148</v>
      </c>
      <c r="L247" s="44"/>
      <c r="M247" s="233" t="s">
        <v>1</v>
      </c>
      <c r="N247" s="234" t="s">
        <v>48</v>
      </c>
      <c r="O247" s="91"/>
      <c r="P247" s="235">
        <f>O247*H247</f>
        <v>0</v>
      </c>
      <c r="Q247" s="235">
        <v>2.5018699999999998</v>
      </c>
      <c r="R247" s="235">
        <f>Q247*H247</f>
        <v>27.570607399999997</v>
      </c>
      <c r="S247" s="235">
        <v>0</v>
      </c>
      <c r="T247" s="236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37" t="s">
        <v>149</v>
      </c>
      <c r="AT247" s="237" t="s">
        <v>144</v>
      </c>
      <c r="AU247" s="237" t="s">
        <v>93</v>
      </c>
      <c r="AY247" s="17" t="s">
        <v>142</v>
      </c>
      <c r="BE247" s="238">
        <f>IF(N247="základní",J247,0)</f>
        <v>0</v>
      </c>
      <c r="BF247" s="238">
        <f>IF(N247="snížená",J247,0)</f>
        <v>0</v>
      </c>
      <c r="BG247" s="238">
        <f>IF(N247="zákl. přenesená",J247,0)</f>
        <v>0</v>
      </c>
      <c r="BH247" s="238">
        <f>IF(N247="sníž. přenesená",J247,0)</f>
        <v>0</v>
      </c>
      <c r="BI247" s="238">
        <f>IF(N247="nulová",J247,0)</f>
        <v>0</v>
      </c>
      <c r="BJ247" s="17" t="s">
        <v>91</v>
      </c>
      <c r="BK247" s="238">
        <f>ROUND(I247*H247,2)</f>
        <v>0</v>
      </c>
      <c r="BL247" s="17" t="s">
        <v>149</v>
      </c>
      <c r="BM247" s="237" t="s">
        <v>358</v>
      </c>
    </row>
    <row r="248" s="13" customFormat="1">
      <c r="A248" s="13"/>
      <c r="B248" s="239"/>
      <c r="C248" s="240"/>
      <c r="D248" s="241" t="s">
        <v>159</v>
      </c>
      <c r="E248" s="242" t="s">
        <v>1</v>
      </c>
      <c r="F248" s="243" t="s">
        <v>326</v>
      </c>
      <c r="G248" s="240"/>
      <c r="H248" s="242" t="s">
        <v>1</v>
      </c>
      <c r="I248" s="244"/>
      <c r="J248" s="240"/>
      <c r="K248" s="240"/>
      <c r="L248" s="245"/>
      <c r="M248" s="246"/>
      <c r="N248" s="247"/>
      <c r="O248" s="247"/>
      <c r="P248" s="247"/>
      <c r="Q248" s="247"/>
      <c r="R248" s="247"/>
      <c r="S248" s="247"/>
      <c r="T248" s="248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9" t="s">
        <v>159</v>
      </c>
      <c r="AU248" s="249" t="s">
        <v>93</v>
      </c>
      <c r="AV248" s="13" t="s">
        <v>91</v>
      </c>
      <c r="AW248" s="13" t="s">
        <v>36</v>
      </c>
      <c r="AX248" s="13" t="s">
        <v>83</v>
      </c>
      <c r="AY248" s="249" t="s">
        <v>142</v>
      </c>
    </row>
    <row r="249" s="13" customFormat="1">
      <c r="A249" s="13"/>
      <c r="B249" s="239"/>
      <c r="C249" s="240"/>
      <c r="D249" s="241" t="s">
        <v>159</v>
      </c>
      <c r="E249" s="242" t="s">
        <v>1</v>
      </c>
      <c r="F249" s="243" t="s">
        <v>262</v>
      </c>
      <c r="G249" s="240"/>
      <c r="H249" s="242" t="s">
        <v>1</v>
      </c>
      <c r="I249" s="244"/>
      <c r="J249" s="240"/>
      <c r="K249" s="240"/>
      <c r="L249" s="245"/>
      <c r="M249" s="246"/>
      <c r="N249" s="247"/>
      <c r="O249" s="247"/>
      <c r="P249" s="247"/>
      <c r="Q249" s="247"/>
      <c r="R249" s="247"/>
      <c r="S249" s="247"/>
      <c r="T249" s="248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9" t="s">
        <v>159</v>
      </c>
      <c r="AU249" s="249" t="s">
        <v>93</v>
      </c>
      <c r="AV249" s="13" t="s">
        <v>91</v>
      </c>
      <c r="AW249" s="13" t="s">
        <v>36</v>
      </c>
      <c r="AX249" s="13" t="s">
        <v>83</v>
      </c>
      <c r="AY249" s="249" t="s">
        <v>142</v>
      </c>
    </row>
    <row r="250" s="14" customFormat="1">
      <c r="A250" s="14"/>
      <c r="B250" s="250"/>
      <c r="C250" s="251"/>
      <c r="D250" s="241" t="s">
        <v>159</v>
      </c>
      <c r="E250" s="252" t="s">
        <v>1</v>
      </c>
      <c r="F250" s="253" t="s">
        <v>263</v>
      </c>
      <c r="G250" s="251"/>
      <c r="H250" s="254">
        <v>6.4279999999999999</v>
      </c>
      <c r="I250" s="255"/>
      <c r="J250" s="251"/>
      <c r="K250" s="251"/>
      <c r="L250" s="256"/>
      <c r="M250" s="257"/>
      <c r="N250" s="258"/>
      <c r="O250" s="258"/>
      <c r="P250" s="258"/>
      <c r="Q250" s="258"/>
      <c r="R250" s="258"/>
      <c r="S250" s="258"/>
      <c r="T250" s="259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60" t="s">
        <v>159</v>
      </c>
      <c r="AU250" s="260" t="s">
        <v>93</v>
      </c>
      <c r="AV250" s="14" t="s">
        <v>93</v>
      </c>
      <c r="AW250" s="14" t="s">
        <v>36</v>
      </c>
      <c r="AX250" s="14" t="s">
        <v>83</v>
      </c>
      <c r="AY250" s="260" t="s">
        <v>142</v>
      </c>
    </row>
    <row r="251" s="14" customFormat="1">
      <c r="A251" s="14"/>
      <c r="B251" s="250"/>
      <c r="C251" s="251"/>
      <c r="D251" s="241" t="s">
        <v>159</v>
      </c>
      <c r="E251" s="252" t="s">
        <v>1</v>
      </c>
      <c r="F251" s="253" t="s">
        <v>264</v>
      </c>
      <c r="G251" s="251"/>
      <c r="H251" s="254">
        <v>2.6160000000000001</v>
      </c>
      <c r="I251" s="255"/>
      <c r="J251" s="251"/>
      <c r="K251" s="251"/>
      <c r="L251" s="256"/>
      <c r="M251" s="257"/>
      <c r="N251" s="258"/>
      <c r="O251" s="258"/>
      <c r="P251" s="258"/>
      <c r="Q251" s="258"/>
      <c r="R251" s="258"/>
      <c r="S251" s="258"/>
      <c r="T251" s="259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60" t="s">
        <v>159</v>
      </c>
      <c r="AU251" s="260" t="s">
        <v>93</v>
      </c>
      <c r="AV251" s="14" t="s">
        <v>93</v>
      </c>
      <c r="AW251" s="14" t="s">
        <v>36</v>
      </c>
      <c r="AX251" s="14" t="s">
        <v>83</v>
      </c>
      <c r="AY251" s="260" t="s">
        <v>142</v>
      </c>
    </row>
    <row r="252" s="13" customFormat="1">
      <c r="A252" s="13"/>
      <c r="B252" s="239"/>
      <c r="C252" s="240"/>
      <c r="D252" s="241" t="s">
        <v>159</v>
      </c>
      <c r="E252" s="242" t="s">
        <v>1</v>
      </c>
      <c r="F252" s="243" t="s">
        <v>265</v>
      </c>
      <c r="G252" s="240"/>
      <c r="H252" s="242" t="s">
        <v>1</v>
      </c>
      <c r="I252" s="244"/>
      <c r="J252" s="240"/>
      <c r="K252" s="240"/>
      <c r="L252" s="245"/>
      <c r="M252" s="246"/>
      <c r="N252" s="247"/>
      <c r="O252" s="247"/>
      <c r="P252" s="247"/>
      <c r="Q252" s="247"/>
      <c r="R252" s="247"/>
      <c r="S252" s="247"/>
      <c r="T252" s="248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9" t="s">
        <v>159</v>
      </c>
      <c r="AU252" s="249" t="s">
        <v>93</v>
      </c>
      <c r="AV252" s="13" t="s">
        <v>91</v>
      </c>
      <c r="AW252" s="13" t="s">
        <v>36</v>
      </c>
      <c r="AX252" s="13" t="s">
        <v>83</v>
      </c>
      <c r="AY252" s="249" t="s">
        <v>142</v>
      </c>
    </row>
    <row r="253" s="14" customFormat="1">
      <c r="A253" s="14"/>
      <c r="B253" s="250"/>
      <c r="C253" s="251"/>
      <c r="D253" s="241" t="s">
        <v>159</v>
      </c>
      <c r="E253" s="252" t="s">
        <v>1</v>
      </c>
      <c r="F253" s="253" t="s">
        <v>266</v>
      </c>
      <c r="G253" s="251"/>
      <c r="H253" s="254">
        <v>1.976</v>
      </c>
      <c r="I253" s="255"/>
      <c r="J253" s="251"/>
      <c r="K253" s="251"/>
      <c r="L253" s="256"/>
      <c r="M253" s="257"/>
      <c r="N253" s="258"/>
      <c r="O253" s="258"/>
      <c r="P253" s="258"/>
      <c r="Q253" s="258"/>
      <c r="R253" s="258"/>
      <c r="S253" s="258"/>
      <c r="T253" s="259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60" t="s">
        <v>159</v>
      </c>
      <c r="AU253" s="260" t="s">
        <v>93</v>
      </c>
      <c r="AV253" s="14" t="s">
        <v>93</v>
      </c>
      <c r="AW253" s="14" t="s">
        <v>36</v>
      </c>
      <c r="AX253" s="14" t="s">
        <v>83</v>
      </c>
      <c r="AY253" s="260" t="s">
        <v>142</v>
      </c>
    </row>
    <row r="254" s="15" customFormat="1">
      <c r="A254" s="15"/>
      <c r="B254" s="261"/>
      <c r="C254" s="262"/>
      <c r="D254" s="241" t="s">
        <v>159</v>
      </c>
      <c r="E254" s="263" t="s">
        <v>1</v>
      </c>
      <c r="F254" s="264" t="s">
        <v>162</v>
      </c>
      <c r="G254" s="262"/>
      <c r="H254" s="265">
        <v>11.02</v>
      </c>
      <c r="I254" s="266"/>
      <c r="J254" s="262"/>
      <c r="K254" s="262"/>
      <c r="L254" s="267"/>
      <c r="M254" s="268"/>
      <c r="N254" s="269"/>
      <c r="O254" s="269"/>
      <c r="P254" s="269"/>
      <c r="Q254" s="269"/>
      <c r="R254" s="269"/>
      <c r="S254" s="269"/>
      <c r="T254" s="270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71" t="s">
        <v>159</v>
      </c>
      <c r="AU254" s="271" t="s">
        <v>93</v>
      </c>
      <c r="AV254" s="15" t="s">
        <v>149</v>
      </c>
      <c r="AW254" s="15" t="s">
        <v>36</v>
      </c>
      <c r="AX254" s="15" t="s">
        <v>91</v>
      </c>
      <c r="AY254" s="271" t="s">
        <v>142</v>
      </c>
    </row>
    <row r="255" s="2" customFormat="1" ht="33" customHeight="1">
      <c r="A255" s="38"/>
      <c r="B255" s="39"/>
      <c r="C255" s="226" t="s">
        <v>7</v>
      </c>
      <c r="D255" s="226" t="s">
        <v>144</v>
      </c>
      <c r="E255" s="227" t="s">
        <v>359</v>
      </c>
      <c r="F255" s="228" t="s">
        <v>360</v>
      </c>
      <c r="G255" s="229" t="s">
        <v>157</v>
      </c>
      <c r="H255" s="230">
        <v>21.504000000000001</v>
      </c>
      <c r="I255" s="231"/>
      <c r="J255" s="232">
        <f>ROUND(I255*H255,2)</f>
        <v>0</v>
      </c>
      <c r="K255" s="228" t="s">
        <v>148</v>
      </c>
      <c r="L255" s="44"/>
      <c r="M255" s="233" t="s">
        <v>1</v>
      </c>
      <c r="N255" s="234" t="s">
        <v>48</v>
      </c>
      <c r="O255" s="91"/>
      <c r="P255" s="235">
        <f>O255*H255</f>
        <v>0</v>
      </c>
      <c r="Q255" s="235">
        <v>0.50100999999999996</v>
      </c>
      <c r="R255" s="235">
        <f>Q255*H255</f>
        <v>10.77371904</v>
      </c>
      <c r="S255" s="235">
        <v>0</v>
      </c>
      <c r="T255" s="236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37" t="s">
        <v>149</v>
      </c>
      <c r="AT255" s="237" t="s">
        <v>144</v>
      </c>
      <c r="AU255" s="237" t="s">
        <v>93</v>
      </c>
      <c r="AY255" s="17" t="s">
        <v>142</v>
      </c>
      <c r="BE255" s="238">
        <f>IF(N255="základní",J255,0)</f>
        <v>0</v>
      </c>
      <c r="BF255" s="238">
        <f>IF(N255="snížená",J255,0)</f>
        <v>0</v>
      </c>
      <c r="BG255" s="238">
        <f>IF(N255="zákl. přenesená",J255,0)</f>
        <v>0</v>
      </c>
      <c r="BH255" s="238">
        <f>IF(N255="sníž. přenesená",J255,0)</f>
        <v>0</v>
      </c>
      <c r="BI255" s="238">
        <f>IF(N255="nulová",J255,0)</f>
        <v>0</v>
      </c>
      <c r="BJ255" s="17" t="s">
        <v>91</v>
      </c>
      <c r="BK255" s="238">
        <f>ROUND(I255*H255,2)</f>
        <v>0</v>
      </c>
      <c r="BL255" s="17" t="s">
        <v>149</v>
      </c>
      <c r="BM255" s="237" t="s">
        <v>361</v>
      </c>
    </row>
    <row r="256" s="13" customFormat="1">
      <c r="A256" s="13"/>
      <c r="B256" s="239"/>
      <c r="C256" s="240"/>
      <c r="D256" s="241" t="s">
        <v>159</v>
      </c>
      <c r="E256" s="242" t="s">
        <v>1</v>
      </c>
      <c r="F256" s="243" t="s">
        <v>362</v>
      </c>
      <c r="G256" s="240"/>
      <c r="H256" s="242" t="s">
        <v>1</v>
      </c>
      <c r="I256" s="244"/>
      <c r="J256" s="240"/>
      <c r="K256" s="240"/>
      <c r="L256" s="245"/>
      <c r="M256" s="246"/>
      <c r="N256" s="247"/>
      <c r="O256" s="247"/>
      <c r="P256" s="247"/>
      <c r="Q256" s="247"/>
      <c r="R256" s="247"/>
      <c r="S256" s="247"/>
      <c r="T256" s="248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9" t="s">
        <v>159</v>
      </c>
      <c r="AU256" s="249" t="s">
        <v>93</v>
      </c>
      <c r="AV256" s="13" t="s">
        <v>91</v>
      </c>
      <c r="AW256" s="13" t="s">
        <v>36</v>
      </c>
      <c r="AX256" s="13" t="s">
        <v>83</v>
      </c>
      <c r="AY256" s="249" t="s">
        <v>142</v>
      </c>
    </row>
    <row r="257" s="13" customFormat="1">
      <c r="A257" s="13"/>
      <c r="B257" s="239"/>
      <c r="C257" s="240"/>
      <c r="D257" s="241" t="s">
        <v>159</v>
      </c>
      <c r="E257" s="242" t="s">
        <v>1</v>
      </c>
      <c r="F257" s="243" t="s">
        <v>262</v>
      </c>
      <c r="G257" s="240"/>
      <c r="H257" s="242" t="s">
        <v>1</v>
      </c>
      <c r="I257" s="244"/>
      <c r="J257" s="240"/>
      <c r="K257" s="240"/>
      <c r="L257" s="245"/>
      <c r="M257" s="246"/>
      <c r="N257" s="247"/>
      <c r="O257" s="247"/>
      <c r="P257" s="247"/>
      <c r="Q257" s="247"/>
      <c r="R257" s="247"/>
      <c r="S257" s="247"/>
      <c r="T257" s="248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9" t="s">
        <v>159</v>
      </c>
      <c r="AU257" s="249" t="s">
        <v>93</v>
      </c>
      <c r="AV257" s="13" t="s">
        <v>91</v>
      </c>
      <c r="AW257" s="13" t="s">
        <v>36</v>
      </c>
      <c r="AX257" s="13" t="s">
        <v>83</v>
      </c>
      <c r="AY257" s="249" t="s">
        <v>142</v>
      </c>
    </row>
    <row r="258" s="14" customFormat="1">
      <c r="A258" s="14"/>
      <c r="B258" s="250"/>
      <c r="C258" s="251"/>
      <c r="D258" s="241" t="s">
        <v>159</v>
      </c>
      <c r="E258" s="252" t="s">
        <v>1</v>
      </c>
      <c r="F258" s="253" t="s">
        <v>363</v>
      </c>
      <c r="G258" s="251"/>
      <c r="H258" s="254">
        <v>16.07</v>
      </c>
      <c r="I258" s="255"/>
      <c r="J258" s="251"/>
      <c r="K258" s="251"/>
      <c r="L258" s="256"/>
      <c r="M258" s="257"/>
      <c r="N258" s="258"/>
      <c r="O258" s="258"/>
      <c r="P258" s="258"/>
      <c r="Q258" s="258"/>
      <c r="R258" s="258"/>
      <c r="S258" s="258"/>
      <c r="T258" s="259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60" t="s">
        <v>159</v>
      </c>
      <c r="AU258" s="260" t="s">
        <v>93</v>
      </c>
      <c r="AV258" s="14" t="s">
        <v>93</v>
      </c>
      <c r="AW258" s="14" t="s">
        <v>36</v>
      </c>
      <c r="AX258" s="14" t="s">
        <v>83</v>
      </c>
      <c r="AY258" s="260" t="s">
        <v>142</v>
      </c>
    </row>
    <row r="259" s="13" customFormat="1">
      <c r="A259" s="13"/>
      <c r="B259" s="239"/>
      <c r="C259" s="240"/>
      <c r="D259" s="241" t="s">
        <v>159</v>
      </c>
      <c r="E259" s="242" t="s">
        <v>1</v>
      </c>
      <c r="F259" s="243" t="s">
        <v>265</v>
      </c>
      <c r="G259" s="240"/>
      <c r="H259" s="242" t="s">
        <v>1</v>
      </c>
      <c r="I259" s="244"/>
      <c r="J259" s="240"/>
      <c r="K259" s="240"/>
      <c r="L259" s="245"/>
      <c r="M259" s="246"/>
      <c r="N259" s="247"/>
      <c r="O259" s="247"/>
      <c r="P259" s="247"/>
      <c r="Q259" s="247"/>
      <c r="R259" s="247"/>
      <c r="S259" s="247"/>
      <c r="T259" s="248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9" t="s">
        <v>159</v>
      </c>
      <c r="AU259" s="249" t="s">
        <v>93</v>
      </c>
      <c r="AV259" s="13" t="s">
        <v>91</v>
      </c>
      <c r="AW259" s="13" t="s">
        <v>36</v>
      </c>
      <c r="AX259" s="13" t="s">
        <v>83</v>
      </c>
      <c r="AY259" s="249" t="s">
        <v>142</v>
      </c>
    </row>
    <row r="260" s="14" customFormat="1">
      <c r="A260" s="14"/>
      <c r="B260" s="250"/>
      <c r="C260" s="251"/>
      <c r="D260" s="241" t="s">
        <v>159</v>
      </c>
      <c r="E260" s="252" t="s">
        <v>1</v>
      </c>
      <c r="F260" s="253" t="s">
        <v>364</v>
      </c>
      <c r="G260" s="251"/>
      <c r="H260" s="254">
        <v>5.4340000000000002</v>
      </c>
      <c r="I260" s="255"/>
      <c r="J260" s="251"/>
      <c r="K260" s="251"/>
      <c r="L260" s="256"/>
      <c r="M260" s="257"/>
      <c r="N260" s="258"/>
      <c r="O260" s="258"/>
      <c r="P260" s="258"/>
      <c r="Q260" s="258"/>
      <c r="R260" s="258"/>
      <c r="S260" s="258"/>
      <c r="T260" s="259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60" t="s">
        <v>159</v>
      </c>
      <c r="AU260" s="260" t="s">
        <v>93</v>
      </c>
      <c r="AV260" s="14" t="s">
        <v>93</v>
      </c>
      <c r="AW260" s="14" t="s">
        <v>36</v>
      </c>
      <c r="AX260" s="14" t="s">
        <v>83</v>
      </c>
      <c r="AY260" s="260" t="s">
        <v>142</v>
      </c>
    </row>
    <row r="261" s="15" customFormat="1">
      <c r="A261" s="15"/>
      <c r="B261" s="261"/>
      <c r="C261" s="262"/>
      <c r="D261" s="241" t="s">
        <v>159</v>
      </c>
      <c r="E261" s="263" t="s">
        <v>365</v>
      </c>
      <c r="F261" s="264" t="s">
        <v>162</v>
      </c>
      <c r="G261" s="262"/>
      <c r="H261" s="265">
        <v>21.504000000000001</v>
      </c>
      <c r="I261" s="266"/>
      <c r="J261" s="262"/>
      <c r="K261" s="262"/>
      <c r="L261" s="267"/>
      <c r="M261" s="268"/>
      <c r="N261" s="269"/>
      <c r="O261" s="269"/>
      <c r="P261" s="269"/>
      <c r="Q261" s="269"/>
      <c r="R261" s="269"/>
      <c r="S261" s="269"/>
      <c r="T261" s="270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T261" s="271" t="s">
        <v>159</v>
      </c>
      <c r="AU261" s="271" t="s">
        <v>93</v>
      </c>
      <c r="AV261" s="15" t="s">
        <v>149</v>
      </c>
      <c r="AW261" s="15" t="s">
        <v>36</v>
      </c>
      <c r="AX261" s="15" t="s">
        <v>91</v>
      </c>
      <c r="AY261" s="271" t="s">
        <v>142</v>
      </c>
    </row>
    <row r="262" s="2" customFormat="1" ht="33" customHeight="1">
      <c r="A262" s="38"/>
      <c r="B262" s="39"/>
      <c r="C262" s="226" t="s">
        <v>366</v>
      </c>
      <c r="D262" s="226" t="s">
        <v>144</v>
      </c>
      <c r="E262" s="227" t="s">
        <v>367</v>
      </c>
      <c r="F262" s="228" t="s">
        <v>368</v>
      </c>
      <c r="G262" s="229" t="s">
        <v>157</v>
      </c>
      <c r="H262" s="230">
        <v>4.0250000000000004</v>
      </c>
      <c r="I262" s="231"/>
      <c r="J262" s="232">
        <f>ROUND(I262*H262,2)</f>
        <v>0</v>
      </c>
      <c r="K262" s="228" t="s">
        <v>148</v>
      </c>
      <c r="L262" s="44"/>
      <c r="M262" s="233" t="s">
        <v>1</v>
      </c>
      <c r="N262" s="234" t="s">
        <v>48</v>
      </c>
      <c r="O262" s="91"/>
      <c r="P262" s="235">
        <f>O262*H262</f>
        <v>0</v>
      </c>
      <c r="Q262" s="235">
        <v>0.73558000000000001</v>
      </c>
      <c r="R262" s="235">
        <f>Q262*H262</f>
        <v>2.9607095000000001</v>
      </c>
      <c r="S262" s="235">
        <v>0</v>
      </c>
      <c r="T262" s="236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37" t="s">
        <v>149</v>
      </c>
      <c r="AT262" s="237" t="s">
        <v>144</v>
      </c>
      <c r="AU262" s="237" t="s">
        <v>93</v>
      </c>
      <c r="AY262" s="17" t="s">
        <v>142</v>
      </c>
      <c r="BE262" s="238">
        <f>IF(N262="základní",J262,0)</f>
        <v>0</v>
      </c>
      <c r="BF262" s="238">
        <f>IF(N262="snížená",J262,0)</f>
        <v>0</v>
      </c>
      <c r="BG262" s="238">
        <f>IF(N262="zákl. přenesená",J262,0)</f>
        <v>0</v>
      </c>
      <c r="BH262" s="238">
        <f>IF(N262="sníž. přenesená",J262,0)</f>
        <v>0</v>
      </c>
      <c r="BI262" s="238">
        <f>IF(N262="nulová",J262,0)</f>
        <v>0</v>
      </c>
      <c r="BJ262" s="17" t="s">
        <v>91</v>
      </c>
      <c r="BK262" s="238">
        <f>ROUND(I262*H262,2)</f>
        <v>0</v>
      </c>
      <c r="BL262" s="17" t="s">
        <v>149</v>
      </c>
      <c r="BM262" s="237" t="s">
        <v>369</v>
      </c>
    </row>
    <row r="263" s="13" customFormat="1">
      <c r="A263" s="13"/>
      <c r="B263" s="239"/>
      <c r="C263" s="240"/>
      <c r="D263" s="241" t="s">
        <v>159</v>
      </c>
      <c r="E263" s="242" t="s">
        <v>1</v>
      </c>
      <c r="F263" s="243" t="s">
        <v>362</v>
      </c>
      <c r="G263" s="240"/>
      <c r="H263" s="242" t="s">
        <v>1</v>
      </c>
      <c r="I263" s="244"/>
      <c r="J263" s="240"/>
      <c r="K263" s="240"/>
      <c r="L263" s="245"/>
      <c r="M263" s="246"/>
      <c r="N263" s="247"/>
      <c r="O263" s="247"/>
      <c r="P263" s="247"/>
      <c r="Q263" s="247"/>
      <c r="R263" s="247"/>
      <c r="S263" s="247"/>
      <c r="T263" s="248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9" t="s">
        <v>159</v>
      </c>
      <c r="AU263" s="249" t="s">
        <v>93</v>
      </c>
      <c r="AV263" s="13" t="s">
        <v>91</v>
      </c>
      <c r="AW263" s="13" t="s">
        <v>36</v>
      </c>
      <c r="AX263" s="13" t="s">
        <v>83</v>
      </c>
      <c r="AY263" s="249" t="s">
        <v>142</v>
      </c>
    </row>
    <row r="264" s="13" customFormat="1">
      <c r="A264" s="13"/>
      <c r="B264" s="239"/>
      <c r="C264" s="240"/>
      <c r="D264" s="241" t="s">
        <v>159</v>
      </c>
      <c r="E264" s="242" t="s">
        <v>1</v>
      </c>
      <c r="F264" s="243" t="s">
        <v>262</v>
      </c>
      <c r="G264" s="240"/>
      <c r="H264" s="242" t="s">
        <v>1</v>
      </c>
      <c r="I264" s="244"/>
      <c r="J264" s="240"/>
      <c r="K264" s="240"/>
      <c r="L264" s="245"/>
      <c r="M264" s="246"/>
      <c r="N264" s="247"/>
      <c r="O264" s="247"/>
      <c r="P264" s="247"/>
      <c r="Q264" s="247"/>
      <c r="R264" s="247"/>
      <c r="S264" s="247"/>
      <c r="T264" s="248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9" t="s">
        <v>159</v>
      </c>
      <c r="AU264" s="249" t="s">
        <v>93</v>
      </c>
      <c r="AV264" s="13" t="s">
        <v>91</v>
      </c>
      <c r="AW264" s="13" t="s">
        <v>36</v>
      </c>
      <c r="AX264" s="13" t="s">
        <v>83</v>
      </c>
      <c r="AY264" s="249" t="s">
        <v>142</v>
      </c>
    </row>
    <row r="265" s="14" customFormat="1">
      <c r="A265" s="14"/>
      <c r="B265" s="250"/>
      <c r="C265" s="251"/>
      <c r="D265" s="241" t="s">
        <v>159</v>
      </c>
      <c r="E265" s="252" t="s">
        <v>1</v>
      </c>
      <c r="F265" s="253" t="s">
        <v>370</v>
      </c>
      <c r="G265" s="251"/>
      <c r="H265" s="254">
        <v>4.0250000000000004</v>
      </c>
      <c r="I265" s="255"/>
      <c r="J265" s="251"/>
      <c r="K265" s="251"/>
      <c r="L265" s="256"/>
      <c r="M265" s="257"/>
      <c r="N265" s="258"/>
      <c r="O265" s="258"/>
      <c r="P265" s="258"/>
      <c r="Q265" s="258"/>
      <c r="R265" s="258"/>
      <c r="S265" s="258"/>
      <c r="T265" s="259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60" t="s">
        <v>159</v>
      </c>
      <c r="AU265" s="260" t="s">
        <v>93</v>
      </c>
      <c r="AV265" s="14" t="s">
        <v>93</v>
      </c>
      <c r="AW265" s="14" t="s">
        <v>36</v>
      </c>
      <c r="AX265" s="14" t="s">
        <v>83</v>
      </c>
      <c r="AY265" s="260" t="s">
        <v>142</v>
      </c>
    </row>
    <row r="266" s="15" customFormat="1">
      <c r="A266" s="15"/>
      <c r="B266" s="261"/>
      <c r="C266" s="262"/>
      <c r="D266" s="241" t="s">
        <v>159</v>
      </c>
      <c r="E266" s="263" t="s">
        <v>371</v>
      </c>
      <c r="F266" s="264" t="s">
        <v>162</v>
      </c>
      <c r="G266" s="262"/>
      <c r="H266" s="265">
        <v>4.0250000000000004</v>
      </c>
      <c r="I266" s="266"/>
      <c r="J266" s="262"/>
      <c r="K266" s="262"/>
      <c r="L266" s="267"/>
      <c r="M266" s="268"/>
      <c r="N266" s="269"/>
      <c r="O266" s="269"/>
      <c r="P266" s="269"/>
      <c r="Q266" s="269"/>
      <c r="R266" s="269"/>
      <c r="S266" s="269"/>
      <c r="T266" s="270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71" t="s">
        <v>159</v>
      </c>
      <c r="AU266" s="271" t="s">
        <v>93</v>
      </c>
      <c r="AV266" s="15" t="s">
        <v>149</v>
      </c>
      <c r="AW266" s="15" t="s">
        <v>36</v>
      </c>
      <c r="AX266" s="15" t="s">
        <v>91</v>
      </c>
      <c r="AY266" s="271" t="s">
        <v>142</v>
      </c>
    </row>
    <row r="267" s="2" customFormat="1" ht="24.15" customHeight="1">
      <c r="A267" s="38"/>
      <c r="B267" s="39"/>
      <c r="C267" s="226" t="s">
        <v>372</v>
      </c>
      <c r="D267" s="226" t="s">
        <v>144</v>
      </c>
      <c r="E267" s="227" t="s">
        <v>373</v>
      </c>
      <c r="F267" s="228" t="s">
        <v>374</v>
      </c>
      <c r="G267" s="229" t="s">
        <v>176</v>
      </c>
      <c r="H267" s="230">
        <v>1.349</v>
      </c>
      <c r="I267" s="231"/>
      <c r="J267" s="232">
        <f>ROUND(I267*H267,2)</f>
        <v>0</v>
      </c>
      <c r="K267" s="228" t="s">
        <v>148</v>
      </c>
      <c r="L267" s="44"/>
      <c r="M267" s="233" t="s">
        <v>1</v>
      </c>
      <c r="N267" s="234" t="s">
        <v>48</v>
      </c>
      <c r="O267" s="91"/>
      <c r="P267" s="235">
        <f>O267*H267</f>
        <v>0</v>
      </c>
      <c r="Q267" s="235">
        <v>2.1600000000000001</v>
      </c>
      <c r="R267" s="235">
        <f>Q267*H267</f>
        <v>2.91384</v>
      </c>
      <c r="S267" s="235">
        <v>0</v>
      </c>
      <c r="T267" s="236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37" t="s">
        <v>149</v>
      </c>
      <c r="AT267" s="237" t="s">
        <v>144</v>
      </c>
      <c r="AU267" s="237" t="s">
        <v>93</v>
      </c>
      <c r="AY267" s="17" t="s">
        <v>142</v>
      </c>
      <c r="BE267" s="238">
        <f>IF(N267="základní",J267,0)</f>
        <v>0</v>
      </c>
      <c r="BF267" s="238">
        <f>IF(N267="snížená",J267,0)</f>
        <v>0</v>
      </c>
      <c r="BG267" s="238">
        <f>IF(N267="zákl. přenesená",J267,0)</f>
        <v>0</v>
      </c>
      <c r="BH267" s="238">
        <f>IF(N267="sníž. přenesená",J267,0)</f>
        <v>0</v>
      </c>
      <c r="BI267" s="238">
        <f>IF(N267="nulová",J267,0)</f>
        <v>0</v>
      </c>
      <c r="BJ267" s="17" t="s">
        <v>91</v>
      </c>
      <c r="BK267" s="238">
        <f>ROUND(I267*H267,2)</f>
        <v>0</v>
      </c>
      <c r="BL267" s="17" t="s">
        <v>149</v>
      </c>
      <c r="BM267" s="237" t="s">
        <v>375</v>
      </c>
    </row>
    <row r="268" s="13" customFormat="1">
      <c r="A268" s="13"/>
      <c r="B268" s="239"/>
      <c r="C268" s="240"/>
      <c r="D268" s="241" t="s">
        <v>159</v>
      </c>
      <c r="E268" s="242" t="s">
        <v>1</v>
      </c>
      <c r="F268" s="243" t="s">
        <v>376</v>
      </c>
      <c r="G268" s="240"/>
      <c r="H268" s="242" t="s">
        <v>1</v>
      </c>
      <c r="I268" s="244"/>
      <c r="J268" s="240"/>
      <c r="K268" s="240"/>
      <c r="L268" s="245"/>
      <c r="M268" s="246"/>
      <c r="N268" s="247"/>
      <c r="O268" s="247"/>
      <c r="P268" s="247"/>
      <c r="Q268" s="247"/>
      <c r="R268" s="247"/>
      <c r="S268" s="247"/>
      <c r="T268" s="248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9" t="s">
        <v>159</v>
      </c>
      <c r="AU268" s="249" t="s">
        <v>93</v>
      </c>
      <c r="AV268" s="13" t="s">
        <v>91</v>
      </c>
      <c r="AW268" s="13" t="s">
        <v>36</v>
      </c>
      <c r="AX268" s="13" t="s">
        <v>83</v>
      </c>
      <c r="AY268" s="249" t="s">
        <v>142</v>
      </c>
    </row>
    <row r="269" s="13" customFormat="1">
      <c r="A269" s="13"/>
      <c r="B269" s="239"/>
      <c r="C269" s="240"/>
      <c r="D269" s="241" t="s">
        <v>159</v>
      </c>
      <c r="E269" s="242" t="s">
        <v>1</v>
      </c>
      <c r="F269" s="243" t="s">
        <v>377</v>
      </c>
      <c r="G269" s="240"/>
      <c r="H269" s="242" t="s">
        <v>1</v>
      </c>
      <c r="I269" s="244"/>
      <c r="J269" s="240"/>
      <c r="K269" s="240"/>
      <c r="L269" s="245"/>
      <c r="M269" s="246"/>
      <c r="N269" s="247"/>
      <c r="O269" s="247"/>
      <c r="P269" s="247"/>
      <c r="Q269" s="247"/>
      <c r="R269" s="247"/>
      <c r="S269" s="247"/>
      <c r="T269" s="248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9" t="s">
        <v>159</v>
      </c>
      <c r="AU269" s="249" t="s">
        <v>93</v>
      </c>
      <c r="AV269" s="13" t="s">
        <v>91</v>
      </c>
      <c r="AW269" s="13" t="s">
        <v>36</v>
      </c>
      <c r="AX269" s="13" t="s">
        <v>83</v>
      </c>
      <c r="AY269" s="249" t="s">
        <v>142</v>
      </c>
    </row>
    <row r="270" s="14" customFormat="1">
      <c r="A270" s="14"/>
      <c r="B270" s="250"/>
      <c r="C270" s="251"/>
      <c r="D270" s="241" t="s">
        <v>159</v>
      </c>
      <c r="E270" s="252" t="s">
        <v>1</v>
      </c>
      <c r="F270" s="253" t="s">
        <v>378</v>
      </c>
      <c r="G270" s="251"/>
      <c r="H270" s="254">
        <v>1.107</v>
      </c>
      <c r="I270" s="255"/>
      <c r="J270" s="251"/>
      <c r="K270" s="251"/>
      <c r="L270" s="256"/>
      <c r="M270" s="257"/>
      <c r="N270" s="258"/>
      <c r="O270" s="258"/>
      <c r="P270" s="258"/>
      <c r="Q270" s="258"/>
      <c r="R270" s="258"/>
      <c r="S270" s="258"/>
      <c r="T270" s="259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60" t="s">
        <v>159</v>
      </c>
      <c r="AU270" s="260" t="s">
        <v>93</v>
      </c>
      <c r="AV270" s="14" t="s">
        <v>93</v>
      </c>
      <c r="AW270" s="14" t="s">
        <v>36</v>
      </c>
      <c r="AX270" s="14" t="s">
        <v>83</v>
      </c>
      <c r="AY270" s="260" t="s">
        <v>142</v>
      </c>
    </row>
    <row r="271" s="14" customFormat="1">
      <c r="A271" s="14"/>
      <c r="B271" s="250"/>
      <c r="C271" s="251"/>
      <c r="D271" s="241" t="s">
        <v>159</v>
      </c>
      <c r="E271" s="252" t="s">
        <v>1</v>
      </c>
      <c r="F271" s="253" t="s">
        <v>379</v>
      </c>
      <c r="G271" s="251"/>
      <c r="H271" s="254">
        <v>0.24199999999999999</v>
      </c>
      <c r="I271" s="255"/>
      <c r="J271" s="251"/>
      <c r="K271" s="251"/>
      <c r="L271" s="256"/>
      <c r="M271" s="257"/>
      <c r="N271" s="258"/>
      <c r="O271" s="258"/>
      <c r="P271" s="258"/>
      <c r="Q271" s="258"/>
      <c r="R271" s="258"/>
      <c r="S271" s="258"/>
      <c r="T271" s="259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60" t="s">
        <v>159</v>
      </c>
      <c r="AU271" s="260" t="s">
        <v>93</v>
      </c>
      <c r="AV271" s="14" t="s">
        <v>93</v>
      </c>
      <c r="AW271" s="14" t="s">
        <v>36</v>
      </c>
      <c r="AX271" s="14" t="s">
        <v>83</v>
      </c>
      <c r="AY271" s="260" t="s">
        <v>142</v>
      </c>
    </row>
    <row r="272" s="15" customFormat="1">
      <c r="A272" s="15"/>
      <c r="B272" s="261"/>
      <c r="C272" s="262"/>
      <c r="D272" s="241" t="s">
        <v>159</v>
      </c>
      <c r="E272" s="263" t="s">
        <v>1</v>
      </c>
      <c r="F272" s="264" t="s">
        <v>162</v>
      </c>
      <c r="G272" s="262"/>
      <c r="H272" s="265">
        <v>1.349</v>
      </c>
      <c r="I272" s="266"/>
      <c r="J272" s="262"/>
      <c r="K272" s="262"/>
      <c r="L272" s="267"/>
      <c r="M272" s="268"/>
      <c r="N272" s="269"/>
      <c r="O272" s="269"/>
      <c r="P272" s="269"/>
      <c r="Q272" s="269"/>
      <c r="R272" s="269"/>
      <c r="S272" s="269"/>
      <c r="T272" s="270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T272" s="271" t="s">
        <v>159</v>
      </c>
      <c r="AU272" s="271" t="s">
        <v>93</v>
      </c>
      <c r="AV272" s="15" t="s">
        <v>149</v>
      </c>
      <c r="AW272" s="15" t="s">
        <v>36</v>
      </c>
      <c r="AX272" s="15" t="s">
        <v>91</v>
      </c>
      <c r="AY272" s="271" t="s">
        <v>142</v>
      </c>
    </row>
    <row r="273" s="2" customFormat="1" ht="24.15" customHeight="1">
      <c r="A273" s="38"/>
      <c r="B273" s="39"/>
      <c r="C273" s="226" t="s">
        <v>380</v>
      </c>
      <c r="D273" s="226" t="s">
        <v>144</v>
      </c>
      <c r="E273" s="227" t="s">
        <v>381</v>
      </c>
      <c r="F273" s="228" t="s">
        <v>382</v>
      </c>
      <c r="G273" s="229" t="s">
        <v>176</v>
      </c>
      <c r="H273" s="230">
        <v>23.683</v>
      </c>
      <c r="I273" s="231"/>
      <c r="J273" s="232">
        <f>ROUND(I273*H273,2)</f>
        <v>0</v>
      </c>
      <c r="K273" s="228" t="s">
        <v>148</v>
      </c>
      <c r="L273" s="44"/>
      <c r="M273" s="233" t="s">
        <v>1</v>
      </c>
      <c r="N273" s="234" t="s">
        <v>48</v>
      </c>
      <c r="O273" s="91"/>
      <c r="P273" s="235">
        <f>O273*H273</f>
        <v>0</v>
      </c>
      <c r="Q273" s="235">
        <v>2.1600000000000001</v>
      </c>
      <c r="R273" s="235">
        <f>Q273*H273</f>
        <v>51.155280000000005</v>
      </c>
      <c r="S273" s="235">
        <v>0</v>
      </c>
      <c r="T273" s="236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37" t="s">
        <v>149</v>
      </c>
      <c r="AT273" s="237" t="s">
        <v>144</v>
      </c>
      <c r="AU273" s="237" t="s">
        <v>93</v>
      </c>
      <c r="AY273" s="17" t="s">
        <v>142</v>
      </c>
      <c r="BE273" s="238">
        <f>IF(N273="základní",J273,0)</f>
        <v>0</v>
      </c>
      <c r="BF273" s="238">
        <f>IF(N273="snížená",J273,0)</f>
        <v>0</v>
      </c>
      <c r="BG273" s="238">
        <f>IF(N273="zákl. přenesená",J273,0)</f>
        <v>0</v>
      </c>
      <c r="BH273" s="238">
        <f>IF(N273="sníž. přenesená",J273,0)</f>
        <v>0</v>
      </c>
      <c r="BI273" s="238">
        <f>IF(N273="nulová",J273,0)</f>
        <v>0</v>
      </c>
      <c r="BJ273" s="17" t="s">
        <v>91</v>
      </c>
      <c r="BK273" s="238">
        <f>ROUND(I273*H273,2)</f>
        <v>0</v>
      </c>
      <c r="BL273" s="17" t="s">
        <v>149</v>
      </c>
      <c r="BM273" s="237" t="s">
        <v>383</v>
      </c>
    </row>
    <row r="274" s="13" customFormat="1">
      <c r="A274" s="13"/>
      <c r="B274" s="239"/>
      <c r="C274" s="240"/>
      <c r="D274" s="241" t="s">
        <v>159</v>
      </c>
      <c r="E274" s="242" t="s">
        <v>1</v>
      </c>
      <c r="F274" s="243" t="s">
        <v>376</v>
      </c>
      <c r="G274" s="240"/>
      <c r="H274" s="242" t="s">
        <v>1</v>
      </c>
      <c r="I274" s="244"/>
      <c r="J274" s="240"/>
      <c r="K274" s="240"/>
      <c r="L274" s="245"/>
      <c r="M274" s="246"/>
      <c r="N274" s="247"/>
      <c r="O274" s="247"/>
      <c r="P274" s="247"/>
      <c r="Q274" s="247"/>
      <c r="R274" s="247"/>
      <c r="S274" s="247"/>
      <c r="T274" s="248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9" t="s">
        <v>159</v>
      </c>
      <c r="AU274" s="249" t="s">
        <v>93</v>
      </c>
      <c r="AV274" s="13" t="s">
        <v>91</v>
      </c>
      <c r="AW274" s="13" t="s">
        <v>36</v>
      </c>
      <c r="AX274" s="13" t="s">
        <v>83</v>
      </c>
      <c r="AY274" s="249" t="s">
        <v>142</v>
      </c>
    </row>
    <row r="275" s="13" customFormat="1">
      <c r="A275" s="13"/>
      <c r="B275" s="239"/>
      <c r="C275" s="240"/>
      <c r="D275" s="241" t="s">
        <v>159</v>
      </c>
      <c r="E275" s="242" t="s">
        <v>1</v>
      </c>
      <c r="F275" s="243" t="s">
        <v>262</v>
      </c>
      <c r="G275" s="240"/>
      <c r="H275" s="242" t="s">
        <v>1</v>
      </c>
      <c r="I275" s="244"/>
      <c r="J275" s="240"/>
      <c r="K275" s="240"/>
      <c r="L275" s="245"/>
      <c r="M275" s="246"/>
      <c r="N275" s="247"/>
      <c r="O275" s="247"/>
      <c r="P275" s="247"/>
      <c r="Q275" s="247"/>
      <c r="R275" s="247"/>
      <c r="S275" s="247"/>
      <c r="T275" s="248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9" t="s">
        <v>159</v>
      </c>
      <c r="AU275" s="249" t="s">
        <v>93</v>
      </c>
      <c r="AV275" s="13" t="s">
        <v>91</v>
      </c>
      <c r="AW275" s="13" t="s">
        <v>36</v>
      </c>
      <c r="AX275" s="13" t="s">
        <v>83</v>
      </c>
      <c r="AY275" s="249" t="s">
        <v>142</v>
      </c>
    </row>
    <row r="276" s="14" customFormat="1">
      <c r="A276" s="14"/>
      <c r="B276" s="250"/>
      <c r="C276" s="251"/>
      <c r="D276" s="241" t="s">
        <v>159</v>
      </c>
      <c r="E276" s="252" t="s">
        <v>1</v>
      </c>
      <c r="F276" s="253" t="s">
        <v>384</v>
      </c>
      <c r="G276" s="251"/>
      <c r="H276" s="254">
        <v>21.66</v>
      </c>
      <c r="I276" s="255"/>
      <c r="J276" s="251"/>
      <c r="K276" s="251"/>
      <c r="L276" s="256"/>
      <c r="M276" s="257"/>
      <c r="N276" s="258"/>
      <c r="O276" s="258"/>
      <c r="P276" s="258"/>
      <c r="Q276" s="258"/>
      <c r="R276" s="258"/>
      <c r="S276" s="258"/>
      <c r="T276" s="259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60" t="s">
        <v>159</v>
      </c>
      <c r="AU276" s="260" t="s">
        <v>93</v>
      </c>
      <c r="AV276" s="14" t="s">
        <v>93</v>
      </c>
      <c r="AW276" s="14" t="s">
        <v>36</v>
      </c>
      <c r="AX276" s="14" t="s">
        <v>83</v>
      </c>
      <c r="AY276" s="260" t="s">
        <v>142</v>
      </c>
    </row>
    <row r="277" s="13" customFormat="1">
      <c r="A277" s="13"/>
      <c r="B277" s="239"/>
      <c r="C277" s="240"/>
      <c r="D277" s="241" t="s">
        <v>159</v>
      </c>
      <c r="E277" s="242" t="s">
        <v>1</v>
      </c>
      <c r="F277" s="243" t="s">
        <v>377</v>
      </c>
      <c r="G277" s="240"/>
      <c r="H277" s="242" t="s">
        <v>1</v>
      </c>
      <c r="I277" s="244"/>
      <c r="J277" s="240"/>
      <c r="K277" s="240"/>
      <c r="L277" s="245"/>
      <c r="M277" s="246"/>
      <c r="N277" s="247"/>
      <c r="O277" s="247"/>
      <c r="P277" s="247"/>
      <c r="Q277" s="247"/>
      <c r="R277" s="247"/>
      <c r="S277" s="247"/>
      <c r="T277" s="248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9" t="s">
        <v>159</v>
      </c>
      <c r="AU277" s="249" t="s">
        <v>93</v>
      </c>
      <c r="AV277" s="13" t="s">
        <v>91</v>
      </c>
      <c r="AW277" s="13" t="s">
        <v>36</v>
      </c>
      <c r="AX277" s="13" t="s">
        <v>83</v>
      </c>
      <c r="AY277" s="249" t="s">
        <v>142</v>
      </c>
    </row>
    <row r="278" s="14" customFormat="1">
      <c r="A278" s="14"/>
      <c r="B278" s="250"/>
      <c r="C278" s="251"/>
      <c r="D278" s="241" t="s">
        <v>159</v>
      </c>
      <c r="E278" s="252" t="s">
        <v>1</v>
      </c>
      <c r="F278" s="253" t="s">
        <v>385</v>
      </c>
      <c r="G278" s="251"/>
      <c r="H278" s="254">
        <v>1.661</v>
      </c>
      <c r="I278" s="255"/>
      <c r="J278" s="251"/>
      <c r="K278" s="251"/>
      <c r="L278" s="256"/>
      <c r="M278" s="257"/>
      <c r="N278" s="258"/>
      <c r="O278" s="258"/>
      <c r="P278" s="258"/>
      <c r="Q278" s="258"/>
      <c r="R278" s="258"/>
      <c r="S278" s="258"/>
      <c r="T278" s="259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60" t="s">
        <v>159</v>
      </c>
      <c r="AU278" s="260" t="s">
        <v>93</v>
      </c>
      <c r="AV278" s="14" t="s">
        <v>93</v>
      </c>
      <c r="AW278" s="14" t="s">
        <v>36</v>
      </c>
      <c r="AX278" s="14" t="s">
        <v>83</v>
      </c>
      <c r="AY278" s="260" t="s">
        <v>142</v>
      </c>
    </row>
    <row r="279" s="14" customFormat="1">
      <c r="A279" s="14"/>
      <c r="B279" s="250"/>
      <c r="C279" s="251"/>
      <c r="D279" s="241" t="s">
        <v>159</v>
      </c>
      <c r="E279" s="252" t="s">
        <v>1</v>
      </c>
      <c r="F279" s="253" t="s">
        <v>386</v>
      </c>
      <c r="G279" s="251"/>
      <c r="H279" s="254">
        <v>0.36199999999999999</v>
      </c>
      <c r="I279" s="255"/>
      <c r="J279" s="251"/>
      <c r="K279" s="251"/>
      <c r="L279" s="256"/>
      <c r="M279" s="257"/>
      <c r="N279" s="258"/>
      <c r="O279" s="258"/>
      <c r="P279" s="258"/>
      <c r="Q279" s="258"/>
      <c r="R279" s="258"/>
      <c r="S279" s="258"/>
      <c r="T279" s="259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60" t="s">
        <v>159</v>
      </c>
      <c r="AU279" s="260" t="s">
        <v>93</v>
      </c>
      <c r="AV279" s="14" t="s">
        <v>93</v>
      </c>
      <c r="AW279" s="14" t="s">
        <v>36</v>
      </c>
      <c r="AX279" s="14" t="s">
        <v>83</v>
      </c>
      <c r="AY279" s="260" t="s">
        <v>142</v>
      </c>
    </row>
    <row r="280" s="15" customFormat="1">
      <c r="A280" s="15"/>
      <c r="B280" s="261"/>
      <c r="C280" s="262"/>
      <c r="D280" s="241" t="s">
        <v>159</v>
      </c>
      <c r="E280" s="263" t="s">
        <v>1</v>
      </c>
      <c r="F280" s="264" t="s">
        <v>162</v>
      </c>
      <c r="G280" s="262"/>
      <c r="H280" s="265">
        <v>23.683</v>
      </c>
      <c r="I280" s="266"/>
      <c r="J280" s="262"/>
      <c r="K280" s="262"/>
      <c r="L280" s="267"/>
      <c r="M280" s="268"/>
      <c r="N280" s="269"/>
      <c r="O280" s="269"/>
      <c r="P280" s="269"/>
      <c r="Q280" s="269"/>
      <c r="R280" s="269"/>
      <c r="S280" s="269"/>
      <c r="T280" s="270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71" t="s">
        <v>159</v>
      </c>
      <c r="AU280" s="271" t="s">
        <v>93</v>
      </c>
      <c r="AV280" s="15" t="s">
        <v>149</v>
      </c>
      <c r="AW280" s="15" t="s">
        <v>36</v>
      </c>
      <c r="AX280" s="15" t="s">
        <v>91</v>
      </c>
      <c r="AY280" s="271" t="s">
        <v>142</v>
      </c>
    </row>
    <row r="281" s="2" customFormat="1" ht="24.15" customHeight="1">
      <c r="A281" s="38"/>
      <c r="B281" s="39"/>
      <c r="C281" s="226" t="s">
        <v>387</v>
      </c>
      <c r="D281" s="226" t="s">
        <v>144</v>
      </c>
      <c r="E281" s="227" t="s">
        <v>388</v>
      </c>
      <c r="F281" s="228" t="s">
        <v>389</v>
      </c>
      <c r="G281" s="229" t="s">
        <v>176</v>
      </c>
      <c r="H281" s="230">
        <v>25.640999999999998</v>
      </c>
      <c r="I281" s="231"/>
      <c r="J281" s="232">
        <f>ROUND(I281*H281,2)</f>
        <v>0</v>
      </c>
      <c r="K281" s="228" t="s">
        <v>148</v>
      </c>
      <c r="L281" s="44"/>
      <c r="M281" s="233" t="s">
        <v>1</v>
      </c>
      <c r="N281" s="234" t="s">
        <v>48</v>
      </c>
      <c r="O281" s="91"/>
      <c r="P281" s="235">
        <f>O281*H281</f>
        <v>0</v>
      </c>
      <c r="Q281" s="235">
        <v>2.5018699999999998</v>
      </c>
      <c r="R281" s="235">
        <f>Q281*H281</f>
        <v>64.150448669999989</v>
      </c>
      <c r="S281" s="235">
        <v>0</v>
      </c>
      <c r="T281" s="236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37" t="s">
        <v>149</v>
      </c>
      <c r="AT281" s="237" t="s">
        <v>144</v>
      </c>
      <c r="AU281" s="237" t="s">
        <v>93</v>
      </c>
      <c r="AY281" s="17" t="s">
        <v>142</v>
      </c>
      <c r="BE281" s="238">
        <f>IF(N281="základní",J281,0)</f>
        <v>0</v>
      </c>
      <c r="BF281" s="238">
        <f>IF(N281="snížená",J281,0)</f>
        <v>0</v>
      </c>
      <c r="BG281" s="238">
        <f>IF(N281="zákl. přenesená",J281,0)</f>
        <v>0</v>
      </c>
      <c r="BH281" s="238">
        <f>IF(N281="sníž. přenesená",J281,0)</f>
        <v>0</v>
      </c>
      <c r="BI281" s="238">
        <f>IF(N281="nulová",J281,0)</f>
        <v>0</v>
      </c>
      <c r="BJ281" s="17" t="s">
        <v>91</v>
      </c>
      <c r="BK281" s="238">
        <f>ROUND(I281*H281,2)</f>
        <v>0</v>
      </c>
      <c r="BL281" s="17" t="s">
        <v>149</v>
      </c>
      <c r="BM281" s="237" t="s">
        <v>390</v>
      </c>
    </row>
    <row r="282" s="13" customFormat="1">
      <c r="A282" s="13"/>
      <c r="B282" s="239"/>
      <c r="C282" s="240"/>
      <c r="D282" s="241" t="s">
        <v>159</v>
      </c>
      <c r="E282" s="242" t="s">
        <v>1</v>
      </c>
      <c r="F282" s="243" t="s">
        <v>391</v>
      </c>
      <c r="G282" s="240"/>
      <c r="H282" s="242" t="s">
        <v>1</v>
      </c>
      <c r="I282" s="244"/>
      <c r="J282" s="240"/>
      <c r="K282" s="240"/>
      <c r="L282" s="245"/>
      <c r="M282" s="246"/>
      <c r="N282" s="247"/>
      <c r="O282" s="247"/>
      <c r="P282" s="247"/>
      <c r="Q282" s="247"/>
      <c r="R282" s="247"/>
      <c r="S282" s="247"/>
      <c r="T282" s="248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9" t="s">
        <v>159</v>
      </c>
      <c r="AU282" s="249" t="s">
        <v>93</v>
      </c>
      <c r="AV282" s="13" t="s">
        <v>91</v>
      </c>
      <c r="AW282" s="13" t="s">
        <v>36</v>
      </c>
      <c r="AX282" s="13" t="s">
        <v>83</v>
      </c>
      <c r="AY282" s="249" t="s">
        <v>142</v>
      </c>
    </row>
    <row r="283" s="13" customFormat="1">
      <c r="A283" s="13"/>
      <c r="B283" s="239"/>
      <c r="C283" s="240"/>
      <c r="D283" s="241" t="s">
        <v>159</v>
      </c>
      <c r="E283" s="242" t="s">
        <v>1</v>
      </c>
      <c r="F283" s="243" t="s">
        <v>262</v>
      </c>
      <c r="G283" s="240"/>
      <c r="H283" s="242" t="s">
        <v>1</v>
      </c>
      <c r="I283" s="244"/>
      <c r="J283" s="240"/>
      <c r="K283" s="240"/>
      <c r="L283" s="245"/>
      <c r="M283" s="246"/>
      <c r="N283" s="247"/>
      <c r="O283" s="247"/>
      <c r="P283" s="247"/>
      <c r="Q283" s="247"/>
      <c r="R283" s="247"/>
      <c r="S283" s="247"/>
      <c r="T283" s="248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9" t="s">
        <v>159</v>
      </c>
      <c r="AU283" s="249" t="s">
        <v>93</v>
      </c>
      <c r="AV283" s="13" t="s">
        <v>91</v>
      </c>
      <c r="AW283" s="13" t="s">
        <v>36</v>
      </c>
      <c r="AX283" s="13" t="s">
        <v>83</v>
      </c>
      <c r="AY283" s="249" t="s">
        <v>142</v>
      </c>
    </row>
    <row r="284" s="14" customFormat="1">
      <c r="A284" s="14"/>
      <c r="B284" s="250"/>
      <c r="C284" s="251"/>
      <c r="D284" s="241" t="s">
        <v>159</v>
      </c>
      <c r="E284" s="252" t="s">
        <v>1</v>
      </c>
      <c r="F284" s="253" t="s">
        <v>384</v>
      </c>
      <c r="G284" s="251"/>
      <c r="H284" s="254">
        <v>21.66</v>
      </c>
      <c r="I284" s="255"/>
      <c r="J284" s="251"/>
      <c r="K284" s="251"/>
      <c r="L284" s="256"/>
      <c r="M284" s="257"/>
      <c r="N284" s="258"/>
      <c r="O284" s="258"/>
      <c r="P284" s="258"/>
      <c r="Q284" s="258"/>
      <c r="R284" s="258"/>
      <c r="S284" s="258"/>
      <c r="T284" s="259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60" t="s">
        <v>159</v>
      </c>
      <c r="AU284" s="260" t="s">
        <v>93</v>
      </c>
      <c r="AV284" s="14" t="s">
        <v>93</v>
      </c>
      <c r="AW284" s="14" t="s">
        <v>36</v>
      </c>
      <c r="AX284" s="14" t="s">
        <v>83</v>
      </c>
      <c r="AY284" s="260" t="s">
        <v>142</v>
      </c>
    </row>
    <row r="285" s="13" customFormat="1">
      <c r="A285" s="13"/>
      <c r="B285" s="239"/>
      <c r="C285" s="240"/>
      <c r="D285" s="241" t="s">
        <v>159</v>
      </c>
      <c r="E285" s="242" t="s">
        <v>1</v>
      </c>
      <c r="F285" s="243" t="s">
        <v>257</v>
      </c>
      <c r="G285" s="240"/>
      <c r="H285" s="242" t="s">
        <v>1</v>
      </c>
      <c r="I285" s="244"/>
      <c r="J285" s="240"/>
      <c r="K285" s="240"/>
      <c r="L285" s="245"/>
      <c r="M285" s="246"/>
      <c r="N285" s="247"/>
      <c r="O285" s="247"/>
      <c r="P285" s="247"/>
      <c r="Q285" s="247"/>
      <c r="R285" s="247"/>
      <c r="S285" s="247"/>
      <c r="T285" s="248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9" t="s">
        <v>159</v>
      </c>
      <c r="AU285" s="249" t="s">
        <v>93</v>
      </c>
      <c r="AV285" s="13" t="s">
        <v>91</v>
      </c>
      <c r="AW285" s="13" t="s">
        <v>36</v>
      </c>
      <c r="AX285" s="13" t="s">
        <v>83</v>
      </c>
      <c r="AY285" s="249" t="s">
        <v>142</v>
      </c>
    </row>
    <row r="286" s="14" customFormat="1">
      <c r="A286" s="14"/>
      <c r="B286" s="250"/>
      <c r="C286" s="251"/>
      <c r="D286" s="241" t="s">
        <v>159</v>
      </c>
      <c r="E286" s="252" t="s">
        <v>1</v>
      </c>
      <c r="F286" s="253" t="s">
        <v>392</v>
      </c>
      <c r="G286" s="251"/>
      <c r="H286" s="254">
        <v>1.958</v>
      </c>
      <c r="I286" s="255"/>
      <c r="J286" s="251"/>
      <c r="K286" s="251"/>
      <c r="L286" s="256"/>
      <c r="M286" s="257"/>
      <c r="N286" s="258"/>
      <c r="O286" s="258"/>
      <c r="P286" s="258"/>
      <c r="Q286" s="258"/>
      <c r="R286" s="258"/>
      <c r="S286" s="258"/>
      <c r="T286" s="259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60" t="s">
        <v>159</v>
      </c>
      <c r="AU286" s="260" t="s">
        <v>93</v>
      </c>
      <c r="AV286" s="14" t="s">
        <v>93</v>
      </c>
      <c r="AW286" s="14" t="s">
        <v>36</v>
      </c>
      <c r="AX286" s="14" t="s">
        <v>83</v>
      </c>
      <c r="AY286" s="260" t="s">
        <v>142</v>
      </c>
    </row>
    <row r="287" s="13" customFormat="1">
      <c r="A287" s="13"/>
      <c r="B287" s="239"/>
      <c r="C287" s="240"/>
      <c r="D287" s="241" t="s">
        <v>159</v>
      </c>
      <c r="E287" s="242" t="s">
        <v>1</v>
      </c>
      <c r="F287" s="243" t="s">
        <v>377</v>
      </c>
      <c r="G287" s="240"/>
      <c r="H287" s="242" t="s">
        <v>1</v>
      </c>
      <c r="I287" s="244"/>
      <c r="J287" s="240"/>
      <c r="K287" s="240"/>
      <c r="L287" s="245"/>
      <c r="M287" s="246"/>
      <c r="N287" s="247"/>
      <c r="O287" s="247"/>
      <c r="P287" s="247"/>
      <c r="Q287" s="247"/>
      <c r="R287" s="247"/>
      <c r="S287" s="247"/>
      <c r="T287" s="248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9" t="s">
        <v>159</v>
      </c>
      <c r="AU287" s="249" t="s">
        <v>93</v>
      </c>
      <c r="AV287" s="13" t="s">
        <v>91</v>
      </c>
      <c r="AW287" s="13" t="s">
        <v>36</v>
      </c>
      <c r="AX287" s="13" t="s">
        <v>83</v>
      </c>
      <c r="AY287" s="249" t="s">
        <v>142</v>
      </c>
    </row>
    <row r="288" s="14" customFormat="1">
      <c r="A288" s="14"/>
      <c r="B288" s="250"/>
      <c r="C288" s="251"/>
      <c r="D288" s="241" t="s">
        <v>159</v>
      </c>
      <c r="E288" s="252" t="s">
        <v>1</v>
      </c>
      <c r="F288" s="253" t="s">
        <v>385</v>
      </c>
      <c r="G288" s="251"/>
      <c r="H288" s="254">
        <v>1.661</v>
      </c>
      <c r="I288" s="255"/>
      <c r="J288" s="251"/>
      <c r="K288" s="251"/>
      <c r="L288" s="256"/>
      <c r="M288" s="257"/>
      <c r="N288" s="258"/>
      <c r="O288" s="258"/>
      <c r="P288" s="258"/>
      <c r="Q288" s="258"/>
      <c r="R288" s="258"/>
      <c r="S288" s="258"/>
      <c r="T288" s="259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60" t="s">
        <v>159</v>
      </c>
      <c r="AU288" s="260" t="s">
        <v>93</v>
      </c>
      <c r="AV288" s="14" t="s">
        <v>93</v>
      </c>
      <c r="AW288" s="14" t="s">
        <v>36</v>
      </c>
      <c r="AX288" s="14" t="s">
        <v>83</v>
      </c>
      <c r="AY288" s="260" t="s">
        <v>142</v>
      </c>
    </row>
    <row r="289" s="14" customFormat="1">
      <c r="A289" s="14"/>
      <c r="B289" s="250"/>
      <c r="C289" s="251"/>
      <c r="D289" s="241" t="s">
        <v>159</v>
      </c>
      <c r="E289" s="252" t="s">
        <v>1</v>
      </c>
      <c r="F289" s="253" t="s">
        <v>386</v>
      </c>
      <c r="G289" s="251"/>
      <c r="H289" s="254">
        <v>0.36199999999999999</v>
      </c>
      <c r="I289" s="255"/>
      <c r="J289" s="251"/>
      <c r="K289" s="251"/>
      <c r="L289" s="256"/>
      <c r="M289" s="257"/>
      <c r="N289" s="258"/>
      <c r="O289" s="258"/>
      <c r="P289" s="258"/>
      <c r="Q289" s="258"/>
      <c r="R289" s="258"/>
      <c r="S289" s="258"/>
      <c r="T289" s="259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60" t="s">
        <v>159</v>
      </c>
      <c r="AU289" s="260" t="s">
        <v>93</v>
      </c>
      <c r="AV289" s="14" t="s">
        <v>93</v>
      </c>
      <c r="AW289" s="14" t="s">
        <v>36</v>
      </c>
      <c r="AX289" s="14" t="s">
        <v>83</v>
      </c>
      <c r="AY289" s="260" t="s">
        <v>142</v>
      </c>
    </row>
    <row r="290" s="15" customFormat="1">
      <c r="A290" s="15"/>
      <c r="B290" s="261"/>
      <c r="C290" s="262"/>
      <c r="D290" s="241" t="s">
        <v>159</v>
      </c>
      <c r="E290" s="263" t="s">
        <v>1</v>
      </c>
      <c r="F290" s="264" t="s">
        <v>162</v>
      </c>
      <c r="G290" s="262"/>
      <c r="H290" s="265">
        <v>25.640999999999998</v>
      </c>
      <c r="I290" s="266"/>
      <c r="J290" s="262"/>
      <c r="K290" s="262"/>
      <c r="L290" s="267"/>
      <c r="M290" s="268"/>
      <c r="N290" s="269"/>
      <c r="O290" s="269"/>
      <c r="P290" s="269"/>
      <c r="Q290" s="269"/>
      <c r="R290" s="269"/>
      <c r="S290" s="269"/>
      <c r="T290" s="270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71" t="s">
        <v>159</v>
      </c>
      <c r="AU290" s="271" t="s">
        <v>93</v>
      </c>
      <c r="AV290" s="15" t="s">
        <v>149</v>
      </c>
      <c r="AW290" s="15" t="s">
        <v>36</v>
      </c>
      <c r="AX290" s="15" t="s">
        <v>91</v>
      </c>
      <c r="AY290" s="271" t="s">
        <v>142</v>
      </c>
    </row>
    <row r="291" s="2" customFormat="1" ht="24.15" customHeight="1">
      <c r="A291" s="38"/>
      <c r="B291" s="39"/>
      <c r="C291" s="226" t="s">
        <v>393</v>
      </c>
      <c r="D291" s="226" t="s">
        <v>144</v>
      </c>
      <c r="E291" s="227" t="s">
        <v>394</v>
      </c>
      <c r="F291" s="228" t="s">
        <v>395</v>
      </c>
      <c r="G291" s="229" t="s">
        <v>157</v>
      </c>
      <c r="H291" s="230">
        <v>170.94200000000001</v>
      </c>
      <c r="I291" s="231"/>
      <c r="J291" s="232">
        <f>ROUND(I291*H291,2)</f>
        <v>0</v>
      </c>
      <c r="K291" s="228" t="s">
        <v>148</v>
      </c>
      <c r="L291" s="44"/>
      <c r="M291" s="233" t="s">
        <v>1</v>
      </c>
      <c r="N291" s="234" t="s">
        <v>48</v>
      </c>
      <c r="O291" s="91"/>
      <c r="P291" s="235">
        <f>O291*H291</f>
        <v>0</v>
      </c>
      <c r="Q291" s="235">
        <v>0</v>
      </c>
      <c r="R291" s="235">
        <f>Q291*H291</f>
        <v>0</v>
      </c>
      <c r="S291" s="235">
        <v>0</v>
      </c>
      <c r="T291" s="236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37" t="s">
        <v>149</v>
      </c>
      <c r="AT291" s="237" t="s">
        <v>144</v>
      </c>
      <c r="AU291" s="237" t="s">
        <v>93</v>
      </c>
      <c r="AY291" s="17" t="s">
        <v>142</v>
      </c>
      <c r="BE291" s="238">
        <f>IF(N291="základní",J291,0)</f>
        <v>0</v>
      </c>
      <c r="BF291" s="238">
        <f>IF(N291="snížená",J291,0)</f>
        <v>0</v>
      </c>
      <c r="BG291" s="238">
        <f>IF(N291="zákl. přenesená",J291,0)</f>
        <v>0</v>
      </c>
      <c r="BH291" s="238">
        <f>IF(N291="sníž. přenesená",J291,0)</f>
        <v>0</v>
      </c>
      <c r="BI291" s="238">
        <f>IF(N291="nulová",J291,0)</f>
        <v>0</v>
      </c>
      <c r="BJ291" s="17" t="s">
        <v>91</v>
      </c>
      <c r="BK291" s="238">
        <f>ROUND(I291*H291,2)</f>
        <v>0</v>
      </c>
      <c r="BL291" s="17" t="s">
        <v>149</v>
      </c>
      <c r="BM291" s="237" t="s">
        <v>396</v>
      </c>
    </row>
    <row r="292" s="13" customFormat="1">
      <c r="A292" s="13"/>
      <c r="B292" s="239"/>
      <c r="C292" s="240"/>
      <c r="D292" s="241" t="s">
        <v>159</v>
      </c>
      <c r="E292" s="242" t="s">
        <v>1</v>
      </c>
      <c r="F292" s="243" t="s">
        <v>397</v>
      </c>
      <c r="G292" s="240"/>
      <c r="H292" s="242" t="s">
        <v>1</v>
      </c>
      <c r="I292" s="244"/>
      <c r="J292" s="240"/>
      <c r="K292" s="240"/>
      <c r="L292" s="245"/>
      <c r="M292" s="246"/>
      <c r="N292" s="247"/>
      <c r="O292" s="247"/>
      <c r="P292" s="247"/>
      <c r="Q292" s="247"/>
      <c r="R292" s="247"/>
      <c r="S292" s="247"/>
      <c r="T292" s="248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9" t="s">
        <v>159</v>
      </c>
      <c r="AU292" s="249" t="s">
        <v>93</v>
      </c>
      <c r="AV292" s="13" t="s">
        <v>91</v>
      </c>
      <c r="AW292" s="13" t="s">
        <v>36</v>
      </c>
      <c r="AX292" s="13" t="s">
        <v>83</v>
      </c>
      <c r="AY292" s="249" t="s">
        <v>142</v>
      </c>
    </row>
    <row r="293" s="13" customFormat="1">
      <c r="A293" s="13"/>
      <c r="B293" s="239"/>
      <c r="C293" s="240"/>
      <c r="D293" s="241" t="s">
        <v>159</v>
      </c>
      <c r="E293" s="242" t="s">
        <v>1</v>
      </c>
      <c r="F293" s="243" t="s">
        <v>262</v>
      </c>
      <c r="G293" s="240"/>
      <c r="H293" s="242" t="s">
        <v>1</v>
      </c>
      <c r="I293" s="244"/>
      <c r="J293" s="240"/>
      <c r="K293" s="240"/>
      <c r="L293" s="245"/>
      <c r="M293" s="246"/>
      <c r="N293" s="247"/>
      <c r="O293" s="247"/>
      <c r="P293" s="247"/>
      <c r="Q293" s="247"/>
      <c r="R293" s="247"/>
      <c r="S293" s="247"/>
      <c r="T293" s="248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9" t="s">
        <v>159</v>
      </c>
      <c r="AU293" s="249" t="s">
        <v>93</v>
      </c>
      <c r="AV293" s="13" t="s">
        <v>91</v>
      </c>
      <c r="AW293" s="13" t="s">
        <v>36</v>
      </c>
      <c r="AX293" s="13" t="s">
        <v>83</v>
      </c>
      <c r="AY293" s="249" t="s">
        <v>142</v>
      </c>
    </row>
    <row r="294" s="14" customFormat="1">
      <c r="A294" s="14"/>
      <c r="B294" s="250"/>
      <c r="C294" s="251"/>
      <c r="D294" s="241" t="s">
        <v>159</v>
      </c>
      <c r="E294" s="252" t="s">
        <v>1</v>
      </c>
      <c r="F294" s="253" t="s">
        <v>398</v>
      </c>
      <c r="G294" s="251"/>
      <c r="H294" s="254">
        <v>144.40000000000001</v>
      </c>
      <c r="I294" s="255"/>
      <c r="J294" s="251"/>
      <c r="K294" s="251"/>
      <c r="L294" s="256"/>
      <c r="M294" s="257"/>
      <c r="N294" s="258"/>
      <c r="O294" s="258"/>
      <c r="P294" s="258"/>
      <c r="Q294" s="258"/>
      <c r="R294" s="258"/>
      <c r="S294" s="258"/>
      <c r="T294" s="259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60" t="s">
        <v>159</v>
      </c>
      <c r="AU294" s="260" t="s">
        <v>93</v>
      </c>
      <c r="AV294" s="14" t="s">
        <v>93</v>
      </c>
      <c r="AW294" s="14" t="s">
        <v>36</v>
      </c>
      <c r="AX294" s="14" t="s">
        <v>83</v>
      </c>
      <c r="AY294" s="260" t="s">
        <v>142</v>
      </c>
    </row>
    <row r="295" s="13" customFormat="1">
      <c r="A295" s="13"/>
      <c r="B295" s="239"/>
      <c r="C295" s="240"/>
      <c r="D295" s="241" t="s">
        <v>159</v>
      </c>
      <c r="E295" s="242" t="s">
        <v>1</v>
      </c>
      <c r="F295" s="243" t="s">
        <v>257</v>
      </c>
      <c r="G295" s="240"/>
      <c r="H295" s="242" t="s">
        <v>1</v>
      </c>
      <c r="I295" s="244"/>
      <c r="J295" s="240"/>
      <c r="K295" s="240"/>
      <c r="L295" s="245"/>
      <c r="M295" s="246"/>
      <c r="N295" s="247"/>
      <c r="O295" s="247"/>
      <c r="P295" s="247"/>
      <c r="Q295" s="247"/>
      <c r="R295" s="247"/>
      <c r="S295" s="247"/>
      <c r="T295" s="248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9" t="s">
        <v>159</v>
      </c>
      <c r="AU295" s="249" t="s">
        <v>93</v>
      </c>
      <c r="AV295" s="13" t="s">
        <v>91</v>
      </c>
      <c r="AW295" s="13" t="s">
        <v>36</v>
      </c>
      <c r="AX295" s="13" t="s">
        <v>83</v>
      </c>
      <c r="AY295" s="249" t="s">
        <v>142</v>
      </c>
    </row>
    <row r="296" s="14" customFormat="1">
      <c r="A296" s="14"/>
      <c r="B296" s="250"/>
      <c r="C296" s="251"/>
      <c r="D296" s="241" t="s">
        <v>159</v>
      </c>
      <c r="E296" s="252" t="s">
        <v>1</v>
      </c>
      <c r="F296" s="253" t="s">
        <v>399</v>
      </c>
      <c r="G296" s="251"/>
      <c r="H296" s="254">
        <v>13.055999999999999</v>
      </c>
      <c r="I296" s="255"/>
      <c r="J296" s="251"/>
      <c r="K296" s="251"/>
      <c r="L296" s="256"/>
      <c r="M296" s="257"/>
      <c r="N296" s="258"/>
      <c r="O296" s="258"/>
      <c r="P296" s="258"/>
      <c r="Q296" s="258"/>
      <c r="R296" s="258"/>
      <c r="S296" s="258"/>
      <c r="T296" s="259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60" t="s">
        <v>159</v>
      </c>
      <c r="AU296" s="260" t="s">
        <v>93</v>
      </c>
      <c r="AV296" s="14" t="s">
        <v>93</v>
      </c>
      <c r="AW296" s="14" t="s">
        <v>36</v>
      </c>
      <c r="AX296" s="14" t="s">
        <v>83</v>
      </c>
      <c r="AY296" s="260" t="s">
        <v>142</v>
      </c>
    </row>
    <row r="297" s="13" customFormat="1">
      <c r="A297" s="13"/>
      <c r="B297" s="239"/>
      <c r="C297" s="240"/>
      <c r="D297" s="241" t="s">
        <v>159</v>
      </c>
      <c r="E297" s="242" t="s">
        <v>1</v>
      </c>
      <c r="F297" s="243" t="s">
        <v>377</v>
      </c>
      <c r="G297" s="240"/>
      <c r="H297" s="242" t="s">
        <v>1</v>
      </c>
      <c r="I297" s="244"/>
      <c r="J297" s="240"/>
      <c r="K297" s="240"/>
      <c r="L297" s="245"/>
      <c r="M297" s="246"/>
      <c r="N297" s="247"/>
      <c r="O297" s="247"/>
      <c r="P297" s="247"/>
      <c r="Q297" s="247"/>
      <c r="R297" s="247"/>
      <c r="S297" s="247"/>
      <c r="T297" s="248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9" t="s">
        <v>159</v>
      </c>
      <c r="AU297" s="249" t="s">
        <v>93</v>
      </c>
      <c r="AV297" s="13" t="s">
        <v>91</v>
      </c>
      <c r="AW297" s="13" t="s">
        <v>36</v>
      </c>
      <c r="AX297" s="13" t="s">
        <v>83</v>
      </c>
      <c r="AY297" s="249" t="s">
        <v>142</v>
      </c>
    </row>
    <row r="298" s="14" customFormat="1">
      <c r="A298" s="14"/>
      <c r="B298" s="250"/>
      <c r="C298" s="251"/>
      <c r="D298" s="241" t="s">
        <v>159</v>
      </c>
      <c r="E298" s="252" t="s">
        <v>1</v>
      </c>
      <c r="F298" s="253" t="s">
        <v>400</v>
      </c>
      <c r="G298" s="251"/>
      <c r="H298" s="254">
        <v>11.07</v>
      </c>
      <c r="I298" s="255"/>
      <c r="J298" s="251"/>
      <c r="K298" s="251"/>
      <c r="L298" s="256"/>
      <c r="M298" s="257"/>
      <c r="N298" s="258"/>
      <c r="O298" s="258"/>
      <c r="P298" s="258"/>
      <c r="Q298" s="258"/>
      <c r="R298" s="258"/>
      <c r="S298" s="258"/>
      <c r="T298" s="259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60" t="s">
        <v>159</v>
      </c>
      <c r="AU298" s="260" t="s">
        <v>93</v>
      </c>
      <c r="AV298" s="14" t="s">
        <v>93</v>
      </c>
      <c r="AW298" s="14" t="s">
        <v>36</v>
      </c>
      <c r="AX298" s="14" t="s">
        <v>83</v>
      </c>
      <c r="AY298" s="260" t="s">
        <v>142</v>
      </c>
    </row>
    <row r="299" s="14" customFormat="1">
      <c r="A299" s="14"/>
      <c r="B299" s="250"/>
      <c r="C299" s="251"/>
      <c r="D299" s="241" t="s">
        <v>159</v>
      </c>
      <c r="E299" s="252" t="s">
        <v>1</v>
      </c>
      <c r="F299" s="253" t="s">
        <v>401</v>
      </c>
      <c r="G299" s="251"/>
      <c r="H299" s="254">
        <v>2.4159999999999999</v>
      </c>
      <c r="I299" s="255"/>
      <c r="J299" s="251"/>
      <c r="K299" s="251"/>
      <c r="L299" s="256"/>
      <c r="M299" s="257"/>
      <c r="N299" s="258"/>
      <c r="O299" s="258"/>
      <c r="P299" s="258"/>
      <c r="Q299" s="258"/>
      <c r="R299" s="258"/>
      <c r="S299" s="258"/>
      <c r="T299" s="259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60" t="s">
        <v>159</v>
      </c>
      <c r="AU299" s="260" t="s">
        <v>93</v>
      </c>
      <c r="AV299" s="14" t="s">
        <v>93</v>
      </c>
      <c r="AW299" s="14" t="s">
        <v>36</v>
      </c>
      <c r="AX299" s="14" t="s">
        <v>83</v>
      </c>
      <c r="AY299" s="260" t="s">
        <v>142</v>
      </c>
    </row>
    <row r="300" s="15" customFormat="1">
      <c r="A300" s="15"/>
      <c r="B300" s="261"/>
      <c r="C300" s="262"/>
      <c r="D300" s="241" t="s">
        <v>159</v>
      </c>
      <c r="E300" s="263" t="s">
        <v>1</v>
      </c>
      <c r="F300" s="264" t="s">
        <v>162</v>
      </c>
      <c r="G300" s="262"/>
      <c r="H300" s="265">
        <v>170.94200000000001</v>
      </c>
      <c r="I300" s="266"/>
      <c r="J300" s="262"/>
      <c r="K300" s="262"/>
      <c r="L300" s="267"/>
      <c r="M300" s="268"/>
      <c r="N300" s="269"/>
      <c r="O300" s="269"/>
      <c r="P300" s="269"/>
      <c r="Q300" s="269"/>
      <c r="R300" s="269"/>
      <c r="S300" s="269"/>
      <c r="T300" s="270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71" t="s">
        <v>159</v>
      </c>
      <c r="AU300" s="271" t="s">
        <v>93</v>
      </c>
      <c r="AV300" s="15" t="s">
        <v>149</v>
      </c>
      <c r="AW300" s="15" t="s">
        <v>36</v>
      </c>
      <c r="AX300" s="15" t="s">
        <v>91</v>
      </c>
      <c r="AY300" s="271" t="s">
        <v>142</v>
      </c>
    </row>
    <row r="301" s="2" customFormat="1" ht="16.5" customHeight="1">
      <c r="A301" s="38"/>
      <c r="B301" s="39"/>
      <c r="C301" s="226" t="s">
        <v>402</v>
      </c>
      <c r="D301" s="226" t="s">
        <v>144</v>
      </c>
      <c r="E301" s="227" t="s">
        <v>403</v>
      </c>
      <c r="F301" s="228" t="s">
        <v>404</v>
      </c>
      <c r="G301" s="229" t="s">
        <v>157</v>
      </c>
      <c r="H301" s="230">
        <v>11.691000000000001</v>
      </c>
      <c r="I301" s="231"/>
      <c r="J301" s="232">
        <f>ROUND(I301*H301,2)</f>
        <v>0</v>
      </c>
      <c r="K301" s="228" t="s">
        <v>148</v>
      </c>
      <c r="L301" s="44"/>
      <c r="M301" s="233" t="s">
        <v>1</v>
      </c>
      <c r="N301" s="234" t="s">
        <v>48</v>
      </c>
      <c r="O301" s="91"/>
      <c r="P301" s="235">
        <f>O301*H301</f>
        <v>0</v>
      </c>
      <c r="Q301" s="235">
        <v>0.0029399999999999999</v>
      </c>
      <c r="R301" s="235">
        <f>Q301*H301</f>
        <v>0.034371539999999999</v>
      </c>
      <c r="S301" s="235">
        <v>0</v>
      </c>
      <c r="T301" s="236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37" t="s">
        <v>149</v>
      </c>
      <c r="AT301" s="237" t="s">
        <v>144</v>
      </c>
      <c r="AU301" s="237" t="s">
        <v>93</v>
      </c>
      <c r="AY301" s="17" t="s">
        <v>142</v>
      </c>
      <c r="BE301" s="238">
        <f>IF(N301="základní",J301,0)</f>
        <v>0</v>
      </c>
      <c r="BF301" s="238">
        <f>IF(N301="snížená",J301,0)</f>
        <v>0</v>
      </c>
      <c r="BG301" s="238">
        <f>IF(N301="zákl. přenesená",J301,0)</f>
        <v>0</v>
      </c>
      <c r="BH301" s="238">
        <f>IF(N301="sníž. přenesená",J301,0)</f>
        <v>0</v>
      </c>
      <c r="BI301" s="238">
        <f>IF(N301="nulová",J301,0)</f>
        <v>0</v>
      </c>
      <c r="BJ301" s="17" t="s">
        <v>91</v>
      </c>
      <c r="BK301" s="238">
        <f>ROUND(I301*H301,2)</f>
        <v>0</v>
      </c>
      <c r="BL301" s="17" t="s">
        <v>149</v>
      </c>
      <c r="BM301" s="237" t="s">
        <v>405</v>
      </c>
    </row>
    <row r="302" s="13" customFormat="1">
      <c r="A302" s="13"/>
      <c r="B302" s="239"/>
      <c r="C302" s="240"/>
      <c r="D302" s="241" t="s">
        <v>159</v>
      </c>
      <c r="E302" s="242" t="s">
        <v>1</v>
      </c>
      <c r="F302" s="243" t="s">
        <v>406</v>
      </c>
      <c r="G302" s="240"/>
      <c r="H302" s="242" t="s">
        <v>1</v>
      </c>
      <c r="I302" s="244"/>
      <c r="J302" s="240"/>
      <c r="K302" s="240"/>
      <c r="L302" s="245"/>
      <c r="M302" s="246"/>
      <c r="N302" s="247"/>
      <c r="O302" s="247"/>
      <c r="P302" s="247"/>
      <c r="Q302" s="247"/>
      <c r="R302" s="247"/>
      <c r="S302" s="247"/>
      <c r="T302" s="248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9" t="s">
        <v>159</v>
      </c>
      <c r="AU302" s="249" t="s">
        <v>93</v>
      </c>
      <c r="AV302" s="13" t="s">
        <v>91</v>
      </c>
      <c r="AW302" s="13" t="s">
        <v>36</v>
      </c>
      <c r="AX302" s="13" t="s">
        <v>83</v>
      </c>
      <c r="AY302" s="249" t="s">
        <v>142</v>
      </c>
    </row>
    <row r="303" s="13" customFormat="1">
      <c r="A303" s="13"/>
      <c r="B303" s="239"/>
      <c r="C303" s="240"/>
      <c r="D303" s="241" t="s">
        <v>159</v>
      </c>
      <c r="E303" s="242" t="s">
        <v>1</v>
      </c>
      <c r="F303" s="243" t="s">
        <v>262</v>
      </c>
      <c r="G303" s="240"/>
      <c r="H303" s="242" t="s">
        <v>1</v>
      </c>
      <c r="I303" s="244"/>
      <c r="J303" s="240"/>
      <c r="K303" s="240"/>
      <c r="L303" s="245"/>
      <c r="M303" s="246"/>
      <c r="N303" s="247"/>
      <c r="O303" s="247"/>
      <c r="P303" s="247"/>
      <c r="Q303" s="247"/>
      <c r="R303" s="247"/>
      <c r="S303" s="247"/>
      <c r="T303" s="248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9" t="s">
        <v>159</v>
      </c>
      <c r="AU303" s="249" t="s">
        <v>93</v>
      </c>
      <c r="AV303" s="13" t="s">
        <v>91</v>
      </c>
      <c r="AW303" s="13" t="s">
        <v>36</v>
      </c>
      <c r="AX303" s="13" t="s">
        <v>83</v>
      </c>
      <c r="AY303" s="249" t="s">
        <v>142</v>
      </c>
    </row>
    <row r="304" s="14" customFormat="1">
      <c r="A304" s="14"/>
      <c r="B304" s="250"/>
      <c r="C304" s="251"/>
      <c r="D304" s="241" t="s">
        <v>159</v>
      </c>
      <c r="E304" s="252" t="s">
        <v>1</v>
      </c>
      <c r="F304" s="253" t="s">
        <v>407</v>
      </c>
      <c r="G304" s="251"/>
      <c r="H304" s="254">
        <v>6.3899999999999997</v>
      </c>
      <c r="I304" s="255"/>
      <c r="J304" s="251"/>
      <c r="K304" s="251"/>
      <c r="L304" s="256"/>
      <c r="M304" s="257"/>
      <c r="N304" s="258"/>
      <c r="O304" s="258"/>
      <c r="P304" s="258"/>
      <c r="Q304" s="258"/>
      <c r="R304" s="258"/>
      <c r="S304" s="258"/>
      <c r="T304" s="259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60" t="s">
        <v>159</v>
      </c>
      <c r="AU304" s="260" t="s">
        <v>93</v>
      </c>
      <c r="AV304" s="14" t="s">
        <v>93</v>
      </c>
      <c r="AW304" s="14" t="s">
        <v>36</v>
      </c>
      <c r="AX304" s="14" t="s">
        <v>83</v>
      </c>
      <c r="AY304" s="260" t="s">
        <v>142</v>
      </c>
    </row>
    <row r="305" s="13" customFormat="1">
      <c r="A305" s="13"/>
      <c r="B305" s="239"/>
      <c r="C305" s="240"/>
      <c r="D305" s="241" t="s">
        <v>159</v>
      </c>
      <c r="E305" s="242" t="s">
        <v>1</v>
      </c>
      <c r="F305" s="243" t="s">
        <v>257</v>
      </c>
      <c r="G305" s="240"/>
      <c r="H305" s="242" t="s">
        <v>1</v>
      </c>
      <c r="I305" s="244"/>
      <c r="J305" s="240"/>
      <c r="K305" s="240"/>
      <c r="L305" s="245"/>
      <c r="M305" s="246"/>
      <c r="N305" s="247"/>
      <c r="O305" s="247"/>
      <c r="P305" s="247"/>
      <c r="Q305" s="247"/>
      <c r="R305" s="247"/>
      <c r="S305" s="247"/>
      <c r="T305" s="248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9" t="s">
        <v>159</v>
      </c>
      <c r="AU305" s="249" t="s">
        <v>93</v>
      </c>
      <c r="AV305" s="13" t="s">
        <v>91</v>
      </c>
      <c r="AW305" s="13" t="s">
        <v>36</v>
      </c>
      <c r="AX305" s="13" t="s">
        <v>83</v>
      </c>
      <c r="AY305" s="249" t="s">
        <v>142</v>
      </c>
    </row>
    <row r="306" s="14" customFormat="1">
      <c r="A306" s="14"/>
      <c r="B306" s="250"/>
      <c r="C306" s="251"/>
      <c r="D306" s="241" t="s">
        <v>159</v>
      </c>
      <c r="E306" s="252" t="s">
        <v>1</v>
      </c>
      <c r="F306" s="253" t="s">
        <v>408</v>
      </c>
      <c r="G306" s="251"/>
      <c r="H306" s="254">
        <v>1.704</v>
      </c>
      <c r="I306" s="255"/>
      <c r="J306" s="251"/>
      <c r="K306" s="251"/>
      <c r="L306" s="256"/>
      <c r="M306" s="257"/>
      <c r="N306" s="258"/>
      <c r="O306" s="258"/>
      <c r="P306" s="258"/>
      <c r="Q306" s="258"/>
      <c r="R306" s="258"/>
      <c r="S306" s="258"/>
      <c r="T306" s="259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60" t="s">
        <v>159</v>
      </c>
      <c r="AU306" s="260" t="s">
        <v>93</v>
      </c>
      <c r="AV306" s="14" t="s">
        <v>93</v>
      </c>
      <c r="AW306" s="14" t="s">
        <v>36</v>
      </c>
      <c r="AX306" s="14" t="s">
        <v>83</v>
      </c>
      <c r="AY306" s="260" t="s">
        <v>142</v>
      </c>
    </row>
    <row r="307" s="13" customFormat="1">
      <c r="A307" s="13"/>
      <c r="B307" s="239"/>
      <c r="C307" s="240"/>
      <c r="D307" s="241" t="s">
        <v>159</v>
      </c>
      <c r="E307" s="242" t="s">
        <v>1</v>
      </c>
      <c r="F307" s="243" t="s">
        <v>377</v>
      </c>
      <c r="G307" s="240"/>
      <c r="H307" s="242" t="s">
        <v>1</v>
      </c>
      <c r="I307" s="244"/>
      <c r="J307" s="240"/>
      <c r="K307" s="240"/>
      <c r="L307" s="245"/>
      <c r="M307" s="246"/>
      <c r="N307" s="247"/>
      <c r="O307" s="247"/>
      <c r="P307" s="247"/>
      <c r="Q307" s="247"/>
      <c r="R307" s="247"/>
      <c r="S307" s="247"/>
      <c r="T307" s="248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9" t="s">
        <v>159</v>
      </c>
      <c r="AU307" s="249" t="s">
        <v>93</v>
      </c>
      <c r="AV307" s="13" t="s">
        <v>91</v>
      </c>
      <c r="AW307" s="13" t="s">
        <v>36</v>
      </c>
      <c r="AX307" s="13" t="s">
        <v>83</v>
      </c>
      <c r="AY307" s="249" t="s">
        <v>142</v>
      </c>
    </row>
    <row r="308" s="14" customFormat="1">
      <c r="A308" s="14"/>
      <c r="B308" s="250"/>
      <c r="C308" s="251"/>
      <c r="D308" s="241" t="s">
        <v>159</v>
      </c>
      <c r="E308" s="252" t="s">
        <v>1</v>
      </c>
      <c r="F308" s="253" t="s">
        <v>409</v>
      </c>
      <c r="G308" s="251"/>
      <c r="H308" s="254">
        <v>2.6640000000000001</v>
      </c>
      <c r="I308" s="255"/>
      <c r="J308" s="251"/>
      <c r="K308" s="251"/>
      <c r="L308" s="256"/>
      <c r="M308" s="257"/>
      <c r="N308" s="258"/>
      <c r="O308" s="258"/>
      <c r="P308" s="258"/>
      <c r="Q308" s="258"/>
      <c r="R308" s="258"/>
      <c r="S308" s="258"/>
      <c r="T308" s="259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60" t="s">
        <v>159</v>
      </c>
      <c r="AU308" s="260" t="s">
        <v>93</v>
      </c>
      <c r="AV308" s="14" t="s">
        <v>93</v>
      </c>
      <c r="AW308" s="14" t="s">
        <v>36</v>
      </c>
      <c r="AX308" s="14" t="s">
        <v>83</v>
      </c>
      <c r="AY308" s="260" t="s">
        <v>142</v>
      </c>
    </row>
    <row r="309" s="14" customFormat="1">
      <c r="A309" s="14"/>
      <c r="B309" s="250"/>
      <c r="C309" s="251"/>
      <c r="D309" s="241" t="s">
        <v>159</v>
      </c>
      <c r="E309" s="252" t="s">
        <v>1</v>
      </c>
      <c r="F309" s="253" t="s">
        <v>410</v>
      </c>
      <c r="G309" s="251"/>
      <c r="H309" s="254">
        <v>0.93300000000000005</v>
      </c>
      <c r="I309" s="255"/>
      <c r="J309" s="251"/>
      <c r="K309" s="251"/>
      <c r="L309" s="256"/>
      <c r="M309" s="257"/>
      <c r="N309" s="258"/>
      <c r="O309" s="258"/>
      <c r="P309" s="258"/>
      <c r="Q309" s="258"/>
      <c r="R309" s="258"/>
      <c r="S309" s="258"/>
      <c r="T309" s="259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60" t="s">
        <v>159</v>
      </c>
      <c r="AU309" s="260" t="s">
        <v>93</v>
      </c>
      <c r="AV309" s="14" t="s">
        <v>93</v>
      </c>
      <c r="AW309" s="14" t="s">
        <v>36</v>
      </c>
      <c r="AX309" s="14" t="s">
        <v>83</v>
      </c>
      <c r="AY309" s="260" t="s">
        <v>142</v>
      </c>
    </row>
    <row r="310" s="15" customFormat="1">
      <c r="A310" s="15"/>
      <c r="B310" s="261"/>
      <c r="C310" s="262"/>
      <c r="D310" s="241" t="s">
        <v>159</v>
      </c>
      <c r="E310" s="263" t="s">
        <v>1</v>
      </c>
      <c r="F310" s="264" t="s">
        <v>162</v>
      </c>
      <c r="G310" s="262"/>
      <c r="H310" s="265">
        <v>11.691000000000001</v>
      </c>
      <c r="I310" s="266"/>
      <c r="J310" s="262"/>
      <c r="K310" s="262"/>
      <c r="L310" s="267"/>
      <c r="M310" s="268"/>
      <c r="N310" s="269"/>
      <c r="O310" s="269"/>
      <c r="P310" s="269"/>
      <c r="Q310" s="269"/>
      <c r="R310" s="269"/>
      <c r="S310" s="269"/>
      <c r="T310" s="270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T310" s="271" t="s">
        <v>159</v>
      </c>
      <c r="AU310" s="271" t="s">
        <v>93</v>
      </c>
      <c r="AV310" s="15" t="s">
        <v>149</v>
      </c>
      <c r="AW310" s="15" t="s">
        <v>36</v>
      </c>
      <c r="AX310" s="15" t="s">
        <v>91</v>
      </c>
      <c r="AY310" s="271" t="s">
        <v>142</v>
      </c>
    </row>
    <row r="311" s="2" customFormat="1" ht="24.15" customHeight="1">
      <c r="A311" s="38"/>
      <c r="B311" s="39"/>
      <c r="C311" s="226" t="s">
        <v>411</v>
      </c>
      <c r="D311" s="226" t="s">
        <v>144</v>
      </c>
      <c r="E311" s="227" t="s">
        <v>412</v>
      </c>
      <c r="F311" s="228" t="s">
        <v>413</v>
      </c>
      <c r="G311" s="229" t="s">
        <v>157</v>
      </c>
      <c r="H311" s="230">
        <v>8.0899999999999999</v>
      </c>
      <c r="I311" s="231"/>
      <c r="J311" s="232">
        <f>ROUND(I311*H311,2)</f>
        <v>0</v>
      </c>
      <c r="K311" s="228" t="s">
        <v>1</v>
      </c>
      <c r="L311" s="44"/>
      <c r="M311" s="233" t="s">
        <v>1</v>
      </c>
      <c r="N311" s="234" t="s">
        <v>48</v>
      </c>
      <c r="O311" s="91"/>
      <c r="P311" s="235">
        <f>O311*H311</f>
        <v>0</v>
      </c>
      <c r="Q311" s="235">
        <v>0</v>
      </c>
      <c r="R311" s="235">
        <f>Q311*H311</f>
        <v>0</v>
      </c>
      <c r="S311" s="235">
        <v>0</v>
      </c>
      <c r="T311" s="236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37" t="s">
        <v>149</v>
      </c>
      <c r="AT311" s="237" t="s">
        <v>144</v>
      </c>
      <c r="AU311" s="237" t="s">
        <v>93</v>
      </c>
      <c r="AY311" s="17" t="s">
        <v>142</v>
      </c>
      <c r="BE311" s="238">
        <f>IF(N311="základní",J311,0)</f>
        <v>0</v>
      </c>
      <c r="BF311" s="238">
        <f>IF(N311="snížená",J311,0)</f>
        <v>0</v>
      </c>
      <c r="BG311" s="238">
        <f>IF(N311="zákl. přenesená",J311,0)</f>
        <v>0</v>
      </c>
      <c r="BH311" s="238">
        <f>IF(N311="sníž. přenesená",J311,0)</f>
        <v>0</v>
      </c>
      <c r="BI311" s="238">
        <f>IF(N311="nulová",J311,0)</f>
        <v>0</v>
      </c>
      <c r="BJ311" s="17" t="s">
        <v>91</v>
      </c>
      <c r="BK311" s="238">
        <f>ROUND(I311*H311,2)</f>
        <v>0</v>
      </c>
      <c r="BL311" s="17" t="s">
        <v>149</v>
      </c>
      <c r="BM311" s="237" t="s">
        <v>414</v>
      </c>
    </row>
    <row r="312" s="2" customFormat="1" ht="16.5" customHeight="1">
      <c r="A312" s="38"/>
      <c r="B312" s="39"/>
      <c r="C312" s="226" t="s">
        <v>415</v>
      </c>
      <c r="D312" s="226" t="s">
        <v>144</v>
      </c>
      <c r="E312" s="227" t="s">
        <v>416</v>
      </c>
      <c r="F312" s="228" t="s">
        <v>417</v>
      </c>
      <c r="G312" s="229" t="s">
        <v>157</v>
      </c>
      <c r="H312" s="230">
        <v>11.691000000000001</v>
      </c>
      <c r="I312" s="231"/>
      <c r="J312" s="232">
        <f>ROUND(I312*H312,2)</f>
        <v>0</v>
      </c>
      <c r="K312" s="228" t="s">
        <v>148</v>
      </c>
      <c r="L312" s="44"/>
      <c r="M312" s="233" t="s">
        <v>1</v>
      </c>
      <c r="N312" s="234" t="s">
        <v>48</v>
      </c>
      <c r="O312" s="91"/>
      <c r="P312" s="235">
        <f>O312*H312</f>
        <v>0</v>
      </c>
      <c r="Q312" s="235">
        <v>0</v>
      </c>
      <c r="R312" s="235">
        <f>Q312*H312</f>
        <v>0</v>
      </c>
      <c r="S312" s="235">
        <v>0</v>
      </c>
      <c r="T312" s="236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37" t="s">
        <v>149</v>
      </c>
      <c r="AT312" s="237" t="s">
        <v>144</v>
      </c>
      <c r="AU312" s="237" t="s">
        <v>93</v>
      </c>
      <c r="AY312" s="17" t="s">
        <v>142</v>
      </c>
      <c r="BE312" s="238">
        <f>IF(N312="základní",J312,0)</f>
        <v>0</v>
      </c>
      <c r="BF312" s="238">
        <f>IF(N312="snížená",J312,0)</f>
        <v>0</v>
      </c>
      <c r="BG312" s="238">
        <f>IF(N312="zákl. přenesená",J312,0)</f>
        <v>0</v>
      </c>
      <c r="BH312" s="238">
        <f>IF(N312="sníž. přenesená",J312,0)</f>
        <v>0</v>
      </c>
      <c r="BI312" s="238">
        <f>IF(N312="nulová",J312,0)</f>
        <v>0</v>
      </c>
      <c r="BJ312" s="17" t="s">
        <v>91</v>
      </c>
      <c r="BK312" s="238">
        <f>ROUND(I312*H312,2)</f>
        <v>0</v>
      </c>
      <c r="BL312" s="17" t="s">
        <v>149</v>
      </c>
      <c r="BM312" s="237" t="s">
        <v>418</v>
      </c>
    </row>
    <row r="313" s="2" customFormat="1" ht="16.5" customHeight="1">
      <c r="A313" s="38"/>
      <c r="B313" s="39"/>
      <c r="C313" s="226" t="s">
        <v>419</v>
      </c>
      <c r="D313" s="226" t="s">
        <v>144</v>
      </c>
      <c r="E313" s="227" t="s">
        <v>420</v>
      </c>
      <c r="F313" s="228" t="s">
        <v>421</v>
      </c>
      <c r="G313" s="229" t="s">
        <v>188</v>
      </c>
      <c r="H313" s="230">
        <v>2.282</v>
      </c>
      <c r="I313" s="231"/>
      <c r="J313" s="232">
        <f>ROUND(I313*H313,2)</f>
        <v>0</v>
      </c>
      <c r="K313" s="228" t="s">
        <v>148</v>
      </c>
      <c r="L313" s="44"/>
      <c r="M313" s="233" t="s">
        <v>1</v>
      </c>
      <c r="N313" s="234" t="s">
        <v>48</v>
      </c>
      <c r="O313" s="91"/>
      <c r="P313" s="235">
        <f>O313*H313</f>
        <v>0</v>
      </c>
      <c r="Q313" s="235">
        <v>1.06277</v>
      </c>
      <c r="R313" s="235">
        <f>Q313*H313</f>
        <v>2.4252411399999998</v>
      </c>
      <c r="S313" s="235">
        <v>0</v>
      </c>
      <c r="T313" s="236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37" t="s">
        <v>149</v>
      </c>
      <c r="AT313" s="237" t="s">
        <v>144</v>
      </c>
      <c r="AU313" s="237" t="s">
        <v>93</v>
      </c>
      <c r="AY313" s="17" t="s">
        <v>142</v>
      </c>
      <c r="BE313" s="238">
        <f>IF(N313="základní",J313,0)</f>
        <v>0</v>
      </c>
      <c r="BF313" s="238">
        <f>IF(N313="snížená",J313,0)</f>
        <v>0</v>
      </c>
      <c r="BG313" s="238">
        <f>IF(N313="zákl. přenesená",J313,0)</f>
        <v>0</v>
      </c>
      <c r="BH313" s="238">
        <f>IF(N313="sníž. přenesená",J313,0)</f>
        <v>0</v>
      </c>
      <c r="BI313" s="238">
        <f>IF(N313="nulová",J313,0)</f>
        <v>0</v>
      </c>
      <c r="BJ313" s="17" t="s">
        <v>91</v>
      </c>
      <c r="BK313" s="238">
        <f>ROUND(I313*H313,2)</f>
        <v>0</v>
      </c>
      <c r="BL313" s="17" t="s">
        <v>149</v>
      </c>
      <c r="BM313" s="237" t="s">
        <v>422</v>
      </c>
    </row>
    <row r="314" s="13" customFormat="1">
      <c r="A314" s="13"/>
      <c r="B314" s="239"/>
      <c r="C314" s="240"/>
      <c r="D314" s="241" t="s">
        <v>159</v>
      </c>
      <c r="E314" s="242" t="s">
        <v>1</v>
      </c>
      <c r="F314" s="243" t="s">
        <v>423</v>
      </c>
      <c r="G314" s="240"/>
      <c r="H314" s="242" t="s">
        <v>1</v>
      </c>
      <c r="I314" s="244"/>
      <c r="J314" s="240"/>
      <c r="K314" s="240"/>
      <c r="L314" s="245"/>
      <c r="M314" s="246"/>
      <c r="N314" s="247"/>
      <c r="O314" s="247"/>
      <c r="P314" s="247"/>
      <c r="Q314" s="247"/>
      <c r="R314" s="247"/>
      <c r="S314" s="247"/>
      <c r="T314" s="248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9" t="s">
        <v>159</v>
      </c>
      <c r="AU314" s="249" t="s">
        <v>93</v>
      </c>
      <c r="AV314" s="13" t="s">
        <v>91</v>
      </c>
      <c r="AW314" s="13" t="s">
        <v>36</v>
      </c>
      <c r="AX314" s="13" t="s">
        <v>83</v>
      </c>
      <c r="AY314" s="249" t="s">
        <v>142</v>
      </c>
    </row>
    <row r="315" s="14" customFormat="1">
      <c r="A315" s="14"/>
      <c r="B315" s="250"/>
      <c r="C315" s="251"/>
      <c r="D315" s="241" t="s">
        <v>159</v>
      </c>
      <c r="E315" s="252" t="s">
        <v>1</v>
      </c>
      <c r="F315" s="253" t="s">
        <v>424</v>
      </c>
      <c r="G315" s="251"/>
      <c r="H315" s="254">
        <v>2.282</v>
      </c>
      <c r="I315" s="255"/>
      <c r="J315" s="251"/>
      <c r="K315" s="251"/>
      <c r="L315" s="256"/>
      <c r="M315" s="257"/>
      <c r="N315" s="258"/>
      <c r="O315" s="258"/>
      <c r="P315" s="258"/>
      <c r="Q315" s="258"/>
      <c r="R315" s="258"/>
      <c r="S315" s="258"/>
      <c r="T315" s="259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60" t="s">
        <v>159</v>
      </c>
      <c r="AU315" s="260" t="s">
        <v>93</v>
      </c>
      <c r="AV315" s="14" t="s">
        <v>93</v>
      </c>
      <c r="AW315" s="14" t="s">
        <v>36</v>
      </c>
      <c r="AX315" s="14" t="s">
        <v>83</v>
      </c>
      <c r="AY315" s="260" t="s">
        <v>142</v>
      </c>
    </row>
    <row r="316" s="15" customFormat="1">
      <c r="A316" s="15"/>
      <c r="B316" s="261"/>
      <c r="C316" s="262"/>
      <c r="D316" s="241" t="s">
        <v>159</v>
      </c>
      <c r="E316" s="263" t="s">
        <v>1</v>
      </c>
      <c r="F316" s="264" t="s">
        <v>162</v>
      </c>
      <c r="G316" s="262"/>
      <c r="H316" s="265">
        <v>2.282</v>
      </c>
      <c r="I316" s="266"/>
      <c r="J316" s="262"/>
      <c r="K316" s="262"/>
      <c r="L316" s="267"/>
      <c r="M316" s="268"/>
      <c r="N316" s="269"/>
      <c r="O316" s="269"/>
      <c r="P316" s="269"/>
      <c r="Q316" s="269"/>
      <c r="R316" s="269"/>
      <c r="S316" s="269"/>
      <c r="T316" s="270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T316" s="271" t="s">
        <v>159</v>
      </c>
      <c r="AU316" s="271" t="s">
        <v>93</v>
      </c>
      <c r="AV316" s="15" t="s">
        <v>149</v>
      </c>
      <c r="AW316" s="15" t="s">
        <v>36</v>
      </c>
      <c r="AX316" s="15" t="s">
        <v>91</v>
      </c>
      <c r="AY316" s="271" t="s">
        <v>142</v>
      </c>
    </row>
    <row r="317" s="12" customFormat="1" ht="22.8" customHeight="1">
      <c r="A317" s="12"/>
      <c r="B317" s="210"/>
      <c r="C317" s="211"/>
      <c r="D317" s="212" t="s">
        <v>82</v>
      </c>
      <c r="E317" s="224" t="s">
        <v>154</v>
      </c>
      <c r="F317" s="224" t="s">
        <v>425</v>
      </c>
      <c r="G317" s="211"/>
      <c r="H317" s="211"/>
      <c r="I317" s="214"/>
      <c r="J317" s="225">
        <f>BK317</f>
        <v>0</v>
      </c>
      <c r="K317" s="211"/>
      <c r="L317" s="216"/>
      <c r="M317" s="217"/>
      <c r="N317" s="218"/>
      <c r="O317" s="218"/>
      <c r="P317" s="219">
        <f>SUM(P318:P345)</f>
        <v>0</v>
      </c>
      <c r="Q317" s="218"/>
      <c r="R317" s="219">
        <f>SUM(R318:R345)</f>
        <v>41.309279419999996</v>
      </c>
      <c r="S317" s="218"/>
      <c r="T317" s="220">
        <f>SUM(T318:T345)</f>
        <v>0</v>
      </c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R317" s="221" t="s">
        <v>91</v>
      </c>
      <c r="AT317" s="222" t="s">
        <v>82</v>
      </c>
      <c r="AU317" s="222" t="s">
        <v>91</v>
      </c>
      <c r="AY317" s="221" t="s">
        <v>142</v>
      </c>
      <c r="BK317" s="223">
        <f>SUM(BK318:BK345)</f>
        <v>0</v>
      </c>
    </row>
    <row r="318" s="2" customFormat="1" ht="16.5" customHeight="1">
      <c r="A318" s="38"/>
      <c r="B318" s="39"/>
      <c r="C318" s="226" t="s">
        <v>426</v>
      </c>
      <c r="D318" s="226" t="s">
        <v>144</v>
      </c>
      <c r="E318" s="227" t="s">
        <v>427</v>
      </c>
      <c r="F318" s="228" t="s">
        <v>428</v>
      </c>
      <c r="G318" s="229" t="s">
        <v>176</v>
      </c>
      <c r="H318" s="230">
        <v>14.658</v>
      </c>
      <c r="I318" s="231"/>
      <c r="J318" s="232">
        <f>ROUND(I318*H318,2)</f>
        <v>0</v>
      </c>
      <c r="K318" s="228" t="s">
        <v>148</v>
      </c>
      <c r="L318" s="44"/>
      <c r="M318" s="233" t="s">
        <v>1</v>
      </c>
      <c r="N318" s="234" t="s">
        <v>48</v>
      </c>
      <c r="O318" s="91"/>
      <c r="P318" s="235">
        <f>O318*H318</f>
        <v>0</v>
      </c>
      <c r="Q318" s="235">
        <v>2.5018799999999999</v>
      </c>
      <c r="R318" s="235">
        <f>Q318*H318</f>
        <v>36.672557039999994</v>
      </c>
      <c r="S318" s="235">
        <v>0</v>
      </c>
      <c r="T318" s="236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37" t="s">
        <v>149</v>
      </c>
      <c r="AT318" s="237" t="s">
        <v>144</v>
      </c>
      <c r="AU318" s="237" t="s">
        <v>93</v>
      </c>
      <c r="AY318" s="17" t="s">
        <v>142</v>
      </c>
      <c r="BE318" s="238">
        <f>IF(N318="základní",J318,0)</f>
        <v>0</v>
      </c>
      <c r="BF318" s="238">
        <f>IF(N318="snížená",J318,0)</f>
        <v>0</v>
      </c>
      <c r="BG318" s="238">
        <f>IF(N318="zákl. přenesená",J318,0)</f>
        <v>0</v>
      </c>
      <c r="BH318" s="238">
        <f>IF(N318="sníž. přenesená",J318,0)</f>
        <v>0</v>
      </c>
      <c r="BI318" s="238">
        <f>IF(N318="nulová",J318,0)</f>
        <v>0</v>
      </c>
      <c r="BJ318" s="17" t="s">
        <v>91</v>
      </c>
      <c r="BK318" s="238">
        <f>ROUND(I318*H318,2)</f>
        <v>0</v>
      </c>
      <c r="BL318" s="17" t="s">
        <v>149</v>
      </c>
      <c r="BM318" s="237" t="s">
        <v>429</v>
      </c>
    </row>
    <row r="319" s="13" customFormat="1">
      <c r="A319" s="13"/>
      <c r="B319" s="239"/>
      <c r="C319" s="240"/>
      <c r="D319" s="241" t="s">
        <v>159</v>
      </c>
      <c r="E319" s="242" t="s">
        <v>1</v>
      </c>
      <c r="F319" s="243" t="s">
        <v>430</v>
      </c>
      <c r="G319" s="240"/>
      <c r="H319" s="242" t="s">
        <v>1</v>
      </c>
      <c r="I319" s="244"/>
      <c r="J319" s="240"/>
      <c r="K319" s="240"/>
      <c r="L319" s="245"/>
      <c r="M319" s="246"/>
      <c r="N319" s="247"/>
      <c r="O319" s="247"/>
      <c r="P319" s="247"/>
      <c r="Q319" s="247"/>
      <c r="R319" s="247"/>
      <c r="S319" s="247"/>
      <c r="T319" s="248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9" t="s">
        <v>159</v>
      </c>
      <c r="AU319" s="249" t="s">
        <v>93</v>
      </c>
      <c r="AV319" s="13" t="s">
        <v>91</v>
      </c>
      <c r="AW319" s="13" t="s">
        <v>36</v>
      </c>
      <c r="AX319" s="13" t="s">
        <v>83</v>
      </c>
      <c r="AY319" s="249" t="s">
        <v>142</v>
      </c>
    </row>
    <row r="320" s="14" customFormat="1">
      <c r="A320" s="14"/>
      <c r="B320" s="250"/>
      <c r="C320" s="251"/>
      <c r="D320" s="241" t="s">
        <v>159</v>
      </c>
      <c r="E320" s="252" t="s">
        <v>1</v>
      </c>
      <c r="F320" s="253" t="s">
        <v>431</v>
      </c>
      <c r="G320" s="251"/>
      <c r="H320" s="254">
        <v>3.1600000000000001</v>
      </c>
      <c r="I320" s="255"/>
      <c r="J320" s="251"/>
      <c r="K320" s="251"/>
      <c r="L320" s="256"/>
      <c r="M320" s="257"/>
      <c r="N320" s="258"/>
      <c r="O320" s="258"/>
      <c r="P320" s="258"/>
      <c r="Q320" s="258"/>
      <c r="R320" s="258"/>
      <c r="S320" s="258"/>
      <c r="T320" s="259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60" t="s">
        <v>159</v>
      </c>
      <c r="AU320" s="260" t="s">
        <v>93</v>
      </c>
      <c r="AV320" s="14" t="s">
        <v>93</v>
      </c>
      <c r="AW320" s="14" t="s">
        <v>36</v>
      </c>
      <c r="AX320" s="14" t="s">
        <v>83</v>
      </c>
      <c r="AY320" s="260" t="s">
        <v>142</v>
      </c>
    </row>
    <row r="321" s="14" customFormat="1">
      <c r="A321" s="14"/>
      <c r="B321" s="250"/>
      <c r="C321" s="251"/>
      <c r="D321" s="241" t="s">
        <v>159</v>
      </c>
      <c r="E321" s="252" t="s">
        <v>1</v>
      </c>
      <c r="F321" s="253" t="s">
        <v>432</v>
      </c>
      <c r="G321" s="251"/>
      <c r="H321" s="254">
        <v>1.815</v>
      </c>
      <c r="I321" s="255"/>
      <c r="J321" s="251"/>
      <c r="K321" s="251"/>
      <c r="L321" s="256"/>
      <c r="M321" s="257"/>
      <c r="N321" s="258"/>
      <c r="O321" s="258"/>
      <c r="P321" s="258"/>
      <c r="Q321" s="258"/>
      <c r="R321" s="258"/>
      <c r="S321" s="258"/>
      <c r="T321" s="259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60" t="s">
        <v>159</v>
      </c>
      <c r="AU321" s="260" t="s">
        <v>93</v>
      </c>
      <c r="AV321" s="14" t="s">
        <v>93</v>
      </c>
      <c r="AW321" s="14" t="s">
        <v>36</v>
      </c>
      <c r="AX321" s="14" t="s">
        <v>83</v>
      </c>
      <c r="AY321" s="260" t="s">
        <v>142</v>
      </c>
    </row>
    <row r="322" s="14" customFormat="1">
      <c r="A322" s="14"/>
      <c r="B322" s="250"/>
      <c r="C322" s="251"/>
      <c r="D322" s="241" t="s">
        <v>159</v>
      </c>
      <c r="E322" s="252" t="s">
        <v>1</v>
      </c>
      <c r="F322" s="253" t="s">
        <v>433</v>
      </c>
      <c r="G322" s="251"/>
      <c r="H322" s="254">
        <v>0.5</v>
      </c>
      <c r="I322" s="255"/>
      <c r="J322" s="251"/>
      <c r="K322" s="251"/>
      <c r="L322" s="256"/>
      <c r="M322" s="257"/>
      <c r="N322" s="258"/>
      <c r="O322" s="258"/>
      <c r="P322" s="258"/>
      <c r="Q322" s="258"/>
      <c r="R322" s="258"/>
      <c r="S322" s="258"/>
      <c r="T322" s="259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60" t="s">
        <v>159</v>
      </c>
      <c r="AU322" s="260" t="s">
        <v>93</v>
      </c>
      <c r="AV322" s="14" t="s">
        <v>93</v>
      </c>
      <c r="AW322" s="14" t="s">
        <v>36</v>
      </c>
      <c r="AX322" s="14" t="s">
        <v>83</v>
      </c>
      <c r="AY322" s="260" t="s">
        <v>142</v>
      </c>
    </row>
    <row r="323" s="14" customFormat="1">
      <c r="A323" s="14"/>
      <c r="B323" s="250"/>
      <c r="C323" s="251"/>
      <c r="D323" s="241" t="s">
        <v>159</v>
      </c>
      <c r="E323" s="252" t="s">
        <v>1</v>
      </c>
      <c r="F323" s="253" t="s">
        <v>434</v>
      </c>
      <c r="G323" s="251"/>
      <c r="H323" s="254">
        <v>2.625</v>
      </c>
      <c r="I323" s="255"/>
      <c r="J323" s="251"/>
      <c r="K323" s="251"/>
      <c r="L323" s="256"/>
      <c r="M323" s="257"/>
      <c r="N323" s="258"/>
      <c r="O323" s="258"/>
      <c r="P323" s="258"/>
      <c r="Q323" s="258"/>
      <c r="R323" s="258"/>
      <c r="S323" s="258"/>
      <c r="T323" s="259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60" t="s">
        <v>159</v>
      </c>
      <c r="AU323" s="260" t="s">
        <v>93</v>
      </c>
      <c r="AV323" s="14" t="s">
        <v>93</v>
      </c>
      <c r="AW323" s="14" t="s">
        <v>36</v>
      </c>
      <c r="AX323" s="14" t="s">
        <v>83</v>
      </c>
      <c r="AY323" s="260" t="s">
        <v>142</v>
      </c>
    </row>
    <row r="324" s="14" customFormat="1">
      <c r="A324" s="14"/>
      <c r="B324" s="250"/>
      <c r="C324" s="251"/>
      <c r="D324" s="241" t="s">
        <v>159</v>
      </c>
      <c r="E324" s="252" t="s">
        <v>1</v>
      </c>
      <c r="F324" s="253" t="s">
        <v>435</v>
      </c>
      <c r="G324" s="251"/>
      <c r="H324" s="254">
        <v>2.1000000000000001</v>
      </c>
      <c r="I324" s="255"/>
      <c r="J324" s="251"/>
      <c r="K324" s="251"/>
      <c r="L324" s="256"/>
      <c r="M324" s="257"/>
      <c r="N324" s="258"/>
      <c r="O324" s="258"/>
      <c r="P324" s="258"/>
      <c r="Q324" s="258"/>
      <c r="R324" s="258"/>
      <c r="S324" s="258"/>
      <c r="T324" s="259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60" t="s">
        <v>159</v>
      </c>
      <c r="AU324" s="260" t="s">
        <v>93</v>
      </c>
      <c r="AV324" s="14" t="s">
        <v>93</v>
      </c>
      <c r="AW324" s="14" t="s">
        <v>36</v>
      </c>
      <c r="AX324" s="14" t="s">
        <v>83</v>
      </c>
      <c r="AY324" s="260" t="s">
        <v>142</v>
      </c>
    </row>
    <row r="325" s="14" customFormat="1">
      <c r="A325" s="14"/>
      <c r="B325" s="250"/>
      <c r="C325" s="251"/>
      <c r="D325" s="241" t="s">
        <v>159</v>
      </c>
      <c r="E325" s="252" t="s">
        <v>1</v>
      </c>
      <c r="F325" s="253" t="s">
        <v>436</v>
      </c>
      <c r="G325" s="251"/>
      <c r="H325" s="254">
        <v>2.798</v>
      </c>
      <c r="I325" s="255"/>
      <c r="J325" s="251"/>
      <c r="K325" s="251"/>
      <c r="L325" s="256"/>
      <c r="M325" s="257"/>
      <c r="N325" s="258"/>
      <c r="O325" s="258"/>
      <c r="P325" s="258"/>
      <c r="Q325" s="258"/>
      <c r="R325" s="258"/>
      <c r="S325" s="258"/>
      <c r="T325" s="259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60" t="s">
        <v>159</v>
      </c>
      <c r="AU325" s="260" t="s">
        <v>93</v>
      </c>
      <c r="AV325" s="14" t="s">
        <v>93</v>
      </c>
      <c r="AW325" s="14" t="s">
        <v>36</v>
      </c>
      <c r="AX325" s="14" t="s">
        <v>83</v>
      </c>
      <c r="AY325" s="260" t="s">
        <v>142</v>
      </c>
    </row>
    <row r="326" s="14" customFormat="1">
      <c r="A326" s="14"/>
      <c r="B326" s="250"/>
      <c r="C326" s="251"/>
      <c r="D326" s="241" t="s">
        <v>159</v>
      </c>
      <c r="E326" s="252" t="s">
        <v>1</v>
      </c>
      <c r="F326" s="253" t="s">
        <v>437</v>
      </c>
      <c r="G326" s="251"/>
      <c r="H326" s="254">
        <v>0.25</v>
      </c>
      <c r="I326" s="255"/>
      <c r="J326" s="251"/>
      <c r="K326" s="251"/>
      <c r="L326" s="256"/>
      <c r="M326" s="257"/>
      <c r="N326" s="258"/>
      <c r="O326" s="258"/>
      <c r="P326" s="258"/>
      <c r="Q326" s="258"/>
      <c r="R326" s="258"/>
      <c r="S326" s="258"/>
      <c r="T326" s="259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60" t="s">
        <v>159</v>
      </c>
      <c r="AU326" s="260" t="s">
        <v>93</v>
      </c>
      <c r="AV326" s="14" t="s">
        <v>93</v>
      </c>
      <c r="AW326" s="14" t="s">
        <v>36</v>
      </c>
      <c r="AX326" s="14" t="s">
        <v>83</v>
      </c>
      <c r="AY326" s="260" t="s">
        <v>142</v>
      </c>
    </row>
    <row r="327" s="14" customFormat="1">
      <c r="A327" s="14"/>
      <c r="B327" s="250"/>
      <c r="C327" s="251"/>
      <c r="D327" s="241" t="s">
        <v>159</v>
      </c>
      <c r="E327" s="252" t="s">
        <v>1</v>
      </c>
      <c r="F327" s="253" t="s">
        <v>438</v>
      </c>
      <c r="G327" s="251"/>
      <c r="H327" s="254">
        <v>1.4099999999999999</v>
      </c>
      <c r="I327" s="255"/>
      <c r="J327" s="251"/>
      <c r="K327" s="251"/>
      <c r="L327" s="256"/>
      <c r="M327" s="257"/>
      <c r="N327" s="258"/>
      <c r="O327" s="258"/>
      <c r="P327" s="258"/>
      <c r="Q327" s="258"/>
      <c r="R327" s="258"/>
      <c r="S327" s="258"/>
      <c r="T327" s="259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60" t="s">
        <v>159</v>
      </c>
      <c r="AU327" s="260" t="s">
        <v>93</v>
      </c>
      <c r="AV327" s="14" t="s">
        <v>93</v>
      </c>
      <c r="AW327" s="14" t="s">
        <v>36</v>
      </c>
      <c r="AX327" s="14" t="s">
        <v>83</v>
      </c>
      <c r="AY327" s="260" t="s">
        <v>142</v>
      </c>
    </row>
    <row r="328" s="15" customFormat="1">
      <c r="A328" s="15"/>
      <c r="B328" s="261"/>
      <c r="C328" s="262"/>
      <c r="D328" s="241" t="s">
        <v>159</v>
      </c>
      <c r="E328" s="263" t="s">
        <v>1</v>
      </c>
      <c r="F328" s="264" t="s">
        <v>162</v>
      </c>
      <c r="G328" s="262"/>
      <c r="H328" s="265">
        <v>14.658</v>
      </c>
      <c r="I328" s="266"/>
      <c r="J328" s="262"/>
      <c r="K328" s="262"/>
      <c r="L328" s="267"/>
      <c r="M328" s="268"/>
      <c r="N328" s="269"/>
      <c r="O328" s="269"/>
      <c r="P328" s="269"/>
      <c r="Q328" s="269"/>
      <c r="R328" s="269"/>
      <c r="S328" s="269"/>
      <c r="T328" s="270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71" t="s">
        <v>159</v>
      </c>
      <c r="AU328" s="271" t="s">
        <v>93</v>
      </c>
      <c r="AV328" s="15" t="s">
        <v>149</v>
      </c>
      <c r="AW328" s="15" t="s">
        <v>36</v>
      </c>
      <c r="AX328" s="15" t="s">
        <v>91</v>
      </c>
      <c r="AY328" s="271" t="s">
        <v>142</v>
      </c>
    </row>
    <row r="329" s="2" customFormat="1" ht="16.5" customHeight="1">
      <c r="A329" s="38"/>
      <c r="B329" s="39"/>
      <c r="C329" s="226" t="s">
        <v>439</v>
      </c>
      <c r="D329" s="226" t="s">
        <v>144</v>
      </c>
      <c r="E329" s="227" t="s">
        <v>440</v>
      </c>
      <c r="F329" s="228" t="s">
        <v>441</v>
      </c>
      <c r="G329" s="229" t="s">
        <v>157</v>
      </c>
      <c r="H329" s="230">
        <v>139.33799999999999</v>
      </c>
      <c r="I329" s="231"/>
      <c r="J329" s="232">
        <f>ROUND(I329*H329,2)</f>
        <v>0</v>
      </c>
      <c r="K329" s="228" t="s">
        <v>148</v>
      </c>
      <c r="L329" s="44"/>
      <c r="M329" s="233" t="s">
        <v>1</v>
      </c>
      <c r="N329" s="234" t="s">
        <v>48</v>
      </c>
      <c r="O329" s="91"/>
      <c r="P329" s="235">
        <f>O329*H329</f>
        <v>0</v>
      </c>
      <c r="Q329" s="235">
        <v>0.0027499999999999998</v>
      </c>
      <c r="R329" s="235">
        <f>Q329*H329</f>
        <v>0.38317949999999995</v>
      </c>
      <c r="S329" s="235">
        <v>0</v>
      </c>
      <c r="T329" s="236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37" t="s">
        <v>149</v>
      </c>
      <c r="AT329" s="237" t="s">
        <v>144</v>
      </c>
      <c r="AU329" s="237" t="s">
        <v>93</v>
      </c>
      <c r="AY329" s="17" t="s">
        <v>142</v>
      </c>
      <c r="BE329" s="238">
        <f>IF(N329="základní",J329,0)</f>
        <v>0</v>
      </c>
      <c r="BF329" s="238">
        <f>IF(N329="snížená",J329,0)</f>
        <v>0</v>
      </c>
      <c r="BG329" s="238">
        <f>IF(N329="zákl. přenesená",J329,0)</f>
        <v>0</v>
      </c>
      <c r="BH329" s="238">
        <f>IF(N329="sníž. přenesená",J329,0)</f>
        <v>0</v>
      </c>
      <c r="BI329" s="238">
        <f>IF(N329="nulová",J329,0)</f>
        <v>0</v>
      </c>
      <c r="BJ329" s="17" t="s">
        <v>91</v>
      </c>
      <c r="BK329" s="238">
        <f>ROUND(I329*H329,2)</f>
        <v>0</v>
      </c>
      <c r="BL329" s="17" t="s">
        <v>149</v>
      </c>
      <c r="BM329" s="237" t="s">
        <v>442</v>
      </c>
    </row>
    <row r="330" s="13" customFormat="1">
      <c r="A330" s="13"/>
      <c r="B330" s="239"/>
      <c r="C330" s="240"/>
      <c r="D330" s="241" t="s">
        <v>159</v>
      </c>
      <c r="E330" s="242" t="s">
        <v>1</v>
      </c>
      <c r="F330" s="243" t="s">
        <v>443</v>
      </c>
      <c r="G330" s="240"/>
      <c r="H330" s="242" t="s">
        <v>1</v>
      </c>
      <c r="I330" s="244"/>
      <c r="J330" s="240"/>
      <c r="K330" s="240"/>
      <c r="L330" s="245"/>
      <c r="M330" s="246"/>
      <c r="N330" s="247"/>
      <c r="O330" s="247"/>
      <c r="P330" s="247"/>
      <c r="Q330" s="247"/>
      <c r="R330" s="247"/>
      <c r="S330" s="247"/>
      <c r="T330" s="248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49" t="s">
        <v>159</v>
      </c>
      <c r="AU330" s="249" t="s">
        <v>93</v>
      </c>
      <c r="AV330" s="13" t="s">
        <v>91</v>
      </c>
      <c r="AW330" s="13" t="s">
        <v>36</v>
      </c>
      <c r="AX330" s="13" t="s">
        <v>83</v>
      </c>
      <c r="AY330" s="249" t="s">
        <v>142</v>
      </c>
    </row>
    <row r="331" s="14" customFormat="1">
      <c r="A331" s="14"/>
      <c r="B331" s="250"/>
      <c r="C331" s="251"/>
      <c r="D331" s="241" t="s">
        <v>159</v>
      </c>
      <c r="E331" s="252" t="s">
        <v>1</v>
      </c>
      <c r="F331" s="253" t="s">
        <v>444</v>
      </c>
      <c r="G331" s="251"/>
      <c r="H331" s="254">
        <v>12.638</v>
      </c>
      <c r="I331" s="255"/>
      <c r="J331" s="251"/>
      <c r="K331" s="251"/>
      <c r="L331" s="256"/>
      <c r="M331" s="257"/>
      <c r="N331" s="258"/>
      <c r="O331" s="258"/>
      <c r="P331" s="258"/>
      <c r="Q331" s="258"/>
      <c r="R331" s="258"/>
      <c r="S331" s="258"/>
      <c r="T331" s="259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60" t="s">
        <v>159</v>
      </c>
      <c r="AU331" s="260" t="s">
        <v>93</v>
      </c>
      <c r="AV331" s="14" t="s">
        <v>93</v>
      </c>
      <c r="AW331" s="14" t="s">
        <v>36</v>
      </c>
      <c r="AX331" s="14" t="s">
        <v>83</v>
      </c>
      <c r="AY331" s="260" t="s">
        <v>142</v>
      </c>
    </row>
    <row r="332" s="14" customFormat="1">
      <c r="A332" s="14"/>
      <c r="B332" s="250"/>
      <c r="C332" s="251"/>
      <c r="D332" s="241" t="s">
        <v>159</v>
      </c>
      <c r="E332" s="252" t="s">
        <v>1</v>
      </c>
      <c r="F332" s="253" t="s">
        <v>445</v>
      </c>
      <c r="G332" s="251"/>
      <c r="H332" s="254">
        <v>24.199999999999999</v>
      </c>
      <c r="I332" s="255"/>
      <c r="J332" s="251"/>
      <c r="K332" s="251"/>
      <c r="L332" s="256"/>
      <c r="M332" s="257"/>
      <c r="N332" s="258"/>
      <c r="O332" s="258"/>
      <c r="P332" s="258"/>
      <c r="Q332" s="258"/>
      <c r="R332" s="258"/>
      <c r="S332" s="258"/>
      <c r="T332" s="259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60" t="s">
        <v>159</v>
      </c>
      <c r="AU332" s="260" t="s">
        <v>93</v>
      </c>
      <c r="AV332" s="14" t="s">
        <v>93</v>
      </c>
      <c r="AW332" s="14" t="s">
        <v>36</v>
      </c>
      <c r="AX332" s="14" t="s">
        <v>83</v>
      </c>
      <c r="AY332" s="260" t="s">
        <v>142</v>
      </c>
    </row>
    <row r="333" s="14" customFormat="1">
      <c r="A333" s="14"/>
      <c r="B333" s="250"/>
      <c r="C333" s="251"/>
      <c r="D333" s="241" t="s">
        <v>159</v>
      </c>
      <c r="E333" s="252" t="s">
        <v>1</v>
      </c>
      <c r="F333" s="253" t="s">
        <v>446</v>
      </c>
      <c r="G333" s="251"/>
      <c r="H333" s="254">
        <v>2</v>
      </c>
      <c r="I333" s="255"/>
      <c r="J333" s="251"/>
      <c r="K333" s="251"/>
      <c r="L333" s="256"/>
      <c r="M333" s="257"/>
      <c r="N333" s="258"/>
      <c r="O333" s="258"/>
      <c r="P333" s="258"/>
      <c r="Q333" s="258"/>
      <c r="R333" s="258"/>
      <c r="S333" s="258"/>
      <c r="T333" s="259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60" t="s">
        <v>159</v>
      </c>
      <c r="AU333" s="260" t="s">
        <v>93</v>
      </c>
      <c r="AV333" s="14" t="s">
        <v>93</v>
      </c>
      <c r="AW333" s="14" t="s">
        <v>36</v>
      </c>
      <c r="AX333" s="14" t="s">
        <v>83</v>
      </c>
      <c r="AY333" s="260" t="s">
        <v>142</v>
      </c>
    </row>
    <row r="334" s="14" customFormat="1">
      <c r="A334" s="14"/>
      <c r="B334" s="250"/>
      <c r="C334" s="251"/>
      <c r="D334" s="241" t="s">
        <v>159</v>
      </c>
      <c r="E334" s="252" t="s">
        <v>1</v>
      </c>
      <c r="F334" s="253" t="s">
        <v>447</v>
      </c>
      <c r="G334" s="251"/>
      <c r="H334" s="254">
        <v>35</v>
      </c>
      <c r="I334" s="255"/>
      <c r="J334" s="251"/>
      <c r="K334" s="251"/>
      <c r="L334" s="256"/>
      <c r="M334" s="257"/>
      <c r="N334" s="258"/>
      <c r="O334" s="258"/>
      <c r="P334" s="258"/>
      <c r="Q334" s="258"/>
      <c r="R334" s="258"/>
      <c r="S334" s="258"/>
      <c r="T334" s="259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60" t="s">
        <v>159</v>
      </c>
      <c r="AU334" s="260" t="s">
        <v>93</v>
      </c>
      <c r="AV334" s="14" t="s">
        <v>93</v>
      </c>
      <c r="AW334" s="14" t="s">
        <v>36</v>
      </c>
      <c r="AX334" s="14" t="s">
        <v>83</v>
      </c>
      <c r="AY334" s="260" t="s">
        <v>142</v>
      </c>
    </row>
    <row r="335" s="14" customFormat="1">
      <c r="A335" s="14"/>
      <c r="B335" s="250"/>
      <c r="C335" s="251"/>
      <c r="D335" s="241" t="s">
        <v>159</v>
      </c>
      <c r="E335" s="252" t="s">
        <v>1</v>
      </c>
      <c r="F335" s="253" t="s">
        <v>448</v>
      </c>
      <c r="G335" s="251"/>
      <c r="H335" s="254">
        <v>8.4000000000000004</v>
      </c>
      <c r="I335" s="255"/>
      <c r="J335" s="251"/>
      <c r="K335" s="251"/>
      <c r="L335" s="256"/>
      <c r="M335" s="257"/>
      <c r="N335" s="258"/>
      <c r="O335" s="258"/>
      <c r="P335" s="258"/>
      <c r="Q335" s="258"/>
      <c r="R335" s="258"/>
      <c r="S335" s="258"/>
      <c r="T335" s="259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60" t="s">
        <v>159</v>
      </c>
      <c r="AU335" s="260" t="s">
        <v>93</v>
      </c>
      <c r="AV335" s="14" t="s">
        <v>93</v>
      </c>
      <c r="AW335" s="14" t="s">
        <v>36</v>
      </c>
      <c r="AX335" s="14" t="s">
        <v>83</v>
      </c>
      <c r="AY335" s="260" t="s">
        <v>142</v>
      </c>
    </row>
    <row r="336" s="14" customFormat="1">
      <c r="A336" s="14"/>
      <c r="B336" s="250"/>
      <c r="C336" s="251"/>
      <c r="D336" s="241" t="s">
        <v>159</v>
      </c>
      <c r="E336" s="252" t="s">
        <v>1</v>
      </c>
      <c r="F336" s="253" t="s">
        <v>449</v>
      </c>
      <c r="G336" s="251"/>
      <c r="H336" s="254">
        <v>37.299999999999997</v>
      </c>
      <c r="I336" s="255"/>
      <c r="J336" s="251"/>
      <c r="K336" s="251"/>
      <c r="L336" s="256"/>
      <c r="M336" s="257"/>
      <c r="N336" s="258"/>
      <c r="O336" s="258"/>
      <c r="P336" s="258"/>
      <c r="Q336" s="258"/>
      <c r="R336" s="258"/>
      <c r="S336" s="258"/>
      <c r="T336" s="259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60" t="s">
        <v>159</v>
      </c>
      <c r="AU336" s="260" t="s">
        <v>93</v>
      </c>
      <c r="AV336" s="14" t="s">
        <v>93</v>
      </c>
      <c r="AW336" s="14" t="s">
        <v>36</v>
      </c>
      <c r="AX336" s="14" t="s">
        <v>83</v>
      </c>
      <c r="AY336" s="260" t="s">
        <v>142</v>
      </c>
    </row>
    <row r="337" s="14" customFormat="1">
      <c r="A337" s="14"/>
      <c r="B337" s="250"/>
      <c r="C337" s="251"/>
      <c r="D337" s="241" t="s">
        <v>159</v>
      </c>
      <c r="E337" s="252" t="s">
        <v>1</v>
      </c>
      <c r="F337" s="253" t="s">
        <v>450</v>
      </c>
      <c r="G337" s="251"/>
      <c r="H337" s="254">
        <v>1</v>
      </c>
      <c r="I337" s="255"/>
      <c r="J337" s="251"/>
      <c r="K337" s="251"/>
      <c r="L337" s="256"/>
      <c r="M337" s="257"/>
      <c r="N337" s="258"/>
      <c r="O337" s="258"/>
      <c r="P337" s="258"/>
      <c r="Q337" s="258"/>
      <c r="R337" s="258"/>
      <c r="S337" s="258"/>
      <c r="T337" s="259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60" t="s">
        <v>159</v>
      </c>
      <c r="AU337" s="260" t="s">
        <v>93</v>
      </c>
      <c r="AV337" s="14" t="s">
        <v>93</v>
      </c>
      <c r="AW337" s="14" t="s">
        <v>36</v>
      </c>
      <c r="AX337" s="14" t="s">
        <v>83</v>
      </c>
      <c r="AY337" s="260" t="s">
        <v>142</v>
      </c>
    </row>
    <row r="338" s="14" customFormat="1">
      <c r="A338" s="14"/>
      <c r="B338" s="250"/>
      <c r="C338" s="251"/>
      <c r="D338" s="241" t="s">
        <v>159</v>
      </c>
      <c r="E338" s="252" t="s">
        <v>1</v>
      </c>
      <c r="F338" s="253" t="s">
        <v>451</v>
      </c>
      <c r="G338" s="251"/>
      <c r="H338" s="254">
        <v>18.800000000000001</v>
      </c>
      <c r="I338" s="255"/>
      <c r="J338" s="251"/>
      <c r="K338" s="251"/>
      <c r="L338" s="256"/>
      <c r="M338" s="257"/>
      <c r="N338" s="258"/>
      <c r="O338" s="258"/>
      <c r="P338" s="258"/>
      <c r="Q338" s="258"/>
      <c r="R338" s="258"/>
      <c r="S338" s="258"/>
      <c r="T338" s="259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60" t="s">
        <v>159</v>
      </c>
      <c r="AU338" s="260" t="s">
        <v>93</v>
      </c>
      <c r="AV338" s="14" t="s">
        <v>93</v>
      </c>
      <c r="AW338" s="14" t="s">
        <v>36</v>
      </c>
      <c r="AX338" s="14" t="s">
        <v>83</v>
      </c>
      <c r="AY338" s="260" t="s">
        <v>142</v>
      </c>
    </row>
    <row r="339" s="15" customFormat="1">
      <c r="A339" s="15"/>
      <c r="B339" s="261"/>
      <c r="C339" s="262"/>
      <c r="D339" s="241" t="s">
        <v>159</v>
      </c>
      <c r="E339" s="263" t="s">
        <v>1</v>
      </c>
      <c r="F339" s="264" t="s">
        <v>162</v>
      </c>
      <c r="G339" s="262"/>
      <c r="H339" s="265">
        <v>139.33799999999999</v>
      </c>
      <c r="I339" s="266"/>
      <c r="J339" s="262"/>
      <c r="K339" s="262"/>
      <c r="L339" s="267"/>
      <c r="M339" s="268"/>
      <c r="N339" s="269"/>
      <c r="O339" s="269"/>
      <c r="P339" s="269"/>
      <c r="Q339" s="269"/>
      <c r="R339" s="269"/>
      <c r="S339" s="269"/>
      <c r="T339" s="270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T339" s="271" t="s">
        <v>159</v>
      </c>
      <c r="AU339" s="271" t="s">
        <v>93</v>
      </c>
      <c r="AV339" s="15" t="s">
        <v>149</v>
      </c>
      <c r="AW339" s="15" t="s">
        <v>36</v>
      </c>
      <c r="AX339" s="15" t="s">
        <v>91</v>
      </c>
      <c r="AY339" s="271" t="s">
        <v>142</v>
      </c>
    </row>
    <row r="340" s="2" customFormat="1" ht="24.15" customHeight="1">
      <c r="A340" s="38"/>
      <c r="B340" s="39"/>
      <c r="C340" s="226" t="s">
        <v>452</v>
      </c>
      <c r="D340" s="226" t="s">
        <v>144</v>
      </c>
      <c r="E340" s="227" t="s">
        <v>453</v>
      </c>
      <c r="F340" s="228" t="s">
        <v>454</v>
      </c>
      <c r="G340" s="229" t="s">
        <v>157</v>
      </c>
      <c r="H340" s="230">
        <v>139.33799999999999</v>
      </c>
      <c r="I340" s="231"/>
      <c r="J340" s="232">
        <f>ROUND(I340*H340,2)</f>
        <v>0</v>
      </c>
      <c r="K340" s="228" t="s">
        <v>1</v>
      </c>
      <c r="L340" s="44"/>
      <c r="M340" s="233" t="s">
        <v>1</v>
      </c>
      <c r="N340" s="234" t="s">
        <v>48</v>
      </c>
      <c r="O340" s="91"/>
      <c r="P340" s="235">
        <f>O340*H340</f>
        <v>0</v>
      </c>
      <c r="Q340" s="235">
        <v>0.0025999999999999999</v>
      </c>
      <c r="R340" s="235">
        <f>Q340*H340</f>
        <v>0.36227879999999996</v>
      </c>
      <c r="S340" s="235">
        <v>0</v>
      </c>
      <c r="T340" s="236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37" t="s">
        <v>149</v>
      </c>
      <c r="AT340" s="237" t="s">
        <v>144</v>
      </c>
      <c r="AU340" s="237" t="s">
        <v>93</v>
      </c>
      <c r="AY340" s="17" t="s">
        <v>142</v>
      </c>
      <c r="BE340" s="238">
        <f>IF(N340="základní",J340,0)</f>
        <v>0</v>
      </c>
      <c r="BF340" s="238">
        <f>IF(N340="snížená",J340,0)</f>
        <v>0</v>
      </c>
      <c r="BG340" s="238">
        <f>IF(N340="zákl. přenesená",J340,0)</f>
        <v>0</v>
      </c>
      <c r="BH340" s="238">
        <f>IF(N340="sníž. přenesená",J340,0)</f>
        <v>0</v>
      </c>
      <c r="BI340" s="238">
        <f>IF(N340="nulová",J340,0)</f>
        <v>0</v>
      </c>
      <c r="BJ340" s="17" t="s">
        <v>91</v>
      </c>
      <c r="BK340" s="238">
        <f>ROUND(I340*H340,2)</f>
        <v>0</v>
      </c>
      <c r="BL340" s="17" t="s">
        <v>149</v>
      </c>
      <c r="BM340" s="237" t="s">
        <v>455</v>
      </c>
    </row>
    <row r="341" s="2" customFormat="1" ht="16.5" customHeight="1">
      <c r="A341" s="38"/>
      <c r="B341" s="39"/>
      <c r="C341" s="226" t="s">
        <v>456</v>
      </c>
      <c r="D341" s="226" t="s">
        <v>144</v>
      </c>
      <c r="E341" s="227" t="s">
        <v>457</v>
      </c>
      <c r="F341" s="228" t="s">
        <v>458</v>
      </c>
      <c r="G341" s="229" t="s">
        <v>157</v>
      </c>
      <c r="H341" s="230">
        <v>139.33799999999999</v>
      </c>
      <c r="I341" s="231"/>
      <c r="J341" s="232">
        <f>ROUND(I341*H341,2)</f>
        <v>0</v>
      </c>
      <c r="K341" s="228" t="s">
        <v>148</v>
      </c>
      <c r="L341" s="44"/>
      <c r="M341" s="233" t="s">
        <v>1</v>
      </c>
      <c r="N341" s="234" t="s">
        <v>48</v>
      </c>
      <c r="O341" s="91"/>
      <c r="P341" s="235">
        <f>O341*H341</f>
        <v>0</v>
      </c>
      <c r="Q341" s="235">
        <v>0</v>
      </c>
      <c r="R341" s="235">
        <f>Q341*H341</f>
        <v>0</v>
      </c>
      <c r="S341" s="235">
        <v>0</v>
      </c>
      <c r="T341" s="236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237" t="s">
        <v>149</v>
      </c>
      <c r="AT341" s="237" t="s">
        <v>144</v>
      </c>
      <c r="AU341" s="237" t="s">
        <v>93</v>
      </c>
      <c r="AY341" s="17" t="s">
        <v>142</v>
      </c>
      <c r="BE341" s="238">
        <f>IF(N341="základní",J341,0)</f>
        <v>0</v>
      </c>
      <c r="BF341" s="238">
        <f>IF(N341="snížená",J341,0)</f>
        <v>0</v>
      </c>
      <c r="BG341" s="238">
        <f>IF(N341="zákl. přenesená",J341,0)</f>
        <v>0</v>
      </c>
      <c r="BH341" s="238">
        <f>IF(N341="sníž. přenesená",J341,0)</f>
        <v>0</v>
      </c>
      <c r="BI341" s="238">
        <f>IF(N341="nulová",J341,0)</f>
        <v>0</v>
      </c>
      <c r="BJ341" s="17" t="s">
        <v>91</v>
      </c>
      <c r="BK341" s="238">
        <f>ROUND(I341*H341,2)</f>
        <v>0</v>
      </c>
      <c r="BL341" s="17" t="s">
        <v>149</v>
      </c>
      <c r="BM341" s="237" t="s">
        <v>459</v>
      </c>
    </row>
    <row r="342" s="2" customFormat="1" ht="16.5" customHeight="1">
      <c r="A342" s="38"/>
      <c r="B342" s="39"/>
      <c r="C342" s="226" t="s">
        <v>460</v>
      </c>
      <c r="D342" s="226" t="s">
        <v>144</v>
      </c>
      <c r="E342" s="227" t="s">
        <v>461</v>
      </c>
      <c r="F342" s="228" t="s">
        <v>462</v>
      </c>
      <c r="G342" s="229" t="s">
        <v>188</v>
      </c>
      <c r="H342" s="230">
        <v>3.7189999999999999</v>
      </c>
      <c r="I342" s="231"/>
      <c r="J342" s="232">
        <f>ROUND(I342*H342,2)</f>
        <v>0</v>
      </c>
      <c r="K342" s="228" t="s">
        <v>148</v>
      </c>
      <c r="L342" s="44"/>
      <c r="M342" s="233" t="s">
        <v>1</v>
      </c>
      <c r="N342" s="234" t="s">
        <v>48</v>
      </c>
      <c r="O342" s="91"/>
      <c r="P342" s="235">
        <f>O342*H342</f>
        <v>0</v>
      </c>
      <c r="Q342" s="235">
        <v>1.0463199999999999</v>
      </c>
      <c r="R342" s="235">
        <f>Q342*H342</f>
        <v>3.8912640799999996</v>
      </c>
      <c r="S342" s="235">
        <v>0</v>
      </c>
      <c r="T342" s="236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37" t="s">
        <v>149</v>
      </c>
      <c r="AT342" s="237" t="s">
        <v>144</v>
      </c>
      <c r="AU342" s="237" t="s">
        <v>93</v>
      </c>
      <c r="AY342" s="17" t="s">
        <v>142</v>
      </c>
      <c r="BE342" s="238">
        <f>IF(N342="základní",J342,0)</f>
        <v>0</v>
      </c>
      <c r="BF342" s="238">
        <f>IF(N342="snížená",J342,0)</f>
        <v>0</v>
      </c>
      <c r="BG342" s="238">
        <f>IF(N342="zákl. přenesená",J342,0)</f>
        <v>0</v>
      </c>
      <c r="BH342" s="238">
        <f>IF(N342="sníž. přenesená",J342,0)</f>
        <v>0</v>
      </c>
      <c r="BI342" s="238">
        <f>IF(N342="nulová",J342,0)</f>
        <v>0</v>
      </c>
      <c r="BJ342" s="17" t="s">
        <v>91</v>
      </c>
      <c r="BK342" s="238">
        <f>ROUND(I342*H342,2)</f>
        <v>0</v>
      </c>
      <c r="BL342" s="17" t="s">
        <v>149</v>
      </c>
      <c r="BM342" s="237" t="s">
        <v>463</v>
      </c>
    </row>
    <row r="343" s="13" customFormat="1">
      <c r="A343" s="13"/>
      <c r="B343" s="239"/>
      <c r="C343" s="240"/>
      <c r="D343" s="241" t="s">
        <v>159</v>
      </c>
      <c r="E343" s="242" t="s">
        <v>1</v>
      </c>
      <c r="F343" s="243" t="s">
        <v>464</v>
      </c>
      <c r="G343" s="240"/>
      <c r="H343" s="242" t="s">
        <v>1</v>
      </c>
      <c r="I343" s="244"/>
      <c r="J343" s="240"/>
      <c r="K343" s="240"/>
      <c r="L343" s="245"/>
      <c r="M343" s="246"/>
      <c r="N343" s="247"/>
      <c r="O343" s="247"/>
      <c r="P343" s="247"/>
      <c r="Q343" s="247"/>
      <c r="R343" s="247"/>
      <c r="S343" s="247"/>
      <c r="T343" s="248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49" t="s">
        <v>159</v>
      </c>
      <c r="AU343" s="249" t="s">
        <v>93</v>
      </c>
      <c r="AV343" s="13" t="s">
        <v>91</v>
      </c>
      <c r="AW343" s="13" t="s">
        <v>36</v>
      </c>
      <c r="AX343" s="13" t="s">
        <v>83</v>
      </c>
      <c r="AY343" s="249" t="s">
        <v>142</v>
      </c>
    </row>
    <row r="344" s="14" customFormat="1">
      <c r="A344" s="14"/>
      <c r="B344" s="250"/>
      <c r="C344" s="251"/>
      <c r="D344" s="241" t="s">
        <v>159</v>
      </c>
      <c r="E344" s="252" t="s">
        <v>1</v>
      </c>
      <c r="F344" s="253" t="s">
        <v>465</v>
      </c>
      <c r="G344" s="251"/>
      <c r="H344" s="254">
        <v>3.7189999999999999</v>
      </c>
      <c r="I344" s="255"/>
      <c r="J344" s="251"/>
      <c r="K344" s="251"/>
      <c r="L344" s="256"/>
      <c r="M344" s="257"/>
      <c r="N344" s="258"/>
      <c r="O344" s="258"/>
      <c r="P344" s="258"/>
      <c r="Q344" s="258"/>
      <c r="R344" s="258"/>
      <c r="S344" s="258"/>
      <c r="T344" s="259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60" t="s">
        <v>159</v>
      </c>
      <c r="AU344" s="260" t="s">
        <v>93</v>
      </c>
      <c r="AV344" s="14" t="s">
        <v>93</v>
      </c>
      <c r="AW344" s="14" t="s">
        <v>36</v>
      </c>
      <c r="AX344" s="14" t="s">
        <v>83</v>
      </c>
      <c r="AY344" s="260" t="s">
        <v>142</v>
      </c>
    </row>
    <row r="345" s="15" customFormat="1">
      <c r="A345" s="15"/>
      <c r="B345" s="261"/>
      <c r="C345" s="262"/>
      <c r="D345" s="241" t="s">
        <v>159</v>
      </c>
      <c r="E345" s="263" t="s">
        <v>1</v>
      </c>
      <c r="F345" s="264" t="s">
        <v>162</v>
      </c>
      <c r="G345" s="262"/>
      <c r="H345" s="265">
        <v>3.7189999999999999</v>
      </c>
      <c r="I345" s="266"/>
      <c r="J345" s="262"/>
      <c r="K345" s="262"/>
      <c r="L345" s="267"/>
      <c r="M345" s="268"/>
      <c r="N345" s="269"/>
      <c r="O345" s="269"/>
      <c r="P345" s="269"/>
      <c r="Q345" s="269"/>
      <c r="R345" s="269"/>
      <c r="S345" s="269"/>
      <c r="T345" s="270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T345" s="271" t="s">
        <v>159</v>
      </c>
      <c r="AU345" s="271" t="s">
        <v>93</v>
      </c>
      <c r="AV345" s="15" t="s">
        <v>149</v>
      </c>
      <c r="AW345" s="15" t="s">
        <v>36</v>
      </c>
      <c r="AX345" s="15" t="s">
        <v>91</v>
      </c>
      <c r="AY345" s="271" t="s">
        <v>142</v>
      </c>
    </row>
    <row r="346" s="12" customFormat="1" ht="22.8" customHeight="1">
      <c r="A346" s="12"/>
      <c r="B346" s="210"/>
      <c r="C346" s="211"/>
      <c r="D346" s="212" t="s">
        <v>82</v>
      </c>
      <c r="E346" s="224" t="s">
        <v>149</v>
      </c>
      <c r="F346" s="224" t="s">
        <v>466</v>
      </c>
      <c r="G346" s="211"/>
      <c r="H346" s="211"/>
      <c r="I346" s="214"/>
      <c r="J346" s="225">
        <f>BK346</f>
        <v>0</v>
      </c>
      <c r="K346" s="211"/>
      <c r="L346" s="216"/>
      <c r="M346" s="217"/>
      <c r="N346" s="218"/>
      <c r="O346" s="218"/>
      <c r="P346" s="219">
        <f>SUM(P347:P378)</f>
        <v>0</v>
      </c>
      <c r="Q346" s="218"/>
      <c r="R346" s="219">
        <f>SUM(R347:R378)</f>
        <v>12.398023480000001</v>
      </c>
      <c r="S346" s="218"/>
      <c r="T346" s="220">
        <f>SUM(T347:T378)</f>
        <v>0</v>
      </c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R346" s="221" t="s">
        <v>91</v>
      </c>
      <c r="AT346" s="222" t="s">
        <v>82</v>
      </c>
      <c r="AU346" s="222" t="s">
        <v>91</v>
      </c>
      <c r="AY346" s="221" t="s">
        <v>142</v>
      </c>
      <c r="BK346" s="223">
        <f>SUM(BK347:BK378)</f>
        <v>0</v>
      </c>
    </row>
    <row r="347" s="2" customFormat="1" ht="16.5" customHeight="1">
      <c r="A347" s="38"/>
      <c r="B347" s="39"/>
      <c r="C347" s="226" t="s">
        <v>467</v>
      </c>
      <c r="D347" s="226" t="s">
        <v>144</v>
      </c>
      <c r="E347" s="227" t="s">
        <v>468</v>
      </c>
      <c r="F347" s="228" t="s">
        <v>469</v>
      </c>
      <c r="G347" s="229" t="s">
        <v>176</v>
      </c>
      <c r="H347" s="230">
        <v>3.2970000000000002</v>
      </c>
      <c r="I347" s="231"/>
      <c r="J347" s="232">
        <f>ROUND(I347*H347,2)</f>
        <v>0</v>
      </c>
      <c r="K347" s="228" t="s">
        <v>148</v>
      </c>
      <c r="L347" s="44"/>
      <c r="M347" s="233" t="s">
        <v>1</v>
      </c>
      <c r="N347" s="234" t="s">
        <v>48</v>
      </c>
      <c r="O347" s="91"/>
      <c r="P347" s="235">
        <f>O347*H347</f>
        <v>0</v>
      </c>
      <c r="Q347" s="235">
        <v>2.5020099999999998</v>
      </c>
      <c r="R347" s="235">
        <f>Q347*H347</f>
        <v>8.2491269700000007</v>
      </c>
      <c r="S347" s="235">
        <v>0</v>
      </c>
      <c r="T347" s="236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37" t="s">
        <v>149</v>
      </c>
      <c r="AT347" s="237" t="s">
        <v>144</v>
      </c>
      <c r="AU347" s="237" t="s">
        <v>93</v>
      </c>
      <c r="AY347" s="17" t="s">
        <v>142</v>
      </c>
      <c r="BE347" s="238">
        <f>IF(N347="základní",J347,0)</f>
        <v>0</v>
      </c>
      <c r="BF347" s="238">
        <f>IF(N347="snížená",J347,0)</f>
        <v>0</v>
      </c>
      <c r="BG347" s="238">
        <f>IF(N347="zákl. přenesená",J347,0)</f>
        <v>0</v>
      </c>
      <c r="BH347" s="238">
        <f>IF(N347="sníž. přenesená",J347,0)</f>
        <v>0</v>
      </c>
      <c r="BI347" s="238">
        <f>IF(N347="nulová",J347,0)</f>
        <v>0</v>
      </c>
      <c r="BJ347" s="17" t="s">
        <v>91</v>
      </c>
      <c r="BK347" s="238">
        <f>ROUND(I347*H347,2)</f>
        <v>0</v>
      </c>
      <c r="BL347" s="17" t="s">
        <v>149</v>
      </c>
      <c r="BM347" s="237" t="s">
        <v>470</v>
      </c>
    </row>
    <row r="348" s="13" customFormat="1">
      <c r="A348" s="13"/>
      <c r="B348" s="239"/>
      <c r="C348" s="240"/>
      <c r="D348" s="241" t="s">
        <v>159</v>
      </c>
      <c r="E348" s="242" t="s">
        <v>1</v>
      </c>
      <c r="F348" s="243" t="s">
        <v>471</v>
      </c>
      <c r="G348" s="240"/>
      <c r="H348" s="242" t="s">
        <v>1</v>
      </c>
      <c r="I348" s="244"/>
      <c r="J348" s="240"/>
      <c r="K348" s="240"/>
      <c r="L348" s="245"/>
      <c r="M348" s="246"/>
      <c r="N348" s="247"/>
      <c r="O348" s="247"/>
      <c r="P348" s="247"/>
      <c r="Q348" s="247"/>
      <c r="R348" s="247"/>
      <c r="S348" s="247"/>
      <c r="T348" s="248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9" t="s">
        <v>159</v>
      </c>
      <c r="AU348" s="249" t="s">
        <v>93</v>
      </c>
      <c r="AV348" s="13" t="s">
        <v>91</v>
      </c>
      <c r="AW348" s="13" t="s">
        <v>36</v>
      </c>
      <c r="AX348" s="13" t="s">
        <v>83</v>
      </c>
      <c r="AY348" s="249" t="s">
        <v>142</v>
      </c>
    </row>
    <row r="349" s="14" customFormat="1">
      <c r="A349" s="14"/>
      <c r="B349" s="250"/>
      <c r="C349" s="251"/>
      <c r="D349" s="241" t="s">
        <v>159</v>
      </c>
      <c r="E349" s="252" t="s">
        <v>1</v>
      </c>
      <c r="F349" s="253" t="s">
        <v>472</v>
      </c>
      <c r="G349" s="251"/>
      <c r="H349" s="254">
        <v>0.45400000000000001</v>
      </c>
      <c r="I349" s="255"/>
      <c r="J349" s="251"/>
      <c r="K349" s="251"/>
      <c r="L349" s="256"/>
      <c r="M349" s="257"/>
      <c r="N349" s="258"/>
      <c r="O349" s="258"/>
      <c r="P349" s="258"/>
      <c r="Q349" s="258"/>
      <c r="R349" s="258"/>
      <c r="S349" s="258"/>
      <c r="T349" s="259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60" t="s">
        <v>159</v>
      </c>
      <c r="AU349" s="260" t="s">
        <v>93</v>
      </c>
      <c r="AV349" s="14" t="s">
        <v>93</v>
      </c>
      <c r="AW349" s="14" t="s">
        <v>36</v>
      </c>
      <c r="AX349" s="14" t="s">
        <v>83</v>
      </c>
      <c r="AY349" s="260" t="s">
        <v>142</v>
      </c>
    </row>
    <row r="350" s="14" customFormat="1">
      <c r="A350" s="14"/>
      <c r="B350" s="250"/>
      <c r="C350" s="251"/>
      <c r="D350" s="241" t="s">
        <v>159</v>
      </c>
      <c r="E350" s="252" t="s">
        <v>1</v>
      </c>
      <c r="F350" s="253" t="s">
        <v>473</v>
      </c>
      <c r="G350" s="251"/>
      <c r="H350" s="254">
        <v>0.81399999999999995</v>
      </c>
      <c r="I350" s="255"/>
      <c r="J350" s="251"/>
      <c r="K350" s="251"/>
      <c r="L350" s="256"/>
      <c r="M350" s="257"/>
      <c r="N350" s="258"/>
      <c r="O350" s="258"/>
      <c r="P350" s="258"/>
      <c r="Q350" s="258"/>
      <c r="R350" s="258"/>
      <c r="S350" s="258"/>
      <c r="T350" s="259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60" t="s">
        <v>159</v>
      </c>
      <c r="AU350" s="260" t="s">
        <v>93</v>
      </c>
      <c r="AV350" s="14" t="s">
        <v>93</v>
      </c>
      <c r="AW350" s="14" t="s">
        <v>36</v>
      </c>
      <c r="AX350" s="14" t="s">
        <v>83</v>
      </c>
      <c r="AY350" s="260" t="s">
        <v>142</v>
      </c>
    </row>
    <row r="351" s="14" customFormat="1">
      <c r="A351" s="14"/>
      <c r="B351" s="250"/>
      <c r="C351" s="251"/>
      <c r="D351" s="241" t="s">
        <v>159</v>
      </c>
      <c r="E351" s="252" t="s">
        <v>1</v>
      </c>
      <c r="F351" s="253" t="s">
        <v>474</v>
      </c>
      <c r="G351" s="251"/>
      <c r="H351" s="254">
        <v>1.399</v>
      </c>
      <c r="I351" s="255"/>
      <c r="J351" s="251"/>
      <c r="K351" s="251"/>
      <c r="L351" s="256"/>
      <c r="M351" s="257"/>
      <c r="N351" s="258"/>
      <c r="O351" s="258"/>
      <c r="P351" s="258"/>
      <c r="Q351" s="258"/>
      <c r="R351" s="258"/>
      <c r="S351" s="258"/>
      <c r="T351" s="259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60" t="s">
        <v>159</v>
      </c>
      <c r="AU351" s="260" t="s">
        <v>93</v>
      </c>
      <c r="AV351" s="14" t="s">
        <v>93</v>
      </c>
      <c r="AW351" s="14" t="s">
        <v>36</v>
      </c>
      <c r="AX351" s="14" t="s">
        <v>83</v>
      </c>
      <c r="AY351" s="260" t="s">
        <v>142</v>
      </c>
    </row>
    <row r="352" s="14" customFormat="1">
      <c r="A352" s="14"/>
      <c r="B352" s="250"/>
      <c r="C352" s="251"/>
      <c r="D352" s="241" t="s">
        <v>159</v>
      </c>
      <c r="E352" s="252" t="s">
        <v>1</v>
      </c>
      <c r="F352" s="253" t="s">
        <v>475</v>
      </c>
      <c r="G352" s="251"/>
      <c r="H352" s="254">
        <v>0.63</v>
      </c>
      <c r="I352" s="255"/>
      <c r="J352" s="251"/>
      <c r="K352" s="251"/>
      <c r="L352" s="256"/>
      <c r="M352" s="257"/>
      <c r="N352" s="258"/>
      <c r="O352" s="258"/>
      <c r="P352" s="258"/>
      <c r="Q352" s="258"/>
      <c r="R352" s="258"/>
      <c r="S352" s="258"/>
      <c r="T352" s="259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60" t="s">
        <v>159</v>
      </c>
      <c r="AU352" s="260" t="s">
        <v>93</v>
      </c>
      <c r="AV352" s="14" t="s">
        <v>93</v>
      </c>
      <c r="AW352" s="14" t="s">
        <v>36</v>
      </c>
      <c r="AX352" s="14" t="s">
        <v>83</v>
      </c>
      <c r="AY352" s="260" t="s">
        <v>142</v>
      </c>
    </row>
    <row r="353" s="15" customFormat="1">
      <c r="A353" s="15"/>
      <c r="B353" s="261"/>
      <c r="C353" s="262"/>
      <c r="D353" s="241" t="s">
        <v>159</v>
      </c>
      <c r="E353" s="263" t="s">
        <v>1</v>
      </c>
      <c r="F353" s="264" t="s">
        <v>162</v>
      </c>
      <c r="G353" s="262"/>
      <c r="H353" s="265">
        <v>3.2970000000000002</v>
      </c>
      <c r="I353" s="266"/>
      <c r="J353" s="262"/>
      <c r="K353" s="262"/>
      <c r="L353" s="267"/>
      <c r="M353" s="268"/>
      <c r="N353" s="269"/>
      <c r="O353" s="269"/>
      <c r="P353" s="269"/>
      <c r="Q353" s="269"/>
      <c r="R353" s="269"/>
      <c r="S353" s="269"/>
      <c r="T353" s="270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T353" s="271" t="s">
        <v>159</v>
      </c>
      <c r="AU353" s="271" t="s">
        <v>93</v>
      </c>
      <c r="AV353" s="15" t="s">
        <v>149</v>
      </c>
      <c r="AW353" s="15" t="s">
        <v>36</v>
      </c>
      <c r="AX353" s="15" t="s">
        <v>91</v>
      </c>
      <c r="AY353" s="271" t="s">
        <v>142</v>
      </c>
    </row>
    <row r="354" s="2" customFormat="1" ht="24.15" customHeight="1">
      <c r="A354" s="38"/>
      <c r="B354" s="39"/>
      <c r="C354" s="226" t="s">
        <v>476</v>
      </c>
      <c r="D354" s="226" t="s">
        <v>144</v>
      </c>
      <c r="E354" s="227" t="s">
        <v>477</v>
      </c>
      <c r="F354" s="228" t="s">
        <v>478</v>
      </c>
      <c r="G354" s="229" t="s">
        <v>157</v>
      </c>
      <c r="H354" s="230">
        <v>35.759999999999998</v>
      </c>
      <c r="I354" s="231"/>
      <c r="J354" s="232">
        <f>ROUND(I354*H354,2)</f>
        <v>0</v>
      </c>
      <c r="K354" s="228" t="s">
        <v>148</v>
      </c>
      <c r="L354" s="44"/>
      <c r="M354" s="233" t="s">
        <v>1</v>
      </c>
      <c r="N354" s="234" t="s">
        <v>48</v>
      </c>
      <c r="O354" s="91"/>
      <c r="P354" s="235">
        <f>O354*H354</f>
        <v>0</v>
      </c>
      <c r="Q354" s="235">
        <v>0.0053299999999999997</v>
      </c>
      <c r="R354" s="235">
        <f>Q354*H354</f>
        <v>0.19060079999999999</v>
      </c>
      <c r="S354" s="235">
        <v>0</v>
      </c>
      <c r="T354" s="236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37" t="s">
        <v>149</v>
      </c>
      <c r="AT354" s="237" t="s">
        <v>144</v>
      </c>
      <c r="AU354" s="237" t="s">
        <v>93</v>
      </c>
      <c r="AY354" s="17" t="s">
        <v>142</v>
      </c>
      <c r="BE354" s="238">
        <f>IF(N354="základní",J354,0)</f>
        <v>0</v>
      </c>
      <c r="BF354" s="238">
        <f>IF(N354="snížená",J354,0)</f>
        <v>0</v>
      </c>
      <c r="BG354" s="238">
        <f>IF(N354="zákl. přenesená",J354,0)</f>
        <v>0</v>
      </c>
      <c r="BH354" s="238">
        <f>IF(N354="sníž. přenesená",J354,0)</f>
        <v>0</v>
      </c>
      <c r="BI354" s="238">
        <f>IF(N354="nulová",J354,0)</f>
        <v>0</v>
      </c>
      <c r="BJ354" s="17" t="s">
        <v>91</v>
      </c>
      <c r="BK354" s="238">
        <f>ROUND(I354*H354,2)</f>
        <v>0</v>
      </c>
      <c r="BL354" s="17" t="s">
        <v>149</v>
      </c>
      <c r="BM354" s="237" t="s">
        <v>479</v>
      </c>
    </row>
    <row r="355" s="13" customFormat="1">
      <c r="A355" s="13"/>
      <c r="B355" s="239"/>
      <c r="C355" s="240"/>
      <c r="D355" s="241" t="s">
        <v>159</v>
      </c>
      <c r="E355" s="242" t="s">
        <v>1</v>
      </c>
      <c r="F355" s="243" t="s">
        <v>480</v>
      </c>
      <c r="G355" s="240"/>
      <c r="H355" s="242" t="s">
        <v>1</v>
      </c>
      <c r="I355" s="244"/>
      <c r="J355" s="240"/>
      <c r="K355" s="240"/>
      <c r="L355" s="245"/>
      <c r="M355" s="246"/>
      <c r="N355" s="247"/>
      <c r="O355" s="247"/>
      <c r="P355" s="247"/>
      <c r="Q355" s="247"/>
      <c r="R355" s="247"/>
      <c r="S355" s="247"/>
      <c r="T355" s="248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49" t="s">
        <v>159</v>
      </c>
      <c r="AU355" s="249" t="s">
        <v>93</v>
      </c>
      <c r="AV355" s="13" t="s">
        <v>91</v>
      </c>
      <c r="AW355" s="13" t="s">
        <v>36</v>
      </c>
      <c r="AX355" s="13" t="s">
        <v>83</v>
      </c>
      <c r="AY355" s="249" t="s">
        <v>142</v>
      </c>
    </row>
    <row r="356" s="14" customFormat="1">
      <c r="A356" s="14"/>
      <c r="B356" s="250"/>
      <c r="C356" s="251"/>
      <c r="D356" s="241" t="s">
        <v>159</v>
      </c>
      <c r="E356" s="252" t="s">
        <v>1</v>
      </c>
      <c r="F356" s="253" t="s">
        <v>481</v>
      </c>
      <c r="G356" s="251"/>
      <c r="H356" s="254">
        <v>4.9900000000000002</v>
      </c>
      <c r="I356" s="255"/>
      <c r="J356" s="251"/>
      <c r="K356" s="251"/>
      <c r="L356" s="256"/>
      <c r="M356" s="257"/>
      <c r="N356" s="258"/>
      <c r="O356" s="258"/>
      <c r="P356" s="258"/>
      <c r="Q356" s="258"/>
      <c r="R356" s="258"/>
      <c r="S356" s="258"/>
      <c r="T356" s="259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60" t="s">
        <v>159</v>
      </c>
      <c r="AU356" s="260" t="s">
        <v>93</v>
      </c>
      <c r="AV356" s="14" t="s">
        <v>93</v>
      </c>
      <c r="AW356" s="14" t="s">
        <v>36</v>
      </c>
      <c r="AX356" s="14" t="s">
        <v>83</v>
      </c>
      <c r="AY356" s="260" t="s">
        <v>142</v>
      </c>
    </row>
    <row r="357" s="14" customFormat="1">
      <c r="A357" s="14"/>
      <c r="B357" s="250"/>
      <c r="C357" s="251"/>
      <c r="D357" s="241" t="s">
        <v>159</v>
      </c>
      <c r="E357" s="252" t="s">
        <v>1</v>
      </c>
      <c r="F357" s="253" t="s">
        <v>482</v>
      </c>
      <c r="G357" s="251"/>
      <c r="H357" s="254">
        <v>8.8300000000000001</v>
      </c>
      <c r="I357" s="255"/>
      <c r="J357" s="251"/>
      <c r="K357" s="251"/>
      <c r="L357" s="256"/>
      <c r="M357" s="257"/>
      <c r="N357" s="258"/>
      <c r="O357" s="258"/>
      <c r="P357" s="258"/>
      <c r="Q357" s="258"/>
      <c r="R357" s="258"/>
      <c r="S357" s="258"/>
      <c r="T357" s="259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60" t="s">
        <v>159</v>
      </c>
      <c r="AU357" s="260" t="s">
        <v>93</v>
      </c>
      <c r="AV357" s="14" t="s">
        <v>93</v>
      </c>
      <c r="AW357" s="14" t="s">
        <v>36</v>
      </c>
      <c r="AX357" s="14" t="s">
        <v>83</v>
      </c>
      <c r="AY357" s="260" t="s">
        <v>142</v>
      </c>
    </row>
    <row r="358" s="14" customFormat="1">
      <c r="A358" s="14"/>
      <c r="B358" s="250"/>
      <c r="C358" s="251"/>
      <c r="D358" s="241" t="s">
        <v>159</v>
      </c>
      <c r="E358" s="252" t="s">
        <v>1</v>
      </c>
      <c r="F358" s="253" t="s">
        <v>483</v>
      </c>
      <c r="G358" s="251"/>
      <c r="H358" s="254">
        <v>15.07</v>
      </c>
      <c r="I358" s="255"/>
      <c r="J358" s="251"/>
      <c r="K358" s="251"/>
      <c r="L358" s="256"/>
      <c r="M358" s="257"/>
      <c r="N358" s="258"/>
      <c r="O358" s="258"/>
      <c r="P358" s="258"/>
      <c r="Q358" s="258"/>
      <c r="R358" s="258"/>
      <c r="S358" s="258"/>
      <c r="T358" s="259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60" t="s">
        <v>159</v>
      </c>
      <c r="AU358" s="260" t="s">
        <v>93</v>
      </c>
      <c r="AV358" s="14" t="s">
        <v>93</v>
      </c>
      <c r="AW358" s="14" t="s">
        <v>36</v>
      </c>
      <c r="AX358" s="14" t="s">
        <v>83</v>
      </c>
      <c r="AY358" s="260" t="s">
        <v>142</v>
      </c>
    </row>
    <row r="359" s="14" customFormat="1">
      <c r="A359" s="14"/>
      <c r="B359" s="250"/>
      <c r="C359" s="251"/>
      <c r="D359" s="241" t="s">
        <v>159</v>
      </c>
      <c r="E359" s="252" t="s">
        <v>1</v>
      </c>
      <c r="F359" s="253" t="s">
        <v>484</v>
      </c>
      <c r="G359" s="251"/>
      <c r="H359" s="254">
        <v>6.8700000000000001</v>
      </c>
      <c r="I359" s="255"/>
      <c r="J359" s="251"/>
      <c r="K359" s="251"/>
      <c r="L359" s="256"/>
      <c r="M359" s="257"/>
      <c r="N359" s="258"/>
      <c r="O359" s="258"/>
      <c r="P359" s="258"/>
      <c r="Q359" s="258"/>
      <c r="R359" s="258"/>
      <c r="S359" s="258"/>
      <c r="T359" s="259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60" t="s">
        <v>159</v>
      </c>
      <c r="AU359" s="260" t="s">
        <v>93</v>
      </c>
      <c r="AV359" s="14" t="s">
        <v>93</v>
      </c>
      <c r="AW359" s="14" t="s">
        <v>36</v>
      </c>
      <c r="AX359" s="14" t="s">
        <v>83</v>
      </c>
      <c r="AY359" s="260" t="s">
        <v>142</v>
      </c>
    </row>
    <row r="360" s="15" customFormat="1">
      <c r="A360" s="15"/>
      <c r="B360" s="261"/>
      <c r="C360" s="262"/>
      <c r="D360" s="241" t="s">
        <v>159</v>
      </c>
      <c r="E360" s="263" t="s">
        <v>1</v>
      </c>
      <c r="F360" s="264" t="s">
        <v>162</v>
      </c>
      <c r="G360" s="262"/>
      <c r="H360" s="265">
        <v>35.759999999999998</v>
      </c>
      <c r="I360" s="266"/>
      <c r="J360" s="262"/>
      <c r="K360" s="262"/>
      <c r="L360" s="267"/>
      <c r="M360" s="268"/>
      <c r="N360" s="269"/>
      <c r="O360" s="269"/>
      <c r="P360" s="269"/>
      <c r="Q360" s="269"/>
      <c r="R360" s="269"/>
      <c r="S360" s="269"/>
      <c r="T360" s="270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T360" s="271" t="s">
        <v>159</v>
      </c>
      <c r="AU360" s="271" t="s">
        <v>93</v>
      </c>
      <c r="AV360" s="15" t="s">
        <v>149</v>
      </c>
      <c r="AW360" s="15" t="s">
        <v>36</v>
      </c>
      <c r="AX360" s="15" t="s">
        <v>91</v>
      </c>
      <c r="AY360" s="271" t="s">
        <v>142</v>
      </c>
    </row>
    <row r="361" s="2" customFormat="1" ht="24.15" customHeight="1">
      <c r="A361" s="38"/>
      <c r="B361" s="39"/>
      <c r="C361" s="226" t="s">
        <v>485</v>
      </c>
      <c r="D361" s="226" t="s">
        <v>144</v>
      </c>
      <c r="E361" s="227" t="s">
        <v>486</v>
      </c>
      <c r="F361" s="228" t="s">
        <v>487</v>
      </c>
      <c r="G361" s="229" t="s">
        <v>157</v>
      </c>
      <c r="H361" s="230">
        <v>35.759999999999998</v>
      </c>
      <c r="I361" s="231"/>
      <c r="J361" s="232">
        <f>ROUND(I361*H361,2)</f>
        <v>0</v>
      </c>
      <c r="K361" s="228" t="s">
        <v>1</v>
      </c>
      <c r="L361" s="44"/>
      <c r="M361" s="233" t="s">
        <v>1</v>
      </c>
      <c r="N361" s="234" t="s">
        <v>48</v>
      </c>
      <c r="O361" s="91"/>
      <c r="P361" s="235">
        <f>O361*H361</f>
        <v>0</v>
      </c>
      <c r="Q361" s="235">
        <v>0.0032000000000000002</v>
      </c>
      <c r="R361" s="235">
        <f>Q361*H361</f>
        <v>0.11443200000000001</v>
      </c>
      <c r="S361" s="235">
        <v>0</v>
      </c>
      <c r="T361" s="236">
        <f>S361*H361</f>
        <v>0</v>
      </c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R361" s="237" t="s">
        <v>149</v>
      </c>
      <c r="AT361" s="237" t="s">
        <v>144</v>
      </c>
      <c r="AU361" s="237" t="s">
        <v>93</v>
      </c>
      <c r="AY361" s="17" t="s">
        <v>142</v>
      </c>
      <c r="BE361" s="238">
        <f>IF(N361="základní",J361,0)</f>
        <v>0</v>
      </c>
      <c r="BF361" s="238">
        <f>IF(N361="snížená",J361,0)</f>
        <v>0</v>
      </c>
      <c r="BG361" s="238">
        <f>IF(N361="zákl. přenesená",J361,0)</f>
        <v>0</v>
      </c>
      <c r="BH361" s="238">
        <f>IF(N361="sníž. přenesená",J361,0)</f>
        <v>0</v>
      </c>
      <c r="BI361" s="238">
        <f>IF(N361="nulová",J361,0)</f>
        <v>0</v>
      </c>
      <c r="BJ361" s="17" t="s">
        <v>91</v>
      </c>
      <c r="BK361" s="238">
        <f>ROUND(I361*H361,2)</f>
        <v>0</v>
      </c>
      <c r="BL361" s="17" t="s">
        <v>149</v>
      </c>
      <c r="BM361" s="237" t="s">
        <v>488</v>
      </c>
    </row>
    <row r="362" s="2" customFormat="1" ht="24.15" customHeight="1">
      <c r="A362" s="38"/>
      <c r="B362" s="39"/>
      <c r="C362" s="226" t="s">
        <v>489</v>
      </c>
      <c r="D362" s="226" t="s">
        <v>144</v>
      </c>
      <c r="E362" s="227" t="s">
        <v>490</v>
      </c>
      <c r="F362" s="228" t="s">
        <v>491</v>
      </c>
      <c r="G362" s="229" t="s">
        <v>157</v>
      </c>
      <c r="H362" s="230">
        <v>35.759999999999998</v>
      </c>
      <c r="I362" s="231"/>
      <c r="J362" s="232">
        <f>ROUND(I362*H362,2)</f>
        <v>0</v>
      </c>
      <c r="K362" s="228" t="s">
        <v>148</v>
      </c>
      <c r="L362" s="44"/>
      <c r="M362" s="233" t="s">
        <v>1</v>
      </c>
      <c r="N362" s="234" t="s">
        <v>48</v>
      </c>
      <c r="O362" s="91"/>
      <c r="P362" s="235">
        <f>O362*H362</f>
        <v>0</v>
      </c>
      <c r="Q362" s="235">
        <v>0</v>
      </c>
      <c r="R362" s="235">
        <f>Q362*H362</f>
        <v>0</v>
      </c>
      <c r="S362" s="235">
        <v>0</v>
      </c>
      <c r="T362" s="236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37" t="s">
        <v>149</v>
      </c>
      <c r="AT362" s="237" t="s">
        <v>144</v>
      </c>
      <c r="AU362" s="237" t="s">
        <v>93</v>
      </c>
      <c r="AY362" s="17" t="s">
        <v>142</v>
      </c>
      <c r="BE362" s="238">
        <f>IF(N362="základní",J362,0)</f>
        <v>0</v>
      </c>
      <c r="BF362" s="238">
        <f>IF(N362="snížená",J362,0)</f>
        <v>0</v>
      </c>
      <c r="BG362" s="238">
        <f>IF(N362="zákl. přenesená",J362,0)</f>
        <v>0</v>
      </c>
      <c r="BH362" s="238">
        <f>IF(N362="sníž. přenesená",J362,0)</f>
        <v>0</v>
      </c>
      <c r="BI362" s="238">
        <f>IF(N362="nulová",J362,0)</f>
        <v>0</v>
      </c>
      <c r="BJ362" s="17" t="s">
        <v>91</v>
      </c>
      <c r="BK362" s="238">
        <f>ROUND(I362*H362,2)</f>
        <v>0</v>
      </c>
      <c r="BL362" s="17" t="s">
        <v>149</v>
      </c>
      <c r="BM362" s="237" t="s">
        <v>492</v>
      </c>
    </row>
    <row r="363" s="2" customFormat="1" ht="24.15" customHeight="1">
      <c r="A363" s="38"/>
      <c r="B363" s="39"/>
      <c r="C363" s="226" t="s">
        <v>493</v>
      </c>
      <c r="D363" s="226" t="s">
        <v>144</v>
      </c>
      <c r="E363" s="227" t="s">
        <v>494</v>
      </c>
      <c r="F363" s="228" t="s">
        <v>495</v>
      </c>
      <c r="G363" s="229" t="s">
        <v>157</v>
      </c>
      <c r="H363" s="230">
        <v>35.759999999999998</v>
      </c>
      <c r="I363" s="231"/>
      <c r="J363" s="232">
        <f>ROUND(I363*H363,2)</f>
        <v>0</v>
      </c>
      <c r="K363" s="228" t="s">
        <v>148</v>
      </c>
      <c r="L363" s="44"/>
      <c r="M363" s="233" t="s">
        <v>1</v>
      </c>
      <c r="N363" s="234" t="s">
        <v>48</v>
      </c>
      <c r="O363" s="91"/>
      <c r="P363" s="235">
        <f>O363*H363</f>
        <v>0</v>
      </c>
      <c r="Q363" s="235">
        <v>0.00080999999999999996</v>
      </c>
      <c r="R363" s="235">
        <f>Q363*H363</f>
        <v>0.028965599999999998</v>
      </c>
      <c r="S363" s="235">
        <v>0</v>
      </c>
      <c r="T363" s="236">
        <f>S363*H363</f>
        <v>0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237" t="s">
        <v>149</v>
      </c>
      <c r="AT363" s="237" t="s">
        <v>144</v>
      </c>
      <c r="AU363" s="237" t="s">
        <v>93</v>
      </c>
      <c r="AY363" s="17" t="s">
        <v>142</v>
      </c>
      <c r="BE363" s="238">
        <f>IF(N363="základní",J363,0)</f>
        <v>0</v>
      </c>
      <c r="BF363" s="238">
        <f>IF(N363="snížená",J363,0)</f>
        <v>0</v>
      </c>
      <c r="BG363" s="238">
        <f>IF(N363="zákl. přenesená",J363,0)</f>
        <v>0</v>
      </c>
      <c r="BH363" s="238">
        <f>IF(N363="sníž. přenesená",J363,0)</f>
        <v>0</v>
      </c>
      <c r="BI363" s="238">
        <f>IF(N363="nulová",J363,0)</f>
        <v>0</v>
      </c>
      <c r="BJ363" s="17" t="s">
        <v>91</v>
      </c>
      <c r="BK363" s="238">
        <f>ROUND(I363*H363,2)</f>
        <v>0</v>
      </c>
      <c r="BL363" s="17" t="s">
        <v>149</v>
      </c>
      <c r="BM363" s="237" t="s">
        <v>496</v>
      </c>
    </row>
    <row r="364" s="2" customFormat="1" ht="24.15" customHeight="1">
      <c r="A364" s="38"/>
      <c r="B364" s="39"/>
      <c r="C364" s="226" t="s">
        <v>497</v>
      </c>
      <c r="D364" s="226" t="s">
        <v>144</v>
      </c>
      <c r="E364" s="227" t="s">
        <v>498</v>
      </c>
      <c r="F364" s="228" t="s">
        <v>499</v>
      </c>
      <c r="G364" s="229" t="s">
        <v>157</v>
      </c>
      <c r="H364" s="230">
        <v>35.759999999999998</v>
      </c>
      <c r="I364" s="231"/>
      <c r="J364" s="232">
        <f>ROUND(I364*H364,2)</f>
        <v>0</v>
      </c>
      <c r="K364" s="228" t="s">
        <v>148</v>
      </c>
      <c r="L364" s="44"/>
      <c r="M364" s="233" t="s">
        <v>1</v>
      </c>
      <c r="N364" s="234" t="s">
        <v>48</v>
      </c>
      <c r="O364" s="91"/>
      <c r="P364" s="235">
        <f>O364*H364</f>
        <v>0</v>
      </c>
      <c r="Q364" s="235">
        <v>0</v>
      </c>
      <c r="R364" s="235">
        <f>Q364*H364</f>
        <v>0</v>
      </c>
      <c r="S364" s="235">
        <v>0</v>
      </c>
      <c r="T364" s="236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37" t="s">
        <v>149</v>
      </c>
      <c r="AT364" s="237" t="s">
        <v>144</v>
      </c>
      <c r="AU364" s="237" t="s">
        <v>93</v>
      </c>
      <c r="AY364" s="17" t="s">
        <v>142</v>
      </c>
      <c r="BE364" s="238">
        <f>IF(N364="základní",J364,0)</f>
        <v>0</v>
      </c>
      <c r="BF364" s="238">
        <f>IF(N364="snížená",J364,0)</f>
        <v>0</v>
      </c>
      <c r="BG364" s="238">
        <f>IF(N364="zákl. přenesená",J364,0)</f>
        <v>0</v>
      </c>
      <c r="BH364" s="238">
        <f>IF(N364="sníž. přenesená",J364,0)</f>
        <v>0</v>
      </c>
      <c r="BI364" s="238">
        <f>IF(N364="nulová",J364,0)</f>
        <v>0</v>
      </c>
      <c r="BJ364" s="17" t="s">
        <v>91</v>
      </c>
      <c r="BK364" s="238">
        <f>ROUND(I364*H364,2)</f>
        <v>0</v>
      </c>
      <c r="BL364" s="17" t="s">
        <v>149</v>
      </c>
      <c r="BM364" s="237" t="s">
        <v>500</v>
      </c>
    </row>
    <row r="365" s="2" customFormat="1" ht="21.75" customHeight="1">
      <c r="A365" s="38"/>
      <c r="B365" s="39"/>
      <c r="C365" s="226" t="s">
        <v>501</v>
      </c>
      <c r="D365" s="226" t="s">
        <v>144</v>
      </c>
      <c r="E365" s="227" t="s">
        <v>502</v>
      </c>
      <c r="F365" s="228" t="s">
        <v>503</v>
      </c>
      <c r="G365" s="229" t="s">
        <v>176</v>
      </c>
      <c r="H365" s="230">
        <v>1.4730000000000001</v>
      </c>
      <c r="I365" s="231"/>
      <c r="J365" s="232">
        <f>ROUND(I365*H365,2)</f>
        <v>0</v>
      </c>
      <c r="K365" s="228" t="s">
        <v>148</v>
      </c>
      <c r="L365" s="44"/>
      <c r="M365" s="233" t="s">
        <v>1</v>
      </c>
      <c r="N365" s="234" t="s">
        <v>48</v>
      </c>
      <c r="O365" s="91"/>
      <c r="P365" s="235">
        <f>O365*H365</f>
        <v>0</v>
      </c>
      <c r="Q365" s="235">
        <v>2.5019499999999999</v>
      </c>
      <c r="R365" s="235">
        <f>Q365*H365</f>
        <v>3.6853723500000002</v>
      </c>
      <c r="S365" s="235">
        <v>0</v>
      </c>
      <c r="T365" s="236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237" t="s">
        <v>149</v>
      </c>
      <c r="AT365" s="237" t="s">
        <v>144</v>
      </c>
      <c r="AU365" s="237" t="s">
        <v>93</v>
      </c>
      <c r="AY365" s="17" t="s">
        <v>142</v>
      </c>
      <c r="BE365" s="238">
        <f>IF(N365="základní",J365,0)</f>
        <v>0</v>
      </c>
      <c r="BF365" s="238">
        <f>IF(N365="snížená",J365,0)</f>
        <v>0</v>
      </c>
      <c r="BG365" s="238">
        <f>IF(N365="zákl. přenesená",J365,0)</f>
        <v>0</v>
      </c>
      <c r="BH365" s="238">
        <f>IF(N365="sníž. přenesená",J365,0)</f>
        <v>0</v>
      </c>
      <c r="BI365" s="238">
        <f>IF(N365="nulová",J365,0)</f>
        <v>0</v>
      </c>
      <c r="BJ365" s="17" t="s">
        <v>91</v>
      </c>
      <c r="BK365" s="238">
        <f>ROUND(I365*H365,2)</f>
        <v>0</v>
      </c>
      <c r="BL365" s="17" t="s">
        <v>149</v>
      </c>
      <c r="BM365" s="237" t="s">
        <v>504</v>
      </c>
    </row>
    <row r="366" s="13" customFormat="1">
      <c r="A366" s="13"/>
      <c r="B366" s="239"/>
      <c r="C366" s="240"/>
      <c r="D366" s="241" t="s">
        <v>159</v>
      </c>
      <c r="E366" s="242" t="s">
        <v>1</v>
      </c>
      <c r="F366" s="243" t="s">
        <v>505</v>
      </c>
      <c r="G366" s="240"/>
      <c r="H366" s="242" t="s">
        <v>1</v>
      </c>
      <c r="I366" s="244"/>
      <c r="J366" s="240"/>
      <c r="K366" s="240"/>
      <c r="L366" s="245"/>
      <c r="M366" s="246"/>
      <c r="N366" s="247"/>
      <c r="O366" s="247"/>
      <c r="P366" s="247"/>
      <c r="Q366" s="247"/>
      <c r="R366" s="247"/>
      <c r="S366" s="247"/>
      <c r="T366" s="248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9" t="s">
        <v>159</v>
      </c>
      <c r="AU366" s="249" t="s">
        <v>93</v>
      </c>
      <c r="AV366" s="13" t="s">
        <v>91</v>
      </c>
      <c r="AW366" s="13" t="s">
        <v>36</v>
      </c>
      <c r="AX366" s="13" t="s">
        <v>83</v>
      </c>
      <c r="AY366" s="249" t="s">
        <v>142</v>
      </c>
    </row>
    <row r="367" s="14" customFormat="1">
      <c r="A367" s="14"/>
      <c r="B367" s="250"/>
      <c r="C367" s="251"/>
      <c r="D367" s="241" t="s">
        <v>159</v>
      </c>
      <c r="E367" s="252" t="s">
        <v>1</v>
      </c>
      <c r="F367" s="253" t="s">
        <v>506</v>
      </c>
      <c r="G367" s="251"/>
      <c r="H367" s="254">
        <v>0.14399999999999999</v>
      </c>
      <c r="I367" s="255"/>
      <c r="J367" s="251"/>
      <c r="K367" s="251"/>
      <c r="L367" s="256"/>
      <c r="M367" s="257"/>
      <c r="N367" s="258"/>
      <c r="O367" s="258"/>
      <c r="P367" s="258"/>
      <c r="Q367" s="258"/>
      <c r="R367" s="258"/>
      <c r="S367" s="258"/>
      <c r="T367" s="259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60" t="s">
        <v>159</v>
      </c>
      <c r="AU367" s="260" t="s">
        <v>93</v>
      </c>
      <c r="AV367" s="14" t="s">
        <v>93</v>
      </c>
      <c r="AW367" s="14" t="s">
        <v>36</v>
      </c>
      <c r="AX367" s="14" t="s">
        <v>83</v>
      </c>
      <c r="AY367" s="260" t="s">
        <v>142</v>
      </c>
    </row>
    <row r="368" s="14" customFormat="1">
      <c r="A368" s="14"/>
      <c r="B368" s="250"/>
      <c r="C368" s="251"/>
      <c r="D368" s="241" t="s">
        <v>159</v>
      </c>
      <c r="E368" s="252" t="s">
        <v>1</v>
      </c>
      <c r="F368" s="253" t="s">
        <v>507</v>
      </c>
      <c r="G368" s="251"/>
      <c r="H368" s="254">
        <v>1.1850000000000001</v>
      </c>
      <c r="I368" s="255"/>
      <c r="J368" s="251"/>
      <c r="K368" s="251"/>
      <c r="L368" s="256"/>
      <c r="M368" s="257"/>
      <c r="N368" s="258"/>
      <c r="O368" s="258"/>
      <c r="P368" s="258"/>
      <c r="Q368" s="258"/>
      <c r="R368" s="258"/>
      <c r="S368" s="258"/>
      <c r="T368" s="259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60" t="s">
        <v>159</v>
      </c>
      <c r="AU368" s="260" t="s">
        <v>93</v>
      </c>
      <c r="AV368" s="14" t="s">
        <v>93</v>
      </c>
      <c r="AW368" s="14" t="s">
        <v>36</v>
      </c>
      <c r="AX368" s="14" t="s">
        <v>83</v>
      </c>
      <c r="AY368" s="260" t="s">
        <v>142</v>
      </c>
    </row>
    <row r="369" s="14" customFormat="1">
      <c r="A369" s="14"/>
      <c r="B369" s="250"/>
      <c r="C369" s="251"/>
      <c r="D369" s="241" t="s">
        <v>159</v>
      </c>
      <c r="E369" s="252" t="s">
        <v>1</v>
      </c>
      <c r="F369" s="253" t="s">
        <v>506</v>
      </c>
      <c r="G369" s="251"/>
      <c r="H369" s="254">
        <v>0.14399999999999999</v>
      </c>
      <c r="I369" s="255"/>
      <c r="J369" s="251"/>
      <c r="K369" s="251"/>
      <c r="L369" s="256"/>
      <c r="M369" s="257"/>
      <c r="N369" s="258"/>
      <c r="O369" s="258"/>
      <c r="P369" s="258"/>
      <c r="Q369" s="258"/>
      <c r="R369" s="258"/>
      <c r="S369" s="258"/>
      <c r="T369" s="259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60" t="s">
        <v>159</v>
      </c>
      <c r="AU369" s="260" t="s">
        <v>93</v>
      </c>
      <c r="AV369" s="14" t="s">
        <v>93</v>
      </c>
      <c r="AW369" s="14" t="s">
        <v>36</v>
      </c>
      <c r="AX369" s="14" t="s">
        <v>83</v>
      </c>
      <c r="AY369" s="260" t="s">
        <v>142</v>
      </c>
    </row>
    <row r="370" s="15" customFormat="1">
      <c r="A370" s="15"/>
      <c r="B370" s="261"/>
      <c r="C370" s="262"/>
      <c r="D370" s="241" t="s">
        <v>159</v>
      </c>
      <c r="E370" s="263" t="s">
        <v>1</v>
      </c>
      <c r="F370" s="264" t="s">
        <v>162</v>
      </c>
      <c r="G370" s="262"/>
      <c r="H370" s="265">
        <v>1.4730000000000001</v>
      </c>
      <c r="I370" s="266"/>
      <c r="J370" s="262"/>
      <c r="K370" s="262"/>
      <c r="L370" s="267"/>
      <c r="M370" s="268"/>
      <c r="N370" s="269"/>
      <c r="O370" s="269"/>
      <c r="P370" s="269"/>
      <c r="Q370" s="269"/>
      <c r="R370" s="269"/>
      <c r="S370" s="269"/>
      <c r="T370" s="270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T370" s="271" t="s">
        <v>159</v>
      </c>
      <c r="AU370" s="271" t="s">
        <v>93</v>
      </c>
      <c r="AV370" s="15" t="s">
        <v>149</v>
      </c>
      <c r="AW370" s="15" t="s">
        <v>36</v>
      </c>
      <c r="AX370" s="15" t="s">
        <v>91</v>
      </c>
      <c r="AY370" s="271" t="s">
        <v>142</v>
      </c>
    </row>
    <row r="371" s="2" customFormat="1" ht="16.5" customHeight="1">
      <c r="A371" s="38"/>
      <c r="B371" s="39"/>
      <c r="C371" s="226" t="s">
        <v>508</v>
      </c>
      <c r="D371" s="226" t="s">
        <v>144</v>
      </c>
      <c r="E371" s="227" t="s">
        <v>509</v>
      </c>
      <c r="F371" s="228" t="s">
        <v>510</v>
      </c>
      <c r="G371" s="229" t="s">
        <v>157</v>
      </c>
      <c r="H371" s="230">
        <v>11.648</v>
      </c>
      <c r="I371" s="231"/>
      <c r="J371" s="232">
        <f>ROUND(I371*H371,2)</f>
        <v>0</v>
      </c>
      <c r="K371" s="228" t="s">
        <v>148</v>
      </c>
      <c r="L371" s="44"/>
      <c r="M371" s="233" t="s">
        <v>1</v>
      </c>
      <c r="N371" s="234" t="s">
        <v>48</v>
      </c>
      <c r="O371" s="91"/>
      <c r="P371" s="235">
        <f>O371*H371</f>
        <v>0</v>
      </c>
      <c r="Q371" s="235">
        <v>0.00792</v>
      </c>
      <c r="R371" s="235">
        <f>Q371*H371</f>
        <v>0.09225216</v>
      </c>
      <c r="S371" s="235">
        <v>0</v>
      </c>
      <c r="T371" s="236">
        <f>S371*H371</f>
        <v>0</v>
      </c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R371" s="237" t="s">
        <v>149</v>
      </c>
      <c r="AT371" s="237" t="s">
        <v>144</v>
      </c>
      <c r="AU371" s="237" t="s">
        <v>93</v>
      </c>
      <c r="AY371" s="17" t="s">
        <v>142</v>
      </c>
      <c r="BE371" s="238">
        <f>IF(N371="základní",J371,0)</f>
        <v>0</v>
      </c>
      <c r="BF371" s="238">
        <f>IF(N371="snížená",J371,0)</f>
        <v>0</v>
      </c>
      <c r="BG371" s="238">
        <f>IF(N371="zákl. přenesená",J371,0)</f>
        <v>0</v>
      </c>
      <c r="BH371" s="238">
        <f>IF(N371="sníž. přenesená",J371,0)</f>
        <v>0</v>
      </c>
      <c r="BI371" s="238">
        <f>IF(N371="nulová",J371,0)</f>
        <v>0</v>
      </c>
      <c r="BJ371" s="17" t="s">
        <v>91</v>
      </c>
      <c r="BK371" s="238">
        <f>ROUND(I371*H371,2)</f>
        <v>0</v>
      </c>
      <c r="BL371" s="17" t="s">
        <v>149</v>
      </c>
      <c r="BM371" s="237" t="s">
        <v>511</v>
      </c>
    </row>
    <row r="372" s="13" customFormat="1">
      <c r="A372" s="13"/>
      <c r="B372" s="239"/>
      <c r="C372" s="240"/>
      <c r="D372" s="241" t="s">
        <v>159</v>
      </c>
      <c r="E372" s="242" t="s">
        <v>1</v>
      </c>
      <c r="F372" s="243" t="s">
        <v>512</v>
      </c>
      <c r="G372" s="240"/>
      <c r="H372" s="242" t="s">
        <v>1</v>
      </c>
      <c r="I372" s="244"/>
      <c r="J372" s="240"/>
      <c r="K372" s="240"/>
      <c r="L372" s="245"/>
      <c r="M372" s="246"/>
      <c r="N372" s="247"/>
      <c r="O372" s="247"/>
      <c r="P372" s="247"/>
      <c r="Q372" s="247"/>
      <c r="R372" s="247"/>
      <c r="S372" s="247"/>
      <c r="T372" s="248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49" t="s">
        <v>159</v>
      </c>
      <c r="AU372" s="249" t="s">
        <v>93</v>
      </c>
      <c r="AV372" s="13" t="s">
        <v>91</v>
      </c>
      <c r="AW372" s="13" t="s">
        <v>36</v>
      </c>
      <c r="AX372" s="13" t="s">
        <v>83</v>
      </c>
      <c r="AY372" s="249" t="s">
        <v>142</v>
      </c>
    </row>
    <row r="373" s="14" customFormat="1">
      <c r="A373" s="14"/>
      <c r="B373" s="250"/>
      <c r="C373" s="251"/>
      <c r="D373" s="241" t="s">
        <v>159</v>
      </c>
      <c r="E373" s="252" t="s">
        <v>1</v>
      </c>
      <c r="F373" s="253" t="s">
        <v>513</v>
      </c>
      <c r="G373" s="251"/>
      <c r="H373" s="254">
        <v>1.3799999999999999</v>
      </c>
      <c r="I373" s="255"/>
      <c r="J373" s="251"/>
      <c r="K373" s="251"/>
      <c r="L373" s="256"/>
      <c r="M373" s="257"/>
      <c r="N373" s="258"/>
      <c r="O373" s="258"/>
      <c r="P373" s="258"/>
      <c r="Q373" s="258"/>
      <c r="R373" s="258"/>
      <c r="S373" s="258"/>
      <c r="T373" s="259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60" t="s">
        <v>159</v>
      </c>
      <c r="AU373" s="260" t="s">
        <v>93</v>
      </c>
      <c r="AV373" s="14" t="s">
        <v>93</v>
      </c>
      <c r="AW373" s="14" t="s">
        <v>36</v>
      </c>
      <c r="AX373" s="14" t="s">
        <v>83</v>
      </c>
      <c r="AY373" s="260" t="s">
        <v>142</v>
      </c>
    </row>
    <row r="374" s="14" customFormat="1">
      <c r="A374" s="14"/>
      <c r="B374" s="250"/>
      <c r="C374" s="251"/>
      <c r="D374" s="241" t="s">
        <v>159</v>
      </c>
      <c r="E374" s="252" t="s">
        <v>1</v>
      </c>
      <c r="F374" s="253" t="s">
        <v>514</v>
      </c>
      <c r="G374" s="251"/>
      <c r="H374" s="254">
        <v>8.8879999999999999</v>
      </c>
      <c r="I374" s="255"/>
      <c r="J374" s="251"/>
      <c r="K374" s="251"/>
      <c r="L374" s="256"/>
      <c r="M374" s="257"/>
      <c r="N374" s="258"/>
      <c r="O374" s="258"/>
      <c r="P374" s="258"/>
      <c r="Q374" s="258"/>
      <c r="R374" s="258"/>
      <c r="S374" s="258"/>
      <c r="T374" s="259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60" t="s">
        <v>159</v>
      </c>
      <c r="AU374" s="260" t="s">
        <v>93</v>
      </c>
      <c r="AV374" s="14" t="s">
        <v>93</v>
      </c>
      <c r="AW374" s="14" t="s">
        <v>36</v>
      </c>
      <c r="AX374" s="14" t="s">
        <v>83</v>
      </c>
      <c r="AY374" s="260" t="s">
        <v>142</v>
      </c>
    </row>
    <row r="375" s="14" customFormat="1">
      <c r="A375" s="14"/>
      <c r="B375" s="250"/>
      <c r="C375" s="251"/>
      <c r="D375" s="241" t="s">
        <v>159</v>
      </c>
      <c r="E375" s="252" t="s">
        <v>1</v>
      </c>
      <c r="F375" s="253" t="s">
        <v>513</v>
      </c>
      <c r="G375" s="251"/>
      <c r="H375" s="254">
        <v>1.3799999999999999</v>
      </c>
      <c r="I375" s="255"/>
      <c r="J375" s="251"/>
      <c r="K375" s="251"/>
      <c r="L375" s="256"/>
      <c r="M375" s="257"/>
      <c r="N375" s="258"/>
      <c r="O375" s="258"/>
      <c r="P375" s="258"/>
      <c r="Q375" s="258"/>
      <c r="R375" s="258"/>
      <c r="S375" s="258"/>
      <c r="T375" s="259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60" t="s">
        <v>159</v>
      </c>
      <c r="AU375" s="260" t="s">
        <v>93</v>
      </c>
      <c r="AV375" s="14" t="s">
        <v>93</v>
      </c>
      <c r="AW375" s="14" t="s">
        <v>36</v>
      </c>
      <c r="AX375" s="14" t="s">
        <v>83</v>
      </c>
      <c r="AY375" s="260" t="s">
        <v>142</v>
      </c>
    </row>
    <row r="376" s="15" customFormat="1">
      <c r="A376" s="15"/>
      <c r="B376" s="261"/>
      <c r="C376" s="262"/>
      <c r="D376" s="241" t="s">
        <v>159</v>
      </c>
      <c r="E376" s="263" t="s">
        <v>1</v>
      </c>
      <c r="F376" s="264" t="s">
        <v>162</v>
      </c>
      <c r="G376" s="262"/>
      <c r="H376" s="265">
        <v>11.648</v>
      </c>
      <c r="I376" s="266"/>
      <c r="J376" s="262"/>
      <c r="K376" s="262"/>
      <c r="L376" s="267"/>
      <c r="M376" s="268"/>
      <c r="N376" s="269"/>
      <c r="O376" s="269"/>
      <c r="P376" s="269"/>
      <c r="Q376" s="269"/>
      <c r="R376" s="269"/>
      <c r="S376" s="269"/>
      <c r="T376" s="270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T376" s="271" t="s">
        <v>159</v>
      </c>
      <c r="AU376" s="271" t="s">
        <v>93</v>
      </c>
      <c r="AV376" s="15" t="s">
        <v>149</v>
      </c>
      <c r="AW376" s="15" t="s">
        <v>36</v>
      </c>
      <c r="AX376" s="15" t="s">
        <v>91</v>
      </c>
      <c r="AY376" s="271" t="s">
        <v>142</v>
      </c>
    </row>
    <row r="377" s="2" customFormat="1" ht="24.15" customHeight="1">
      <c r="A377" s="38"/>
      <c r="B377" s="39"/>
      <c r="C377" s="226" t="s">
        <v>515</v>
      </c>
      <c r="D377" s="226" t="s">
        <v>144</v>
      </c>
      <c r="E377" s="227" t="s">
        <v>516</v>
      </c>
      <c r="F377" s="228" t="s">
        <v>517</v>
      </c>
      <c r="G377" s="229" t="s">
        <v>157</v>
      </c>
      <c r="H377" s="230">
        <v>11.648</v>
      </c>
      <c r="I377" s="231"/>
      <c r="J377" s="232">
        <f>ROUND(I377*H377,2)</f>
        <v>0</v>
      </c>
      <c r="K377" s="228" t="s">
        <v>1</v>
      </c>
      <c r="L377" s="44"/>
      <c r="M377" s="233" t="s">
        <v>1</v>
      </c>
      <c r="N377" s="234" t="s">
        <v>48</v>
      </c>
      <c r="O377" s="91"/>
      <c r="P377" s="235">
        <f>O377*H377</f>
        <v>0</v>
      </c>
      <c r="Q377" s="235">
        <v>0.0032000000000000002</v>
      </c>
      <c r="R377" s="235">
        <f>Q377*H377</f>
        <v>0.037273600000000004</v>
      </c>
      <c r="S377" s="235">
        <v>0</v>
      </c>
      <c r="T377" s="236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237" t="s">
        <v>149</v>
      </c>
      <c r="AT377" s="237" t="s">
        <v>144</v>
      </c>
      <c r="AU377" s="237" t="s">
        <v>93</v>
      </c>
      <c r="AY377" s="17" t="s">
        <v>142</v>
      </c>
      <c r="BE377" s="238">
        <f>IF(N377="základní",J377,0)</f>
        <v>0</v>
      </c>
      <c r="BF377" s="238">
        <f>IF(N377="snížená",J377,0)</f>
        <v>0</v>
      </c>
      <c r="BG377" s="238">
        <f>IF(N377="zákl. přenesená",J377,0)</f>
        <v>0</v>
      </c>
      <c r="BH377" s="238">
        <f>IF(N377="sníž. přenesená",J377,0)</f>
        <v>0</v>
      </c>
      <c r="BI377" s="238">
        <f>IF(N377="nulová",J377,0)</f>
        <v>0</v>
      </c>
      <c r="BJ377" s="17" t="s">
        <v>91</v>
      </c>
      <c r="BK377" s="238">
        <f>ROUND(I377*H377,2)</f>
        <v>0</v>
      </c>
      <c r="BL377" s="17" t="s">
        <v>149</v>
      </c>
      <c r="BM377" s="237" t="s">
        <v>518</v>
      </c>
    </row>
    <row r="378" s="2" customFormat="1" ht="16.5" customHeight="1">
      <c r="A378" s="38"/>
      <c r="B378" s="39"/>
      <c r="C378" s="226" t="s">
        <v>519</v>
      </c>
      <c r="D378" s="226" t="s">
        <v>144</v>
      </c>
      <c r="E378" s="227" t="s">
        <v>520</v>
      </c>
      <c r="F378" s="228" t="s">
        <v>521</v>
      </c>
      <c r="G378" s="229" t="s">
        <v>157</v>
      </c>
      <c r="H378" s="230">
        <v>11.648</v>
      </c>
      <c r="I378" s="231"/>
      <c r="J378" s="232">
        <f>ROUND(I378*H378,2)</f>
        <v>0</v>
      </c>
      <c r="K378" s="228" t="s">
        <v>148</v>
      </c>
      <c r="L378" s="44"/>
      <c r="M378" s="233" t="s">
        <v>1</v>
      </c>
      <c r="N378" s="234" t="s">
        <v>48</v>
      </c>
      <c r="O378" s="91"/>
      <c r="P378" s="235">
        <f>O378*H378</f>
        <v>0</v>
      </c>
      <c r="Q378" s="235">
        <v>0</v>
      </c>
      <c r="R378" s="235">
        <f>Q378*H378</f>
        <v>0</v>
      </c>
      <c r="S378" s="235">
        <v>0</v>
      </c>
      <c r="T378" s="236">
        <f>S378*H378</f>
        <v>0</v>
      </c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R378" s="237" t="s">
        <v>149</v>
      </c>
      <c r="AT378" s="237" t="s">
        <v>144</v>
      </c>
      <c r="AU378" s="237" t="s">
        <v>93</v>
      </c>
      <c r="AY378" s="17" t="s">
        <v>142</v>
      </c>
      <c r="BE378" s="238">
        <f>IF(N378="základní",J378,0)</f>
        <v>0</v>
      </c>
      <c r="BF378" s="238">
        <f>IF(N378="snížená",J378,0)</f>
        <v>0</v>
      </c>
      <c r="BG378" s="238">
        <f>IF(N378="zákl. přenesená",J378,0)</f>
        <v>0</v>
      </c>
      <c r="BH378" s="238">
        <f>IF(N378="sníž. přenesená",J378,0)</f>
        <v>0</v>
      </c>
      <c r="BI378" s="238">
        <f>IF(N378="nulová",J378,0)</f>
        <v>0</v>
      </c>
      <c r="BJ378" s="17" t="s">
        <v>91</v>
      </c>
      <c r="BK378" s="238">
        <f>ROUND(I378*H378,2)</f>
        <v>0</v>
      </c>
      <c r="BL378" s="17" t="s">
        <v>149</v>
      </c>
      <c r="BM378" s="237" t="s">
        <v>522</v>
      </c>
    </row>
    <row r="379" s="12" customFormat="1" ht="22.8" customHeight="1">
      <c r="A379" s="12"/>
      <c r="B379" s="210"/>
      <c r="C379" s="211"/>
      <c r="D379" s="212" t="s">
        <v>82</v>
      </c>
      <c r="E379" s="224" t="s">
        <v>173</v>
      </c>
      <c r="F379" s="224" t="s">
        <v>523</v>
      </c>
      <c r="G379" s="211"/>
      <c r="H379" s="211"/>
      <c r="I379" s="214"/>
      <c r="J379" s="225">
        <f>BK379</f>
        <v>0</v>
      </c>
      <c r="K379" s="211"/>
      <c r="L379" s="216"/>
      <c r="M379" s="217"/>
      <c r="N379" s="218"/>
      <c r="O379" s="218"/>
      <c r="P379" s="219">
        <f>SUM(P380:P388)</f>
        <v>0</v>
      </c>
      <c r="Q379" s="218"/>
      <c r="R379" s="219">
        <f>SUM(R380:R388)</f>
        <v>0.0088330000000000006</v>
      </c>
      <c r="S379" s="218"/>
      <c r="T379" s="220">
        <f>SUM(T380:T388)</f>
        <v>0</v>
      </c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R379" s="221" t="s">
        <v>91</v>
      </c>
      <c r="AT379" s="222" t="s">
        <v>82</v>
      </c>
      <c r="AU379" s="222" t="s">
        <v>91</v>
      </c>
      <c r="AY379" s="221" t="s">
        <v>142</v>
      </c>
      <c r="BK379" s="223">
        <f>SUM(BK380:BK388)</f>
        <v>0</v>
      </c>
    </row>
    <row r="380" s="2" customFormat="1" ht="16.5" customHeight="1">
      <c r="A380" s="38"/>
      <c r="B380" s="39"/>
      <c r="C380" s="226" t="s">
        <v>524</v>
      </c>
      <c r="D380" s="226" t="s">
        <v>144</v>
      </c>
      <c r="E380" s="227" t="s">
        <v>525</v>
      </c>
      <c r="F380" s="228" t="s">
        <v>526</v>
      </c>
      <c r="G380" s="229" t="s">
        <v>157</v>
      </c>
      <c r="H380" s="230">
        <v>35.759999999999998</v>
      </c>
      <c r="I380" s="231"/>
      <c r="J380" s="232">
        <f>ROUND(I380*H380,2)</f>
        <v>0</v>
      </c>
      <c r="K380" s="228" t="s">
        <v>1</v>
      </c>
      <c r="L380" s="44"/>
      <c r="M380" s="233" t="s">
        <v>1</v>
      </c>
      <c r="N380" s="234" t="s">
        <v>48</v>
      </c>
      <c r="O380" s="91"/>
      <c r="P380" s="235">
        <f>O380*H380</f>
        <v>0</v>
      </c>
      <c r="Q380" s="235">
        <v>0</v>
      </c>
      <c r="R380" s="235">
        <f>Q380*H380</f>
        <v>0</v>
      </c>
      <c r="S380" s="235">
        <v>0</v>
      </c>
      <c r="T380" s="236">
        <f>S380*H380</f>
        <v>0</v>
      </c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R380" s="237" t="s">
        <v>149</v>
      </c>
      <c r="AT380" s="237" t="s">
        <v>144</v>
      </c>
      <c r="AU380" s="237" t="s">
        <v>93</v>
      </c>
      <c r="AY380" s="17" t="s">
        <v>142</v>
      </c>
      <c r="BE380" s="238">
        <f>IF(N380="základní",J380,0)</f>
        <v>0</v>
      </c>
      <c r="BF380" s="238">
        <f>IF(N380="snížená",J380,0)</f>
        <v>0</v>
      </c>
      <c r="BG380" s="238">
        <f>IF(N380="zákl. přenesená",J380,0)</f>
        <v>0</v>
      </c>
      <c r="BH380" s="238">
        <f>IF(N380="sníž. přenesená",J380,0)</f>
        <v>0</v>
      </c>
      <c r="BI380" s="238">
        <f>IF(N380="nulová",J380,0)</f>
        <v>0</v>
      </c>
      <c r="BJ380" s="17" t="s">
        <v>91</v>
      </c>
      <c r="BK380" s="238">
        <f>ROUND(I380*H380,2)</f>
        <v>0</v>
      </c>
      <c r="BL380" s="17" t="s">
        <v>149</v>
      </c>
      <c r="BM380" s="237" t="s">
        <v>527</v>
      </c>
    </row>
    <row r="381" s="13" customFormat="1">
      <c r="A381" s="13"/>
      <c r="B381" s="239"/>
      <c r="C381" s="240"/>
      <c r="D381" s="241" t="s">
        <v>159</v>
      </c>
      <c r="E381" s="242" t="s">
        <v>1</v>
      </c>
      <c r="F381" s="243" t="s">
        <v>528</v>
      </c>
      <c r="G381" s="240"/>
      <c r="H381" s="242" t="s">
        <v>1</v>
      </c>
      <c r="I381" s="244"/>
      <c r="J381" s="240"/>
      <c r="K381" s="240"/>
      <c r="L381" s="245"/>
      <c r="M381" s="246"/>
      <c r="N381" s="247"/>
      <c r="O381" s="247"/>
      <c r="P381" s="247"/>
      <c r="Q381" s="247"/>
      <c r="R381" s="247"/>
      <c r="S381" s="247"/>
      <c r="T381" s="248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49" t="s">
        <v>159</v>
      </c>
      <c r="AU381" s="249" t="s">
        <v>93</v>
      </c>
      <c r="AV381" s="13" t="s">
        <v>91</v>
      </c>
      <c r="AW381" s="13" t="s">
        <v>36</v>
      </c>
      <c r="AX381" s="13" t="s">
        <v>83</v>
      </c>
      <c r="AY381" s="249" t="s">
        <v>142</v>
      </c>
    </row>
    <row r="382" s="14" customFormat="1">
      <c r="A382" s="14"/>
      <c r="B382" s="250"/>
      <c r="C382" s="251"/>
      <c r="D382" s="241" t="s">
        <v>159</v>
      </c>
      <c r="E382" s="252" t="s">
        <v>1</v>
      </c>
      <c r="F382" s="253" t="s">
        <v>481</v>
      </c>
      <c r="G382" s="251"/>
      <c r="H382" s="254">
        <v>4.9900000000000002</v>
      </c>
      <c r="I382" s="255"/>
      <c r="J382" s="251"/>
      <c r="K382" s="251"/>
      <c r="L382" s="256"/>
      <c r="M382" s="257"/>
      <c r="N382" s="258"/>
      <c r="O382" s="258"/>
      <c r="P382" s="258"/>
      <c r="Q382" s="258"/>
      <c r="R382" s="258"/>
      <c r="S382" s="258"/>
      <c r="T382" s="259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60" t="s">
        <v>159</v>
      </c>
      <c r="AU382" s="260" t="s">
        <v>93</v>
      </c>
      <c r="AV382" s="14" t="s">
        <v>93</v>
      </c>
      <c r="AW382" s="14" t="s">
        <v>36</v>
      </c>
      <c r="AX382" s="14" t="s">
        <v>83</v>
      </c>
      <c r="AY382" s="260" t="s">
        <v>142</v>
      </c>
    </row>
    <row r="383" s="14" customFormat="1">
      <c r="A383" s="14"/>
      <c r="B383" s="250"/>
      <c r="C383" s="251"/>
      <c r="D383" s="241" t="s">
        <v>159</v>
      </c>
      <c r="E383" s="252" t="s">
        <v>1</v>
      </c>
      <c r="F383" s="253" t="s">
        <v>482</v>
      </c>
      <c r="G383" s="251"/>
      <c r="H383" s="254">
        <v>8.8300000000000001</v>
      </c>
      <c r="I383" s="255"/>
      <c r="J383" s="251"/>
      <c r="K383" s="251"/>
      <c r="L383" s="256"/>
      <c r="M383" s="257"/>
      <c r="N383" s="258"/>
      <c r="O383" s="258"/>
      <c r="P383" s="258"/>
      <c r="Q383" s="258"/>
      <c r="R383" s="258"/>
      <c r="S383" s="258"/>
      <c r="T383" s="259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60" t="s">
        <v>159</v>
      </c>
      <c r="AU383" s="260" t="s">
        <v>93</v>
      </c>
      <c r="AV383" s="14" t="s">
        <v>93</v>
      </c>
      <c r="AW383" s="14" t="s">
        <v>36</v>
      </c>
      <c r="AX383" s="14" t="s">
        <v>83</v>
      </c>
      <c r="AY383" s="260" t="s">
        <v>142</v>
      </c>
    </row>
    <row r="384" s="14" customFormat="1">
      <c r="A384" s="14"/>
      <c r="B384" s="250"/>
      <c r="C384" s="251"/>
      <c r="D384" s="241" t="s">
        <v>159</v>
      </c>
      <c r="E384" s="252" t="s">
        <v>1</v>
      </c>
      <c r="F384" s="253" t="s">
        <v>483</v>
      </c>
      <c r="G384" s="251"/>
      <c r="H384" s="254">
        <v>15.07</v>
      </c>
      <c r="I384" s="255"/>
      <c r="J384" s="251"/>
      <c r="K384" s="251"/>
      <c r="L384" s="256"/>
      <c r="M384" s="257"/>
      <c r="N384" s="258"/>
      <c r="O384" s="258"/>
      <c r="P384" s="258"/>
      <c r="Q384" s="258"/>
      <c r="R384" s="258"/>
      <c r="S384" s="258"/>
      <c r="T384" s="259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60" t="s">
        <v>159</v>
      </c>
      <c r="AU384" s="260" t="s">
        <v>93</v>
      </c>
      <c r="AV384" s="14" t="s">
        <v>93</v>
      </c>
      <c r="AW384" s="14" t="s">
        <v>36</v>
      </c>
      <c r="AX384" s="14" t="s">
        <v>83</v>
      </c>
      <c r="AY384" s="260" t="s">
        <v>142</v>
      </c>
    </row>
    <row r="385" s="14" customFormat="1">
      <c r="A385" s="14"/>
      <c r="B385" s="250"/>
      <c r="C385" s="251"/>
      <c r="D385" s="241" t="s">
        <v>159</v>
      </c>
      <c r="E385" s="252" t="s">
        <v>1</v>
      </c>
      <c r="F385" s="253" t="s">
        <v>484</v>
      </c>
      <c r="G385" s="251"/>
      <c r="H385" s="254">
        <v>6.8700000000000001</v>
      </c>
      <c r="I385" s="255"/>
      <c r="J385" s="251"/>
      <c r="K385" s="251"/>
      <c r="L385" s="256"/>
      <c r="M385" s="257"/>
      <c r="N385" s="258"/>
      <c r="O385" s="258"/>
      <c r="P385" s="258"/>
      <c r="Q385" s="258"/>
      <c r="R385" s="258"/>
      <c r="S385" s="258"/>
      <c r="T385" s="259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60" t="s">
        <v>159</v>
      </c>
      <c r="AU385" s="260" t="s">
        <v>93</v>
      </c>
      <c r="AV385" s="14" t="s">
        <v>93</v>
      </c>
      <c r="AW385" s="14" t="s">
        <v>36</v>
      </c>
      <c r="AX385" s="14" t="s">
        <v>83</v>
      </c>
      <c r="AY385" s="260" t="s">
        <v>142</v>
      </c>
    </row>
    <row r="386" s="15" customFormat="1">
      <c r="A386" s="15"/>
      <c r="B386" s="261"/>
      <c r="C386" s="262"/>
      <c r="D386" s="241" t="s">
        <v>159</v>
      </c>
      <c r="E386" s="263" t="s">
        <v>1</v>
      </c>
      <c r="F386" s="264" t="s">
        <v>162</v>
      </c>
      <c r="G386" s="262"/>
      <c r="H386" s="265">
        <v>35.759999999999998</v>
      </c>
      <c r="I386" s="266"/>
      <c r="J386" s="262"/>
      <c r="K386" s="262"/>
      <c r="L386" s="267"/>
      <c r="M386" s="268"/>
      <c r="N386" s="269"/>
      <c r="O386" s="269"/>
      <c r="P386" s="269"/>
      <c r="Q386" s="269"/>
      <c r="R386" s="269"/>
      <c r="S386" s="269"/>
      <c r="T386" s="270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T386" s="271" t="s">
        <v>159</v>
      </c>
      <c r="AU386" s="271" t="s">
        <v>93</v>
      </c>
      <c r="AV386" s="15" t="s">
        <v>149</v>
      </c>
      <c r="AW386" s="15" t="s">
        <v>36</v>
      </c>
      <c r="AX386" s="15" t="s">
        <v>91</v>
      </c>
      <c r="AY386" s="271" t="s">
        <v>142</v>
      </c>
    </row>
    <row r="387" s="2" customFormat="1" ht="24.15" customHeight="1">
      <c r="A387" s="38"/>
      <c r="B387" s="39"/>
      <c r="C387" s="226" t="s">
        <v>529</v>
      </c>
      <c r="D387" s="226" t="s">
        <v>144</v>
      </c>
      <c r="E387" s="227" t="s">
        <v>530</v>
      </c>
      <c r="F387" s="228" t="s">
        <v>531</v>
      </c>
      <c r="G387" s="229" t="s">
        <v>165</v>
      </c>
      <c r="H387" s="230">
        <v>40.149999999999999</v>
      </c>
      <c r="I387" s="231"/>
      <c r="J387" s="232">
        <f>ROUND(I387*H387,2)</f>
        <v>0</v>
      </c>
      <c r="K387" s="228" t="s">
        <v>148</v>
      </c>
      <c r="L387" s="44"/>
      <c r="M387" s="233" t="s">
        <v>1</v>
      </c>
      <c r="N387" s="234" t="s">
        <v>48</v>
      </c>
      <c r="O387" s="91"/>
      <c r="P387" s="235">
        <f>O387*H387</f>
        <v>0</v>
      </c>
      <c r="Q387" s="235">
        <v>1.0000000000000001E-05</v>
      </c>
      <c r="R387" s="235">
        <f>Q387*H387</f>
        <v>0.0004015</v>
      </c>
      <c r="S387" s="235">
        <v>0</v>
      </c>
      <c r="T387" s="236">
        <f>S387*H387</f>
        <v>0</v>
      </c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R387" s="237" t="s">
        <v>149</v>
      </c>
      <c r="AT387" s="237" t="s">
        <v>144</v>
      </c>
      <c r="AU387" s="237" t="s">
        <v>93</v>
      </c>
      <c r="AY387" s="17" t="s">
        <v>142</v>
      </c>
      <c r="BE387" s="238">
        <f>IF(N387="základní",J387,0)</f>
        <v>0</v>
      </c>
      <c r="BF387" s="238">
        <f>IF(N387="snížená",J387,0)</f>
        <v>0</v>
      </c>
      <c r="BG387" s="238">
        <f>IF(N387="zákl. přenesená",J387,0)</f>
        <v>0</v>
      </c>
      <c r="BH387" s="238">
        <f>IF(N387="sníž. přenesená",J387,0)</f>
        <v>0</v>
      </c>
      <c r="BI387" s="238">
        <f>IF(N387="nulová",J387,0)</f>
        <v>0</v>
      </c>
      <c r="BJ387" s="17" t="s">
        <v>91</v>
      </c>
      <c r="BK387" s="238">
        <f>ROUND(I387*H387,2)</f>
        <v>0</v>
      </c>
      <c r="BL387" s="17" t="s">
        <v>149</v>
      </c>
      <c r="BM387" s="237" t="s">
        <v>532</v>
      </c>
    </row>
    <row r="388" s="2" customFormat="1" ht="24.15" customHeight="1">
      <c r="A388" s="38"/>
      <c r="B388" s="39"/>
      <c r="C388" s="226" t="s">
        <v>533</v>
      </c>
      <c r="D388" s="226" t="s">
        <v>144</v>
      </c>
      <c r="E388" s="227" t="s">
        <v>534</v>
      </c>
      <c r="F388" s="228" t="s">
        <v>535</v>
      </c>
      <c r="G388" s="229" t="s">
        <v>165</v>
      </c>
      <c r="H388" s="230">
        <v>40.149999999999999</v>
      </c>
      <c r="I388" s="231"/>
      <c r="J388" s="232">
        <f>ROUND(I388*H388,2)</f>
        <v>0</v>
      </c>
      <c r="K388" s="228" t="s">
        <v>148</v>
      </c>
      <c r="L388" s="44"/>
      <c r="M388" s="233" t="s">
        <v>1</v>
      </c>
      <c r="N388" s="234" t="s">
        <v>48</v>
      </c>
      <c r="O388" s="91"/>
      <c r="P388" s="235">
        <f>O388*H388</f>
        <v>0</v>
      </c>
      <c r="Q388" s="235">
        <v>0.00021000000000000001</v>
      </c>
      <c r="R388" s="235">
        <f>Q388*H388</f>
        <v>0.0084314999999999998</v>
      </c>
      <c r="S388" s="235">
        <v>0</v>
      </c>
      <c r="T388" s="236">
        <f>S388*H388</f>
        <v>0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237" t="s">
        <v>149</v>
      </c>
      <c r="AT388" s="237" t="s">
        <v>144</v>
      </c>
      <c r="AU388" s="237" t="s">
        <v>93</v>
      </c>
      <c r="AY388" s="17" t="s">
        <v>142</v>
      </c>
      <c r="BE388" s="238">
        <f>IF(N388="základní",J388,0)</f>
        <v>0</v>
      </c>
      <c r="BF388" s="238">
        <f>IF(N388="snížená",J388,0)</f>
        <v>0</v>
      </c>
      <c r="BG388" s="238">
        <f>IF(N388="zákl. přenesená",J388,0)</f>
        <v>0</v>
      </c>
      <c r="BH388" s="238">
        <f>IF(N388="sníž. přenesená",J388,0)</f>
        <v>0</v>
      </c>
      <c r="BI388" s="238">
        <f>IF(N388="nulová",J388,0)</f>
        <v>0</v>
      </c>
      <c r="BJ388" s="17" t="s">
        <v>91</v>
      </c>
      <c r="BK388" s="238">
        <f>ROUND(I388*H388,2)</f>
        <v>0</v>
      </c>
      <c r="BL388" s="17" t="s">
        <v>149</v>
      </c>
      <c r="BM388" s="237" t="s">
        <v>536</v>
      </c>
    </row>
    <row r="389" s="12" customFormat="1" ht="22.8" customHeight="1">
      <c r="A389" s="12"/>
      <c r="B389" s="210"/>
      <c r="C389" s="211"/>
      <c r="D389" s="212" t="s">
        <v>82</v>
      </c>
      <c r="E389" s="224" t="s">
        <v>537</v>
      </c>
      <c r="F389" s="224" t="s">
        <v>538</v>
      </c>
      <c r="G389" s="211"/>
      <c r="H389" s="211"/>
      <c r="I389" s="214"/>
      <c r="J389" s="225">
        <f>BK389</f>
        <v>0</v>
      </c>
      <c r="K389" s="211"/>
      <c r="L389" s="216"/>
      <c r="M389" s="217"/>
      <c r="N389" s="218"/>
      <c r="O389" s="218"/>
      <c r="P389" s="219">
        <f>P390</f>
        <v>0</v>
      </c>
      <c r="Q389" s="218"/>
      <c r="R389" s="219">
        <f>R390</f>
        <v>0</v>
      </c>
      <c r="S389" s="218"/>
      <c r="T389" s="220">
        <f>T390</f>
        <v>0</v>
      </c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R389" s="221" t="s">
        <v>91</v>
      </c>
      <c r="AT389" s="222" t="s">
        <v>82</v>
      </c>
      <c r="AU389" s="222" t="s">
        <v>91</v>
      </c>
      <c r="AY389" s="221" t="s">
        <v>142</v>
      </c>
      <c r="BK389" s="223">
        <f>BK390</f>
        <v>0</v>
      </c>
    </row>
    <row r="390" s="2" customFormat="1" ht="16.5" customHeight="1">
      <c r="A390" s="38"/>
      <c r="B390" s="39"/>
      <c r="C390" s="226" t="s">
        <v>539</v>
      </c>
      <c r="D390" s="226" t="s">
        <v>144</v>
      </c>
      <c r="E390" s="227" t="s">
        <v>540</v>
      </c>
      <c r="F390" s="228" t="s">
        <v>541</v>
      </c>
      <c r="G390" s="229" t="s">
        <v>188</v>
      </c>
      <c r="H390" s="230">
        <v>383.452</v>
      </c>
      <c r="I390" s="231"/>
      <c r="J390" s="232">
        <f>ROUND(I390*H390,2)</f>
        <v>0</v>
      </c>
      <c r="K390" s="228" t="s">
        <v>148</v>
      </c>
      <c r="L390" s="44"/>
      <c r="M390" s="233" t="s">
        <v>1</v>
      </c>
      <c r="N390" s="234" t="s">
        <v>48</v>
      </c>
      <c r="O390" s="91"/>
      <c r="P390" s="235">
        <f>O390*H390</f>
        <v>0</v>
      </c>
      <c r="Q390" s="235">
        <v>0</v>
      </c>
      <c r="R390" s="235">
        <f>Q390*H390</f>
        <v>0</v>
      </c>
      <c r="S390" s="235">
        <v>0</v>
      </c>
      <c r="T390" s="236">
        <f>S390*H390</f>
        <v>0</v>
      </c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R390" s="237" t="s">
        <v>149</v>
      </c>
      <c r="AT390" s="237" t="s">
        <v>144</v>
      </c>
      <c r="AU390" s="237" t="s">
        <v>93</v>
      </c>
      <c r="AY390" s="17" t="s">
        <v>142</v>
      </c>
      <c r="BE390" s="238">
        <f>IF(N390="základní",J390,0)</f>
        <v>0</v>
      </c>
      <c r="BF390" s="238">
        <f>IF(N390="snížená",J390,0)</f>
        <v>0</v>
      </c>
      <c r="BG390" s="238">
        <f>IF(N390="zákl. přenesená",J390,0)</f>
        <v>0</v>
      </c>
      <c r="BH390" s="238">
        <f>IF(N390="sníž. přenesená",J390,0)</f>
        <v>0</v>
      </c>
      <c r="BI390" s="238">
        <f>IF(N390="nulová",J390,0)</f>
        <v>0</v>
      </c>
      <c r="BJ390" s="17" t="s">
        <v>91</v>
      </c>
      <c r="BK390" s="238">
        <f>ROUND(I390*H390,2)</f>
        <v>0</v>
      </c>
      <c r="BL390" s="17" t="s">
        <v>149</v>
      </c>
      <c r="BM390" s="237" t="s">
        <v>542</v>
      </c>
    </row>
    <row r="391" s="12" customFormat="1" ht="25.92" customHeight="1">
      <c r="A391" s="12"/>
      <c r="B391" s="210"/>
      <c r="C391" s="211"/>
      <c r="D391" s="212" t="s">
        <v>82</v>
      </c>
      <c r="E391" s="213" t="s">
        <v>543</v>
      </c>
      <c r="F391" s="213" t="s">
        <v>544</v>
      </c>
      <c r="G391" s="211"/>
      <c r="H391" s="211"/>
      <c r="I391" s="214"/>
      <c r="J391" s="215">
        <f>BK391</f>
        <v>0</v>
      </c>
      <c r="K391" s="211"/>
      <c r="L391" s="216"/>
      <c r="M391" s="217"/>
      <c r="N391" s="218"/>
      <c r="O391" s="218"/>
      <c r="P391" s="219">
        <f>P392</f>
        <v>0</v>
      </c>
      <c r="Q391" s="218"/>
      <c r="R391" s="219">
        <f>R392</f>
        <v>0.005363999999999999</v>
      </c>
      <c r="S391" s="218"/>
      <c r="T391" s="220">
        <f>T392</f>
        <v>0</v>
      </c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R391" s="221" t="s">
        <v>93</v>
      </c>
      <c r="AT391" s="222" t="s">
        <v>82</v>
      </c>
      <c r="AU391" s="222" t="s">
        <v>83</v>
      </c>
      <c r="AY391" s="221" t="s">
        <v>142</v>
      </c>
      <c r="BK391" s="223">
        <f>BK392</f>
        <v>0</v>
      </c>
    </row>
    <row r="392" s="12" customFormat="1" ht="22.8" customHeight="1">
      <c r="A392" s="12"/>
      <c r="B392" s="210"/>
      <c r="C392" s="211"/>
      <c r="D392" s="212" t="s">
        <v>82</v>
      </c>
      <c r="E392" s="224" t="s">
        <v>545</v>
      </c>
      <c r="F392" s="224" t="s">
        <v>546</v>
      </c>
      <c r="G392" s="211"/>
      <c r="H392" s="211"/>
      <c r="I392" s="214"/>
      <c r="J392" s="225">
        <f>BK392</f>
        <v>0</v>
      </c>
      <c r="K392" s="211"/>
      <c r="L392" s="216"/>
      <c r="M392" s="217"/>
      <c r="N392" s="218"/>
      <c r="O392" s="218"/>
      <c r="P392" s="219">
        <f>SUM(P393:P399)</f>
        <v>0</v>
      </c>
      <c r="Q392" s="218"/>
      <c r="R392" s="219">
        <f>SUM(R393:R399)</f>
        <v>0.005363999999999999</v>
      </c>
      <c r="S392" s="218"/>
      <c r="T392" s="220">
        <f>SUM(T393:T399)</f>
        <v>0</v>
      </c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R392" s="221" t="s">
        <v>93</v>
      </c>
      <c r="AT392" s="222" t="s">
        <v>82</v>
      </c>
      <c r="AU392" s="222" t="s">
        <v>91</v>
      </c>
      <c r="AY392" s="221" t="s">
        <v>142</v>
      </c>
      <c r="BK392" s="223">
        <f>SUM(BK393:BK399)</f>
        <v>0</v>
      </c>
    </row>
    <row r="393" s="2" customFormat="1" ht="33" customHeight="1">
      <c r="A393" s="38"/>
      <c r="B393" s="39"/>
      <c r="C393" s="226" t="s">
        <v>547</v>
      </c>
      <c r="D393" s="226" t="s">
        <v>144</v>
      </c>
      <c r="E393" s="227" t="s">
        <v>548</v>
      </c>
      <c r="F393" s="228" t="s">
        <v>549</v>
      </c>
      <c r="G393" s="229" t="s">
        <v>157</v>
      </c>
      <c r="H393" s="230">
        <v>35.759999999999998</v>
      </c>
      <c r="I393" s="231"/>
      <c r="J393" s="232">
        <f>ROUND(I393*H393,2)</f>
        <v>0</v>
      </c>
      <c r="K393" s="228" t="s">
        <v>1</v>
      </c>
      <c r="L393" s="44"/>
      <c r="M393" s="233" t="s">
        <v>1</v>
      </c>
      <c r="N393" s="234" t="s">
        <v>48</v>
      </c>
      <c r="O393" s="91"/>
      <c r="P393" s="235">
        <f>O393*H393</f>
        <v>0</v>
      </c>
      <c r="Q393" s="235">
        <v>0.00014999999999999999</v>
      </c>
      <c r="R393" s="235">
        <f>Q393*H393</f>
        <v>0.005363999999999999</v>
      </c>
      <c r="S393" s="235">
        <v>0</v>
      </c>
      <c r="T393" s="236">
        <f>S393*H393</f>
        <v>0</v>
      </c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R393" s="237" t="s">
        <v>322</v>
      </c>
      <c r="AT393" s="237" t="s">
        <v>144</v>
      </c>
      <c r="AU393" s="237" t="s">
        <v>93</v>
      </c>
      <c r="AY393" s="17" t="s">
        <v>142</v>
      </c>
      <c r="BE393" s="238">
        <f>IF(N393="základní",J393,0)</f>
        <v>0</v>
      </c>
      <c r="BF393" s="238">
        <f>IF(N393="snížená",J393,0)</f>
        <v>0</v>
      </c>
      <c r="BG393" s="238">
        <f>IF(N393="zákl. přenesená",J393,0)</f>
        <v>0</v>
      </c>
      <c r="BH393" s="238">
        <f>IF(N393="sníž. přenesená",J393,0)</f>
        <v>0</v>
      </c>
      <c r="BI393" s="238">
        <f>IF(N393="nulová",J393,0)</f>
        <v>0</v>
      </c>
      <c r="BJ393" s="17" t="s">
        <v>91</v>
      </c>
      <c r="BK393" s="238">
        <f>ROUND(I393*H393,2)</f>
        <v>0</v>
      </c>
      <c r="BL393" s="17" t="s">
        <v>322</v>
      </c>
      <c r="BM393" s="237" t="s">
        <v>550</v>
      </c>
    </row>
    <row r="394" s="13" customFormat="1">
      <c r="A394" s="13"/>
      <c r="B394" s="239"/>
      <c r="C394" s="240"/>
      <c r="D394" s="241" t="s">
        <v>159</v>
      </c>
      <c r="E394" s="242" t="s">
        <v>1</v>
      </c>
      <c r="F394" s="243" t="s">
        <v>551</v>
      </c>
      <c r="G394" s="240"/>
      <c r="H394" s="242" t="s">
        <v>1</v>
      </c>
      <c r="I394" s="244"/>
      <c r="J394" s="240"/>
      <c r="K394" s="240"/>
      <c r="L394" s="245"/>
      <c r="M394" s="246"/>
      <c r="N394" s="247"/>
      <c r="O394" s="247"/>
      <c r="P394" s="247"/>
      <c r="Q394" s="247"/>
      <c r="R394" s="247"/>
      <c r="S394" s="247"/>
      <c r="T394" s="248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49" t="s">
        <v>159</v>
      </c>
      <c r="AU394" s="249" t="s">
        <v>93</v>
      </c>
      <c r="AV394" s="13" t="s">
        <v>91</v>
      </c>
      <c r="AW394" s="13" t="s">
        <v>36</v>
      </c>
      <c r="AX394" s="13" t="s">
        <v>83</v>
      </c>
      <c r="AY394" s="249" t="s">
        <v>142</v>
      </c>
    </row>
    <row r="395" s="14" customFormat="1">
      <c r="A395" s="14"/>
      <c r="B395" s="250"/>
      <c r="C395" s="251"/>
      <c r="D395" s="241" t="s">
        <v>159</v>
      </c>
      <c r="E395" s="252" t="s">
        <v>1</v>
      </c>
      <c r="F395" s="253" t="s">
        <v>481</v>
      </c>
      <c r="G395" s="251"/>
      <c r="H395" s="254">
        <v>4.9900000000000002</v>
      </c>
      <c r="I395" s="255"/>
      <c r="J395" s="251"/>
      <c r="K395" s="251"/>
      <c r="L395" s="256"/>
      <c r="M395" s="257"/>
      <c r="N395" s="258"/>
      <c r="O395" s="258"/>
      <c r="P395" s="258"/>
      <c r="Q395" s="258"/>
      <c r="R395" s="258"/>
      <c r="S395" s="258"/>
      <c r="T395" s="259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60" t="s">
        <v>159</v>
      </c>
      <c r="AU395" s="260" t="s">
        <v>93</v>
      </c>
      <c r="AV395" s="14" t="s">
        <v>93</v>
      </c>
      <c r="AW395" s="14" t="s">
        <v>36</v>
      </c>
      <c r="AX395" s="14" t="s">
        <v>83</v>
      </c>
      <c r="AY395" s="260" t="s">
        <v>142</v>
      </c>
    </row>
    <row r="396" s="14" customFormat="1">
      <c r="A396" s="14"/>
      <c r="B396" s="250"/>
      <c r="C396" s="251"/>
      <c r="D396" s="241" t="s">
        <v>159</v>
      </c>
      <c r="E396" s="252" t="s">
        <v>1</v>
      </c>
      <c r="F396" s="253" t="s">
        <v>482</v>
      </c>
      <c r="G396" s="251"/>
      <c r="H396" s="254">
        <v>8.8300000000000001</v>
      </c>
      <c r="I396" s="255"/>
      <c r="J396" s="251"/>
      <c r="K396" s="251"/>
      <c r="L396" s="256"/>
      <c r="M396" s="257"/>
      <c r="N396" s="258"/>
      <c r="O396" s="258"/>
      <c r="P396" s="258"/>
      <c r="Q396" s="258"/>
      <c r="R396" s="258"/>
      <c r="S396" s="258"/>
      <c r="T396" s="259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260" t="s">
        <v>159</v>
      </c>
      <c r="AU396" s="260" t="s">
        <v>93</v>
      </c>
      <c r="AV396" s="14" t="s">
        <v>93</v>
      </c>
      <c r="AW396" s="14" t="s">
        <v>36</v>
      </c>
      <c r="AX396" s="14" t="s">
        <v>83</v>
      </c>
      <c r="AY396" s="260" t="s">
        <v>142</v>
      </c>
    </row>
    <row r="397" s="14" customFormat="1">
      <c r="A397" s="14"/>
      <c r="B397" s="250"/>
      <c r="C397" s="251"/>
      <c r="D397" s="241" t="s">
        <v>159</v>
      </c>
      <c r="E397" s="252" t="s">
        <v>1</v>
      </c>
      <c r="F397" s="253" t="s">
        <v>483</v>
      </c>
      <c r="G397" s="251"/>
      <c r="H397" s="254">
        <v>15.07</v>
      </c>
      <c r="I397" s="255"/>
      <c r="J397" s="251"/>
      <c r="K397" s="251"/>
      <c r="L397" s="256"/>
      <c r="M397" s="257"/>
      <c r="N397" s="258"/>
      <c r="O397" s="258"/>
      <c r="P397" s="258"/>
      <c r="Q397" s="258"/>
      <c r="R397" s="258"/>
      <c r="S397" s="258"/>
      <c r="T397" s="259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60" t="s">
        <v>159</v>
      </c>
      <c r="AU397" s="260" t="s">
        <v>93</v>
      </c>
      <c r="AV397" s="14" t="s">
        <v>93</v>
      </c>
      <c r="AW397" s="14" t="s">
        <v>36</v>
      </c>
      <c r="AX397" s="14" t="s">
        <v>83</v>
      </c>
      <c r="AY397" s="260" t="s">
        <v>142</v>
      </c>
    </row>
    <row r="398" s="14" customFormat="1">
      <c r="A398" s="14"/>
      <c r="B398" s="250"/>
      <c r="C398" s="251"/>
      <c r="D398" s="241" t="s">
        <v>159</v>
      </c>
      <c r="E398" s="252" t="s">
        <v>1</v>
      </c>
      <c r="F398" s="253" t="s">
        <v>484</v>
      </c>
      <c r="G398" s="251"/>
      <c r="H398" s="254">
        <v>6.8700000000000001</v>
      </c>
      <c r="I398" s="255"/>
      <c r="J398" s="251"/>
      <c r="K398" s="251"/>
      <c r="L398" s="256"/>
      <c r="M398" s="257"/>
      <c r="N398" s="258"/>
      <c r="O398" s="258"/>
      <c r="P398" s="258"/>
      <c r="Q398" s="258"/>
      <c r="R398" s="258"/>
      <c r="S398" s="258"/>
      <c r="T398" s="259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60" t="s">
        <v>159</v>
      </c>
      <c r="AU398" s="260" t="s">
        <v>93</v>
      </c>
      <c r="AV398" s="14" t="s">
        <v>93</v>
      </c>
      <c r="AW398" s="14" t="s">
        <v>36</v>
      </c>
      <c r="AX398" s="14" t="s">
        <v>83</v>
      </c>
      <c r="AY398" s="260" t="s">
        <v>142</v>
      </c>
    </row>
    <row r="399" s="15" customFormat="1">
      <c r="A399" s="15"/>
      <c r="B399" s="261"/>
      <c r="C399" s="262"/>
      <c r="D399" s="241" t="s">
        <v>159</v>
      </c>
      <c r="E399" s="263" t="s">
        <v>1</v>
      </c>
      <c r="F399" s="264" t="s">
        <v>162</v>
      </c>
      <c r="G399" s="262"/>
      <c r="H399" s="265">
        <v>35.759999999999998</v>
      </c>
      <c r="I399" s="266"/>
      <c r="J399" s="262"/>
      <c r="K399" s="262"/>
      <c r="L399" s="267"/>
      <c r="M399" s="278"/>
      <c r="N399" s="279"/>
      <c r="O399" s="279"/>
      <c r="P399" s="279"/>
      <c r="Q399" s="279"/>
      <c r="R399" s="279"/>
      <c r="S399" s="279"/>
      <c r="T399" s="280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T399" s="271" t="s">
        <v>159</v>
      </c>
      <c r="AU399" s="271" t="s">
        <v>93</v>
      </c>
      <c r="AV399" s="15" t="s">
        <v>149</v>
      </c>
      <c r="AW399" s="15" t="s">
        <v>36</v>
      </c>
      <c r="AX399" s="15" t="s">
        <v>91</v>
      </c>
      <c r="AY399" s="271" t="s">
        <v>142</v>
      </c>
    </row>
    <row r="400" s="2" customFormat="1" ht="6.96" customHeight="1">
      <c r="A400" s="38"/>
      <c r="B400" s="66"/>
      <c r="C400" s="67"/>
      <c r="D400" s="67"/>
      <c r="E400" s="67"/>
      <c r="F400" s="67"/>
      <c r="G400" s="67"/>
      <c r="H400" s="67"/>
      <c r="I400" s="67"/>
      <c r="J400" s="67"/>
      <c r="K400" s="67"/>
      <c r="L400" s="44"/>
      <c r="M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</row>
  </sheetData>
  <sheetProtection sheet="1" autoFilter="0" formatColumns="0" formatRows="0" objects="1" scenarios="1" spinCount="100000" saltValue="PgrlbO3BimRX+433efpchI6PSQJBCbc7fCXS1x59R9nN8DwCMqBUbO22HBnjnO5zz82udBrdOZu0qEeG0Hgbxg==" hashValue="/kDNfzrpmrQ122R/XitJ5RFWU1etWRYa8qrg0k2u2wYL6IOJxaQPr4FFF0jU05UuS6MqJ/9QBnj92U6b3DRyPQ==" algorithmName="SHA-512" password="CC35"/>
  <autoFilter ref="C124:K399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99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93</v>
      </c>
    </row>
    <row r="4" s="1" customFormat="1" ht="24.96" customHeight="1">
      <c r="B4" s="20"/>
      <c r="D4" s="148" t="s">
        <v>115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Kolumbárium a rozptylová loučka Litomyšl</v>
      </c>
      <c r="F7" s="150"/>
      <c r="G7" s="150"/>
      <c r="H7" s="150"/>
      <c r="L7" s="20"/>
    </row>
    <row r="8" s="2" customFormat="1" ht="12" customHeight="1">
      <c r="A8" s="38"/>
      <c r="B8" s="44"/>
      <c r="C8" s="38"/>
      <c r="D8" s="150" t="s">
        <v>116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2" t="s">
        <v>552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0" t="s">
        <v>18</v>
      </c>
      <c r="E11" s="38"/>
      <c r="F11" s="141" t="s">
        <v>1</v>
      </c>
      <c r="G11" s="38"/>
      <c r="H11" s="38"/>
      <c r="I11" s="150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0" t="s">
        <v>20</v>
      </c>
      <c r="E12" s="38"/>
      <c r="F12" s="141" t="s">
        <v>21</v>
      </c>
      <c r="G12" s="38"/>
      <c r="H12" s="38"/>
      <c r="I12" s="150" t="s">
        <v>22</v>
      </c>
      <c r="J12" s="153" t="str">
        <f>'Rekapitulace stavby'!AN8</f>
        <v>5. 2. 2025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24</v>
      </c>
      <c r="E14" s="38"/>
      <c r="F14" s="38"/>
      <c r="G14" s="38"/>
      <c r="H14" s="38"/>
      <c r="I14" s="150" t="s">
        <v>25</v>
      </c>
      <c r="J14" s="141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">
        <v>27</v>
      </c>
      <c r="F15" s="38"/>
      <c r="G15" s="38"/>
      <c r="H15" s="38"/>
      <c r="I15" s="150" t="s">
        <v>28</v>
      </c>
      <c r="J15" s="141" t="s">
        <v>29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0" t="s">
        <v>30</v>
      </c>
      <c r="E17" s="38"/>
      <c r="F17" s="38"/>
      <c r="G17" s="38"/>
      <c r="H17" s="38"/>
      <c r="I17" s="15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0" t="s">
        <v>32</v>
      </c>
      <c r="E20" s="38"/>
      <c r="F20" s="38"/>
      <c r="G20" s="38"/>
      <c r="H20" s="38"/>
      <c r="I20" s="150" t="s">
        <v>25</v>
      </c>
      <c r="J20" s="141" t="s">
        <v>33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">
        <v>34</v>
      </c>
      <c r="F21" s="38"/>
      <c r="G21" s="38"/>
      <c r="H21" s="38"/>
      <c r="I21" s="150" t="s">
        <v>28</v>
      </c>
      <c r="J21" s="141" t="s">
        <v>35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0" t="s">
        <v>37</v>
      </c>
      <c r="E23" s="38"/>
      <c r="F23" s="38"/>
      <c r="G23" s="38"/>
      <c r="H23" s="38"/>
      <c r="I23" s="150" t="s">
        <v>25</v>
      </c>
      <c r="J23" s="141" t="s">
        <v>38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">
        <v>39</v>
      </c>
      <c r="F24" s="38"/>
      <c r="G24" s="38"/>
      <c r="H24" s="38"/>
      <c r="I24" s="150" t="s">
        <v>28</v>
      </c>
      <c r="J24" s="141" t="s">
        <v>40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0" t="s">
        <v>41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07.25" customHeight="1">
      <c r="A27" s="154"/>
      <c r="B27" s="155"/>
      <c r="C27" s="154"/>
      <c r="D27" s="154"/>
      <c r="E27" s="156" t="s">
        <v>42</v>
      </c>
      <c r="F27" s="156"/>
      <c r="G27" s="156"/>
      <c r="H27" s="156"/>
      <c r="I27" s="154"/>
      <c r="J27" s="154"/>
      <c r="K27" s="154"/>
      <c r="L27" s="157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8"/>
      <c r="E29" s="158"/>
      <c r="F29" s="158"/>
      <c r="G29" s="158"/>
      <c r="H29" s="158"/>
      <c r="I29" s="158"/>
      <c r="J29" s="158"/>
      <c r="K29" s="15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9" t="s">
        <v>43</v>
      </c>
      <c r="E30" s="38"/>
      <c r="F30" s="38"/>
      <c r="G30" s="38"/>
      <c r="H30" s="38"/>
      <c r="I30" s="38"/>
      <c r="J30" s="160">
        <f>ROUND(J118,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1" t="s">
        <v>45</v>
      </c>
      <c r="G32" s="38"/>
      <c r="H32" s="38"/>
      <c r="I32" s="161" t="s">
        <v>44</v>
      </c>
      <c r="J32" s="161" t="s">
        <v>46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2" t="s">
        <v>47</v>
      </c>
      <c r="E33" s="150" t="s">
        <v>48</v>
      </c>
      <c r="F33" s="163">
        <f>ROUND((SUM(BE118:BE122)),  2)</f>
        <v>0</v>
      </c>
      <c r="G33" s="38"/>
      <c r="H33" s="38"/>
      <c r="I33" s="164">
        <v>0.20999999999999999</v>
      </c>
      <c r="J33" s="163">
        <f>ROUND(((SUM(BE118:BE122))*I33),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0" t="s">
        <v>49</v>
      </c>
      <c r="F34" s="163">
        <f>ROUND((SUM(BF118:BF122)),  2)</f>
        <v>0</v>
      </c>
      <c r="G34" s="38"/>
      <c r="H34" s="38"/>
      <c r="I34" s="164">
        <v>0.12</v>
      </c>
      <c r="J34" s="163">
        <f>ROUND(((SUM(BF118:BF122))*I34),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0" t="s">
        <v>50</v>
      </c>
      <c r="F35" s="163">
        <f>ROUND((SUM(BG118:BG122)),  2)</f>
        <v>0</v>
      </c>
      <c r="G35" s="38"/>
      <c r="H35" s="38"/>
      <c r="I35" s="164">
        <v>0.20999999999999999</v>
      </c>
      <c r="J35" s="163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0" t="s">
        <v>51</v>
      </c>
      <c r="F36" s="163">
        <f>ROUND((SUM(BH118:BH122)),  2)</f>
        <v>0</v>
      </c>
      <c r="G36" s="38"/>
      <c r="H36" s="38"/>
      <c r="I36" s="164">
        <v>0.12</v>
      </c>
      <c r="J36" s="163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52</v>
      </c>
      <c r="F37" s="163">
        <f>ROUND((SUM(BI118:BI122)),  2)</f>
        <v>0</v>
      </c>
      <c r="G37" s="38"/>
      <c r="H37" s="38"/>
      <c r="I37" s="164">
        <v>0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5"/>
      <c r="D39" s="166" t="s">
        <v>53</v>
      </c>
      <c r="E39" s="167"/>
      <c r="F39" s="167"/>
      <c r="G39" s="168" t="s">
        <v>54</v>
      </c>
      <c r="H39" s="169" t="s">
        <v>55</v>
      </c>
      <c r="I39" s="167"/>
      <c r="J39" s="170">
        <f>SUM(J30:J37)</f>
        <v>0</v>
      </c>
      <c r="K39" s="171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56</v>
      </c>
      <c r="E50" s="173"/>
      <c r="F50" s="173"/>
      <c r="G50" s="172" t="s">
        <v>57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58</v>
      </c>
      <c r="E61" s="175"/>
      <c r="F61" s="176" t="s">
        <v>59</v>
      </c>
      <c r="G61" s="174" t="s">
        <v>58</v>
      </c>
      <c r="H61" s="175"/>
      <c r="I61" s="175"/>
      <c r="J61" s="177" t="s">
        <v>59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60</v>
      </c>
      <c r="E65" s="178"/>
      <c r="F65" s="178"/>
      <c r="G65" s="172" t="s">
        <v>61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58</v>
      </c>
      <c r="E76" s="175"/>
      <c r="F76" s="176" t="s">
        <v>59</v>
      </c>
      <c r="G76" s="174" t="s">
        <v>58</v>
      </c>
      <c r="H76" s="175"/>
      <c r="I76" s="175"/>
      <c r="J76" s="177" t="s">
        <v>59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Kolumbárium a rozptylová loučka Litomyšl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03 - Výrobky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Prokešova, Litomyšl, 570 01</v>
      </c>
      <c r="G89" s="40"/>
      <c r="H89" s="40"/>
      <c r="I89" s="32" t="s">
        <v>22</v>
      </c>
      <c r="J89" s="79" t="str">
        <f>IF(J12="","",J12)</f>
        <v>5. 2. 2025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Litomyšl</v>
      </c>
      <c r="G91" s="40"/>
      <c r="H91" s="40"/>
      <c r="I91" s="32" t="s">
        <v>32</v>
      </c>
      <c r="J91" s="36" t="str">
        <f>E21</f>
        <v>Kuba &amp; Pilař architekti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30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>STAGA stavební agentura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4" t="s">
        <v>119</v>
      </c>
      <c r="D94" s="185"/>
      <c r="E94" s="185"/>
      <c r="F94" s="185"/>
      <c r="G94" s="185"/>
      <c r="H94" s="185"/>
      <c r="I94" s="185"/>
      <c r="J94" s="186" t="s">
        <v>120</v>
      </c>
      <c r="K94" s="185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7" t="s">
        <v>121</v>
      </c>
      <c r="D96" s="40"/>
      <c r="E96" s="40"/>
      <c r="F96" s="40"/>
      <c r="G96" s="40"/>
      <c r="H96" s="40"/>
      <c r="I96" s="40"/>
      <c r="J96" s="110">
        <f>J118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122</v>
      </c>
    </row>
    <row r="97" s="9" customFormat="1" ht="24.96" customHeight="1">
      <c r="A97" s="9"/>
      <c r="B97" s="188"/>
      <c r="C97" s="189"/>
      <c r="D97" s="190" t="s">
        <v>225</v>
      </c>
      <c r="E97" s="191"/>
      <c r="F97" s="191"/>
      <c r="G97" s="191"/>
      <c r="H97" s="191"/>
      <c r="I97" s="191"/>
      <c r="J97" s="192">
        <f>J119</f>
        <v>0</v>
      </c>
      <c r="K97" s="189"/>
      <c r="L97" s="19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4"/>
      <c r="C98" s="133"/>
      <c r="D98" s="195" t="s">
        <v>553</v>
      </c>
      <c r="E98" s="196"/>
      <c r="F98" s="196"/>
      <c r="G98" s="196"/>
      <c r="H98" s="196"/>
      <c r="I98" s="196"/>
      <c r="J98" s="197">
        <f>J120</f>
        <v>0</v>
      </c>
      <c r="K98" s="133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6.96" customHeight="1">
      <c r="A100" s="38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4" s="2" customFormat="1" ht="6.96" customHeight="1">
      <c r="A104" s="38"/>
      <c r="B104" s="68"/>
      <c r="C104" s="69"/>
      <c r="D104" s="69"/>
      <c r="E104" s="69"/>
      <c r="F104" s="69"/>
      <c r="G104" s="69"/>
      <c r="H104" s="69"/>
      <c r="I104" s="69"/>
      <c r="J104" s="69"/>
      <c r="K104" s="69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24.96" customHeight="1">
      <c r="A105" s="38"/>
      <c r="B105" s="39"/>
      <c r="C105" s="23" t="s">
        <v>127</v>
      </c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2" customHeight="1">
      <c r="A107" s="38"/>
      <c r="B107" s="39"/>
      <c r="C107" s="32" t="s">
        <v>16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6.5" customHeight="1">
      <c r="A108" s="38"/>
      <c r="B108" s="39"/>
      <c r="C108" s="40"/>
      <c r="D108" s="40"/>
      <c r="E108" s="183" t="str">
        <f>E7</f>
        <v>Kolumbárium a rozptylová loučka Litomyšl</v>
      </c>
      <c r="F108" s="32"/>
      <c r="G108" s="32"/>
      <c r="H108" s="32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76" t="str">
        <f>E9</f>
        <v>03 - Výrobky</v>
      </c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20</v>
      </c>
      <c r="D112" s="40"/>
      <c r="E112" s="40"/>
      <c r="F112" s="27" t="str">
        <f>F12</f>
        <v>Prokešova, Litomyšl, 570 01</v>
      </c>
      <c r="G112" s="40"/>
      <c r="H112" s="40"/>
      <c r="I112" s="32" t="s">
        <v>22</v>
      </c>
      <c r="J112" s="79" t="str">
        <f>IF(J12="","",J12)</f>
        <v>5. 2. 2025</v>
      </c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5.65" customHeight="1">
      <c r="A114" s="38"/>
      <c r="B114" s="39"/>
      <c r="C114" s="32" t="s">
        <v>24</v>
      </c>
      <c r="D114" s="40"/>
      <c r="E114" s="40"/>
      <c r="F114" s="27" t="str">
        <f>E15</f>
        <v>Město Litomyšl</v>
      </c>
      <c r="G114" s="40"/>
      <c r="H114" s="40"/>
      <c r="I114" s="32" t="s">
        <v>32</v>
      </c>
      <c r="J114" s="36" t="str">
        <f>E21</f>
        <v>Kuba &amp; Pilař architekti s.r.o.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25.65" customHeight="1">
      <c r="A115" s="38"/>
      <c r="B115" s="39"/>
      <c r="C115" s="32" t="s">
        <v>30</v>
      </c>
      <c r="D115" s="40"/>
      <c r="E115" s="40"/>
      <c r="F115" s="27" t="str">
        <f>IF(E18="","",E18)</f>
        <v>Vyplň údaj</v>
      </c>
      <c r="G115" s="40"/>
      <c r="H115" s="40"/>
      <c r="I115" s="32" t="s">
        <v>37</v>
      </c>
      <c r="J115" s="36" t="str">
        <f>E24</f>
        <v>STAGA stavební agentura s.r.o.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0.32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1" customFormat="1" ht="29.28" customHeight="1">
      <c r="A117" s="199"/>
      <c r="B117" s="200"/>
      <c r="C117" s="201" t="s">
        <v>128</v>
      </c>
      <c r="D117" s="202" t="s">
        <v>68</v>
      </c>
      <c r="E117" s="202" t="s">
        <v>64</v>
      </c>
      <c r="F117" s="202" t="s">
        <v>65</v>
      </c>
      <c r="G117" s="202" t="s">
        <v>129</v>
      </c>
      <c r="H117" s="202" t="s">
        <v>130</v>
      </c>
      <c r="I117" s="202" t="s">
        <v>131</v>
      </c>
      <c r="J117" s="202" t="s">
        <v>120</v>
      </c>
      <c r="K117" s="203" t="s">
        <v>132</v>
      </c>
      <c r="L117" s="204"/>
      <c r="M117" s="100" t="s">
        <v>1</v>
      </c>
      <c r="N117" s="101" t="s">
        <v>47</v>
      </c>
      <c r="O117" s="101" t="s">
        <v>133</v>
      </c>
      <c r="P117" s="101" t="s">
        <v>134</v>
      </c>
      <c r="Q117" s="101" t="s">
        <v>135</v>
      </c>
      <c r="R117" s="101" t="s">
        <v>136</v>
      </c>
      <c r="S117" s="101" t="s">
        <v>137</v>
      </c>
      <c r="T117" s="102" t="s">
        <v>138</v>
      </c>
      <c r="U117" s="199"/>
      <c r="V117" s="199"/>
      <c r="W117" s="199"/>
      <c r="X117" s="199"/>
      <c r="Y117" s="199"/>
      <c r="Z117" s="199"/>
      <c r="AA117" s="199"/>
      <c r="AB117" s="199"/>
      <c r="AC117" s="199"/>
      <c r="AD117" s="199"/>
      <c r="AE117" s="199"/>
    </row>
    <row r="118" s="2" customFormat="1" ht="22.8" customHeight="1">
      <c r="A118" s="38"/>
      <c r="B118" s="39"/>
      <c r="C118" s="107" t="s">
        <v>139</v>
      </c>
      <c r="D118" s="40"/>
      <c r="E118" s="40"/>
      <c r="F118" s="40"/>
      <c r="G118" s="40"/>
      <c r="H118" s="40"/>
      <c r="I118" s="40"/>
      <c r="J118" s="205">
        <f>BK118</f>
        <v>0</v>
      </c>
      <c r="K118" s="40"/>
      <c r="L118" s="44"/>
      <c r="M118" s="103"/>
      <c r="N118" s="206"/>
      <c r="O118" s="104"/>
      <c r="P118" s="207">
        <f>P119</f>
        <v>0</v>
      </c>
      <c r="Q118" s="104"/>
      <c r="R118" s="207">
        <f>R119</f>
        <v>0</v>
      </c>
      <c r="S118" s="104"/>
      <c r="T118" s="208">
        <f>T119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82</v>
      </c>
      <c r="AU118" s="17" t="s">
        <v>122</v>
      </c>
      <c r="BK118" s="209">
        <f>BK119</f>
        <v>0</v>
      </c>
    </row>
    <row r="119" s="12" customFormat="1" ht="25.92" customHeight="1">
      <c r="A119" s="12"/>
      <c r="B119" s="210"/>
      <c r="C119" s="211"/>
      <c r="D119" s="212" t="s">
        <v>82</v>
      </c>
      <c r="E119" s="213" t="s">
        <v>543</v>
      </c>
      <c r="F119" s="213" t="s">
        <v>544</v>
      </c>
      <c r="G119" s="211"/>
      <c r="H119" s="211"/>
      <c r="I119" s="214"/>
      <c r="J119" s="215">
        <f>BK119</f>
        <v>0</v>
      </c>
      <c r="K119" s="211"/>
      <c r="L119" s="216"/>
      <c r="M119" s="217"/>
      <c r="N119" s="218"/>
      <c r="O119" s="218"/>
      <c r="P119" s="219">
        <f>P120</f>
        <v>0</v>
      </c>
      <c r="Q119" s="218"/>
      <c r="R119" s="219">
        <f>R120</f>
        <v>0</v>
      </c>
      <c r="S119" s="218"/>
      <c r="T119" s="220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21" t="s">
        <v>93</v>
      </c>
      <c r="AT119" s="222" t="s">
        <v>82</v>
      </c>
      <c r="AU119" s="222" t="s">
        <v>83</v>
      </c>
      <c r="AY119" s="221" t="s">
        <v>142</v>
      </c>
      <c r="BK119" s="223">
        <f>BK120</f>
        <v>0</v>
      </c>
    </row>
    <row r="120" s="12" customFormat="1" ht="22.8" customHeight="1">
      <c r="A120" s="12"/>
      <c r="B120" s="210"/>
      <c r="C120" s="211"/>
      <c r="D120" s="212" t="s">
        <v>82</v>
      </c>
      <c r="E120" s="224" t="s">
        <v>554</v>
      </c>
      <c r="F120" s="224" t="s">
        <v>555</v>
      </c>
      <c r="G120" s="211"/>
      <c r="H120" s="211"/>
      <c r="I120" s="214"/>
      <c r="J120" s="225">
        <f>BK120</f>
        <v>0</v>
      </c>
      <c r="K120" s="211"/>
      <c r="L120" s="216"/>
      <c r="M120" s="217"/>
      <c r="N120" s="218"/>
      <c r="O120" s="218"/>
      <c r="P120" s="219">
        <f>SUM(P121:P122)</f>
        <v>0</v>
      </c>
      <c r="Q120" s="218"/>
      <c r="R120" s="219">
        <f>SUM(R121:R122)</f>
        <v>0</v>
      </c>
      <c r="S120" s="218"/>
      <c r="T120" s="220">
        <f>SUM(T121:T122)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1" t="s">
        <v>93</v>
      </c>
      <c r="AT120" s="222" t="s">
        <v>82</v>
      </c>
      <c r="AU120" s="222" t="s">
        <v>91</v>
      </c>
      <c r="AY120" s="221" t="s">
        <v>142</v>
      </c>
      <c r="BK120" s="223">
        <f>SUM(BK121:BK122)</f>
        <v>0</v>
      </c>
    </row>
    <row r="121" s="2" customFormat="1" ht="37.8" customHeight="1">
      <c r="A121" s="38"/>
      <c r="B121" s="39"/>
      <c r="C121" s="226" t="s">
        <v>91</v>
      </c>
      <c r="D121" s="226" t="s">
        <v>144</v>
      </c>
      <c r="E121" s="227" t="s">
        <v>556</v>
      </c>
      <c r="F121" s="228" t="s">
        <v>557</v>
      </c>
      <c r="G121" s="229" t="s">
        <v>558</v>
      </c>
      <c r="H121" s="230">
        <v>4.4299999999999997</v>
      </c>
      <c r="I121" s="231"/>
      <c r="J121" s="232">
        <f>ROUND(I121*H121,2)</f>
        <v>0</v>
      </c>
      <c r="K121" s="228" t="s">
        <v>1</v>
      </c>
      <c r="L121" s="44"/>
      <c r="M121" s="233" t="s">
        <v>1</v>
      </c>
      <c r="N121" s="234" t="s">
        <v>48</v>
      </c>
      <c r="O121" s="91"/>
      <c r="P121" s="235">
        <f>O121*H121</f>
        <v>0</v>
      </c>
      <c r="Q121" s="235">
        <v>0</v>
      </c>
      <c r="R121" s="235">
        <f>Q121*H121</f>
        <v>0</v>
      </c>
      <c r="S121" s="235">
        <v>0</v>
      </c>
      <c r="T121" s="236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37" t="s">
        <v>322</v>
      </c>
      <c r="AT121" s="237" t="s">
        <v>144</v>
      </c>
      <c r="AU121" s="237" t="s">
        <v>93</v>
      </c>
      <c r="AY121" s="17" t="s">
        <v>142</v>
      </c>
      <c r="BE121" s="238">
        <f>IF(N121="základní",J121,0)</f>
        <v>0</v>
      </c>
      <c r="BF121" s="238">
        <f>IF(N121="snížená",J121,0)</f>
        <v>0</v>
      </c>
      <c r="BG121" s="238">
        <f>IF(N121="zákl. přenesená",J121,0)</f>
        <v>0</v>
      </c>
      <c r="BH121" s="238">
        <f>IF(N121="sníž. přenesená",J121,0)</f>
        <v>0</v>
      </c>
      <c r="BI121" s="238">
        <f>IF(N121="nulová",J121,0)</f>
        <v>0</v>
      </c>
      <c r="BJ121" s="17" t="s">
        <v>91</v>
      </c>
      <c r="BK121" s="238">
        <f>ROUND(I121*H121,2)</f>
        <v>0</v>
      </c>
      <c r="BL121" s="17" t="s">
        <v>322</v>
      </c>
      <c r="BM121" s="237" t="s">
        <v>559</v>
      </c>
    </row>
    <row r="122" s="2" customFormat="1" ht="33" customHeight="1">
      <c r="A122" s="38"/>
      <c r="B122" s="39"/>
      <c r="C122" s="226" t="s">
        <v>93</v>
      </c>
      <c r="D122" s="226" t="s">
        <v>144</v>
      </c>
      <c r="E122" s="227" t="s">
        <v>560</v>
      </c>
      <c r="F122" s="228" t="s">
        <v>561</v>
      </c>
      <c r="G122" s="229" t="s">
        <v>147</v>
      </c>
      <c r="H122" s="230">
        <v>1</v>
      </c>
      <c r="I122" s="231"/>
      <c r="J122" s="232">
        <f>ROUND(I122*H122,2)</f>
        <v>0</v>
      </c>
      <c r="K122" s="228" t="s">
        <v>1</v>
      </c>
      <c r="L122" s="44"/>
      <c r="M122" s="272" t="s">
        <v>1</v>
      </c>
      <c r="N122" s="273" t="s">
        <v>48</v>
      </c>
      <c r="O122" s="274"/>
      <c r="P122" s="275">
        <f>O122*H122</f>
        <v>0</v>
      </c>
      <c r="Q122" s="275">
        <v>0</v>
      </c>
      <c r="R122" s="275">
        <f>Q122*H122</f>
        <v>0</v>
      </c>
      <c r="S122" s="275">
        <v>0</v>
      </c>
      <c r="T122" s="276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37" t="s">
        <v>322</v>
      </c>
      <c r="AT122" s="237" t="s">
        <v>144</v>
      </c>
      <c r="AU122" s="237" t="s">
        <v>93</v>
      </c>
      <c r="AY122" s="17" t="s">
        <v>142</v>
      </c>
      <c r="BE122" s="238">
        <f>IF(N122="základní",J122,0)</f>
        <v>0</v>
      </c>
      <c r="BF122" s="238">
        <f>IF(N122="snížená",J122,0)</f>
        <v>0</v>
      </c>
      <c r="BG122" s="238">
        <f>IF(N122="zákl. přenesená",J122,0)</f>
        <v>0</v>
      </c>
      <c r="BH122" s="238">
        <f>IF(N122="sníž. přenesená",J122,0)</f>
        <v>0</v>
      </c>
      <c r="BI122" s="238">
        <f>IF(N122="nulová",J122,0)</f>
        <v>0</v>
      </c>
      <c r="BJ122" s="17" t="s">
        <v>91</v>
      </c>
      <c r="BK122" s="238">
        <f>ROUND(I122*H122,2)</f>
        <v>0</v>
      </c>
      <c r="BL122" s="17" t="s">
        <v>322</v>
      </c>
      <c r="BM122" s="237" t="s">
        <v>562</v>
      </c>
    </row>
    <row r="123" s="2" customFormat="1" ht="6.96" customHeight="1">
      <c r="A123" s="38"/>
      <c r="B123" s="66"/>
      <c r="C123" s="67"/>
      <c r="D123" s="67"/>
      <c r="E123" s="67"/>
      <c r="F123" s="67"/>
      <c r="G123" s="67"/>
      <c r="H123" s="67"/>
      <c r="I123" s="67"/>
      <c r="J123" s="67"/>
      <c r="K123" s="67"/>
      <c r="L123" s="44"/>
      <c r="M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</sheetData>
  <sheetProtection sheet="1" autoFilter="0" formatColumns="0" formatRows="0" objects="1" scenarios="1" spinCount="100000" saltValue="3EmjHZzTJ0mA8XeJDGft21iX3sEug+DmSlMm7Fqj91wGZKBx40IyglyW2axN99wjZXx4auVGFk3NH+EkKmrZaA==" hashValue="/hh/qu52Rp5oOWhV2i0lODXHScmL5tFhLXb0HPCZMj9EiL7tiwUyxwd187pPk8aZCQtm3/T2TrAN3EBKnaOHyw==" algorithmName="SHA-512" password="CC35"/>
  <autoFilter ref="C117:K122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105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93</v>
      </c>
    </row>
    <row r="4" s="1" customFormat="1" ht="24.96" customHeight="1">
      <c r="B4" s="20"/>
      <c r="D4" s="148" t="s">
        <v>115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Kolumbárium a rozptylová loučka Litomyšl</v>
      </c>
      <c r="F7" s="150"/>
      <c r="G7" s="150"/>
      <c r="H7" s="150"/>
      <c r="L7" s="20"/>
    </row>
    <row r="8" s="1" customFormat="1" ht="12" customHeight="1">
      <c r="B8" s="20"/>
      <c r="D8" s="150" t="s">
        <v>116</v>
      </c>
      <c r="L8" s="20"/>
    </row>
    <row r="9" s="2" customFormat="1" ht="16.5" customHeight="1">
      <c r="A9" s="38"/>
      <c r="B9" s="44"/>
      <c r="C9" s="38"/>
      <c r="D9" s="38"/>
      <c r="E9" s="151" t="s">
        <v>563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564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565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18</v>
      </c>
      <c r="E13" s="38"/>
      <c r="F13" s="141" t="s">
        <v>1</v>
      </c>
      <c r="G13" s="38"/>
      <c r="H13" s="38"/>
      <c r="I13" s="150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20</v>
      </c>
      <c r="E14" s="38"/>
      <c r="F14" s="141" t="s">
        <v>21</v>
      </c>
      <c r="G14" s="38"/>
      <c r="H14" s="38"/>
      <c r="I14" s="150" t="s">
        <v>22</v>
      </c>
      <c r="J14" s="153" t="str">
        <f>'Rekapitulace stavby'!AN8</f>
        <v>5. 2. 2025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24</v>
      </c>
      <c r="E16" s="38"/>
      <c r="F16" s="38"/>
      <c r="G16" s="38"/>
      <c r="H16" s="38"/>
      <c r="I16" s="150" t="s">
        <v>25</v>
      </c>
      <c r="J16" s="141" t="s">
        <v>26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27</v>
      </c>
      <c r="F17" s="38"/>
      <c r="G17" s="38"/>
      <c r="H17" s="38"/>
      <c r="I17" s="150" t="s">
        <v>28</v>
      </c>
      <c r="J17" s="141" t="s">
        <v>29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30</v>
      </c>
      <c r="E19" s="38"/>
      <c r="F19" s="38"/>
      <c r="G19" s="38"/>
      <c r="H19" s="38"/>
      <c r="I19" s="150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0" t="s">
        <v>28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32</v>
      </c>
      <c r="E22" s="38"/>
      <c r="F22" s="38"/>
      <c r="G22" s="38"/>
      <c r="H22" s="38"/>
      <c r="I22" s="150" t="s">
        <v>25</v>
      </c>
      <c r="J22" s="141" t="s">
        <v>33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34</v>
      </c>
      <c r="F23" s="38"/>
      <c r="G23" s="38"/>
      <c r="H23" s="38"/>
      <c r="I23" s="150" t="s">
        <v>28</v>
      </c>
      <c r="J23" s="141" t="s">
        <v>35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37</v>
      </c>
      <c r="E25" s="38"/>
      <c r="F25" s="38"/>
      <c r="G25" s="38"/>
      <c r="H25" s="38"/>
      <c r="I25" s="150" t="s">
        <v>25</v>
      </c>
      <c r="J25" s="141" t="s">
        <v>38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39</v>
      </c>
      <c r="F26" s="38"/>
      <c r="G26" s="38"/>
      <c r="H26" s="38"/>
      <c r="I26" s="150" t="s">
        <v>28</v>
      </c>
      <c r="J26" s="141" t="s">
        <v>40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41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07.25" customHeight="1">
      <c r="A29" s="154"/>
      <c r="B29" s="155"/>
      <c r="C29" s="154"/>
      <c r="D29" s="154"/>
      <c r="E29" s="156" t="s">
        <v>42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43</v>
      </c>
      <c r="E32" s="38"/>
      <c r="F32" s="38"/>
      <c r="G32" s="38"/>
      <c r="H32" s="38"/>
      <c r="I32" s="38"/>
      <c r="J32" s="160">
        <f>ROUND(J124,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45</v>
      </c>
      <c r="G34" s="38"/>
      <c r="H34" s="38"/>
      <c r="I34" s="161" t="s">
        <v>44</v>
      </c>
      <c r="J34" s="161" t="s">
        <v>46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47</v>
      </c>
      <c r="E35" s="150" t="s">
        <v>48</v>
      </c>
      <c r="F35" s="163">
        <f>ROUND((SUM(BE124:BE217)),  2)</f>
        <v>0</v>
      </c>
      <c r="G35" s="38"/>
      <c r="H35" s="38"/>
      <c r="I35" s="164">
        <v>0.20999999999999999</v>
      </c>
      <c r="J35" s="163">
        <f>ROUND(((SUM(BE124:BE217))*I35),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49</v>
      </c>
      <c r="F36" s="163">
        <f>ROUND((SUM(BF124:BF217)),  2)</f>
        <v>0</v>
      </c>
      <c r="G36" s="38"/>
      <c r="H36" s="38"/>
      <c r="I36" s="164">
        <v>0.12</v>
      </c>
      <c r="J36" s="163">
        <f>ROUND(((SUM(BF124:BF217))*I36),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50</v>
      </c>
      <c r="F37" s="163">
        <f>ROUND((SUM(BG124:BG217)),  2)</f>
        <v>0</v>
      </c>
      <c r="G37" s="38"/>
      <c r="H37" s="38"/>
      <c r="I37" s="164">
        <v>0.20999999999999999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51</v>
      </c>
      <c r="F38" s="163">
        <f>ROUND((SUM(BH124:BH217)),  2)</f>
        <v>0</v>
      </c>
      <c r="G38" s="38"/>
      <c r="H38" s="38"/>
      <c r="I38" s="164">
        <v>0.12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52</v>
      </c>
      <c r="F39" s="163">
        <f>ROUND((SUM(BI124:BI217)),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53</v>
      </c>
      <c r="E41" s="167"/>
      <c r="F41" s="167"/>
      <c r="G41" s="168" t="s">
        <v>54</v>
      </c>
      <c r="H41" s="169" t="s">
        <v>55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56</v>
      </c>
      <c r="E50" s="173"/>
      <c r="F50" s="173"/>
      <c r="G50" s="172" t="s">
        <v>57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58</v>
      </c>
      <c r="E61" s="175"/>
      <c r="F61" s="176" t="s">
        <v>59</v>
      </c>
      <c r="G61" s="174" t="s">
        <v>58</v>
      </c>
      <c r="H61" s="175"/>
      <c r="I61" s="175"/>
      <c r="J61" s="177" t="s">
        <v>59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60</v>
      </c>
      <c r="E65" s="178"/>
      <c r="F65" s="178"/>
      <c r="G65" s="172" t="s">
        <v>61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58</v>
      </c>
      <c r="E76" s="175"/>
      <c r="F76" s="176" t="s">
        <v>59</v>
      </c>
      <c r="G76" s="174" t="s">
        <v>58</v>
      </c>
      <c r="H76" s="175"/>
      <c r="I76" s="175"/>
      <c r="J76" s="177" t="s">
        <v>59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Kolumbárium a rozptylová loučka Litomyšl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116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3" t="s">
        <v>563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564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04.1 - Vegetační úpravy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Prokešova, Litomyšl, 570 01</v>
      </c>
      <c r="G91" s="40"/>
      <c r="H91" s="40"/>
      <c r="I91" s="32" t="s">
        <v>22</v>
      </c>
      <c r="J91" s="79" t="str">
        <f>IF(J14="","",J14)</f>
        <v>5. 2. 2025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24</v>
      </c>
      <c r="D93" s="40"/>
      <c r="E93" s="40"/>
      <c r="F93" s="27" t="str">
        <f>E17</f>
        <v>Město Litomyšl</v>
      </c>
      <c r="G93" s="40"/>
      <c r="H93" s="40"/>
      <c r="I93" s="32" t="s">
        <v>32</v>
      </c>
      <c r="J93" s="36" t="str">
        <f>E23</f>
        <v>Kuba &amp; Pilař architekti s.r.o.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5.65" customHeight="1">
      <c r="A94" s="38"/>
      <c r="B94" s="39"/>
      <c r="C94" s="32" t="s">
        <v>30</v>
      </c>
      <c r="D94" s="40"/>
      <c r="E94" s="40"/>
      <c r="F94" s="27" t="str">
        <f>IF(E20="","",E20)</f>
        <v>Vyplň údaj</v>
      </c>
      <c r="G94" s="40"/>
      <c r="H94" s="40"/>
      <c r="I94" s="32" t="s">
        <v>37</v>
      </c>
      <c r="J94" s="36" t="str">
        <f>E26</f>
        <v>STAGA stavební agentura s.r.o.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119</v>
      </c>
      <c r="D96" s="185"/>
      <c r="E96" s="185"/>
      <c r="F96" s="185"/>
      <c r="G96" s="185"/>
      <c r="H96" s="185"/>
      <c r="I96" s="185"/>
      <c r="J96" s="186" t="s">
        <v>120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121</v>
      </c>
      <c r="D98" s="40"/>
      <c r="E98" s="40"/>
      <c r="F98" s="40"/>
      <c r="G98" s="40"/>
      <c r="H98" s="40"/>
      <c r="I98" s="40"/>
      <c r="J98" s="110">
        <f>J124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122</v>
      </c>
    </row>
    <row r="99" s="9" customFormat="1" ht="24.96" customHeight="1">
      <c r="A99" s="9"/>
      <c r="B99" s="188"/>
      <c r="C99" s="189"/>
      <c r="D99" s="190" t="s">
        <v>566</v>
      </c>
      <c r="E99" s="191"/>
      <c r="F99" s="191"/>
      <c r="G99" s="191"/>
      <c r="H99" s="191"/>
      <c r="I99" s="191"/>
      <c r="J99" s="192">
        <f>J125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88"/>
      <c r="C100" s="189"/>
      <c r="D100" s="190" t="s">
        <v>567</v>
      </c>
      <c r="E100" s="191"/>
      <c r="F100" s="191"/>
      <c r="G100" s="191"/>
      <c r="H100" s="191"/>
      <c r="I100" s="191"/>
      <c r="J100" s="192">
        <f>J150</f>
        <v>0</v>
      </c>
      <c r="K100" s="189"/>
      <c r="L100" s="19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88"/>
      <c r="C101" s="189"/>
      <c r="D101" s="190" t="s">
        <v>568</v>
      </c>
      <c r="E101" s="191"/>
      <c r="F101" s="191"/>
      <c r="G101" s="191"/>
      <c r="H101" s="191"/>
      <c r="I101" s="191"/>
      <c r="J101" s="192">
        <f>J184</f>
        <v>0</v>
      </c>
      <c r="K101" s="189"/>
      <c r="L101" s="19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88"/>
      <c r="C102" s="189"/>
      <c r="D102" s="190" t="s">
        <v>569</v>
      </c>
      <c r="E102" s="191"/>
      <c r="F102" s="191"/>
      <c r="G102" s="191"/>
      <c r="H102" s="191"/>
      <c r="I102" s="191"/>
      <c r="J102" s="192">
        <f>J209</f>
        <v>0</v>
      </c>
      <c r="K102" s="189"/>
      <c r="L102" s="19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127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183" t="str">
        <f>E7</f>
        <v>Kolumbárium a rozptylová loučka Litomyšl</v>
      </c>
      <c r="F112" s="32"/>
      <c r="G112" s="32"/>
      <c r="H112" s="32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1" customFormat="1" ht="12" customHeight="1">
      <c r="B113" s="21"/>
      <c r="C113" s="32" t="s">
        <v>116</v>
      </c>
      <c r="D113" s="22"/>
      <c r="E113" s="22"/>
      <c r="F113" s="22"/>
      <c r="G113" s="22"/>
      <c r="H113" s="22"/>
      <c r="I113" s="22"/>
      <c r="J113" s="22"/>
      <c r="K113" s="22"/>
      <c r="L113" s="20"/>
    </row>
    <row r="114" s="2" customFormat="1" ht="16.5" customHeight="1">
      <c r="A114" s="38"/>
      <c r="B114" s="39"/>
      <c r="C114" s="40"/>
      <c r="D114" s="40"/>
      <c r="E114" s="183" t="s">
        <v>563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564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76" t="str">
        <f>E11</f>
        <v>04.1 - Vegetační úpravy</v>
      </c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20</v>
      </c>
      <c r="D118" s="40"/>
      <c r="E118" s="40"/>
      <c r="F118" s="27" t="str">
        <f>F14</f>
        <v>Prokešova, Litomyšl, 570 01</v>
      </c>
      <c r="G118" s="40"/>
      <c r="H118" s="40"/>
      <c r="I118" s="32" t="s">
        <v>22</v>
      </c>
      <c r="J118" s="79" t="str">
        <f>IF(J14="","",J14)</f>
        <v>5. 2. 2025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25.65" customHeight="1">
      <c r="A120" s="38"/>
      <c r="B120" s="39"/>
      <c r="C120" s="32" t="s">
        <v>24</v>
      </c>
      <c r="D120" s="40"/>
      <c r="E120" s="40"/>
      <c r="F120" s="27" t="str">
        <f>E17</f>
        <v>Město Litomyšl</v>
      </c>
      <c r="G120" s="40"/>
      <c r="H120" s="40"/>
      <c r="I120" s="32" t="s">
        <v>32</v>
      </c>
      <c r="J120" s="36" t="str">
        <f>E23</f>
        <v>Kuba &amp; Pilař architekti s.r.o.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25.65" customHeight="1">
      <c r="A121" s="38"/>
      <c r="B121" s="39"/>
      <c r="C121" s="32" t="s">
        <v>30</v>
      </c>
      <c r="D121" s="40"/>
      <c r="E121" s="40"/>
      <c r="F121" s="27" t="str">
        <f>IF(E20="","",E20)</f>
        <v>Vyplň údaj</v>
      </c>
      <c r="G121" s="40"/>
      <c r="H121" s="40"/>
      <c r="I121" s="32" t="s">
        <v>37</v>
      </c>
      <c r="J121" s="36" t="str">
        <f>E26</f>
        <v>STAGA stavební agentura s.r.o.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199"/>
      <c r="B123" s="200"/>
      <c r="C123" s="201" t="s">
        <v>128</v>
      </c>
      <c r="D123" s="202" t="s">
        <v>68</v>
      </c>
      <c r="E123" s="202" t="s">
        <v>64</v>
      </c>
      <c r="F123" s="202" t="s">
        <v>65</v>
      </c>
      <c r="G123" s="202" t="s">
        <v>129</v>
      </c>
      <c r="H123" s="202" t="s">
        <v>130</v>
      </c>
      <c r="I123" s="202" t="s">
        <v>131</v>
      </c>
      <c r="J123" s="202" t="s">
        <v>120</v>
      </c>
      <c r="K123" s="203" t="s">
        <v>132</v>
      </c>
      <c r="L123" s="204"/>
      <c r="M123" s="100" t="s">
        <v>1</v>
      </c>
      <c r="N123" s="101" t="s">
        <v>47</v>
      </c>
      <c r="O123" s="101" t="s">
        <v>133</v>
      </c>
      <c r="P123" s="101" t="s">
        <v>134</v>
      </c>
      <c r="Q123" s="101" t="s">
        <v>135</v>
      </c>
      <c r="R123" s="101" t="s">
        <v>136</v>
      </c>
      <c r="S123" s="101" t="s">
        <v>137</v>
      </c>
      <c r="T123" s="102" t="s">
        <v>138</v>
      </c>
      <c r="U123" s="199"/>
      <c r="V123" s="199"/>
      <c r="W123" s="199"/>
      <c r="X123" s="199"/>
      <c r="Y123" s="199"/>
      <c r="Z123" s="199"/>
      <c r="AA123" s="199"/>
      <c r="AB123" s="199"/>
      <c r="AC123" s="199"/>
      <c r="AD123" s="199"/>
      <c r="AE123" s="199"/>
    </row>
    <row r="124" s="2" customFormat="1" ht="22.8" customHeight="1">
      <c r="A124" s="38"/>
      <c r="B124" s="39"/>
      <c r="C124" s="107" t="s">
        <v>139</v>
      </c>
      <c r="D124" s="40"/>
      <c r="E124" s="40"/>
      <c r="F124" s="40"/>
      <c r="G124" s="40"/>
      <c r="H124" s="40"/>
      <c r="I124" s="40"/>
      <c r="J124" s="205">
        <f>BK124</f>
        <v>0</v>
      </c>
      <c r="K124" s="40"/>
      <c r="L124" s="44"/>
      <c r="M124" s="103"/>
      <c r="N124" s="206"/>
      <c r="O124" s="104"/>
      <c r="P124" s="207">
        <f>P125+P150+P184+P209</f>
        <v>0</v>
      </c>
      <c r="Q124" s="104"/>
      <c r="R124" s="207">
        <f>R125+R150+R184+R209</f>
        <v>66.072000000000003</v>
      </c>
      <c r="S124" s="104"/>
      <c r="T124" s="208">
        <f>T125+T150+T184+T209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82</v>
      </c>
      <c r="AU124" s="17" t="s">
        <v>122</v>
      </c>
      <c r="BK124" s="209">
        <f>BK125+BK150+BK184+BK209</f>
        <v>0</v>
      </c>
    </row>
    <row r="125" s="12" customFormat="1" ht="25.92" customHeight="1">
      <c r="A125" s="12"/>
      <c r="B125" s="210"/>
      <c r="C125" s="211"/>
      <c r="D125" s="212" t="s">
        <v>82</v>
      </c>
      <c r="E125" s="213" t="s">
        <v>570</v>
      </c>
      <c r="F125" s="213" t="s">
        <v>89</v>
      </c>
      <c r="G125" s="211"/>
      <c r="H125" s="211"/>
      <c r="I125" s="214"/>
      <c r="J125" s="215">
        <f>BK125</f>
        <v>0</v>
      </c>
      <c r="K125" s="211"/>
      <c r="L125" s="216"/>
      <c r="M125" s="217"/>
      <c r="N125" s="218"/>
      <c r="O125" s="218"/>
      <c r="P125" s="219">
        <f>SUM(P126:P149)</f>
        <v>0</v>
      </c>
      <c r="Q125" s="218"/>
      <c r="R125" s="219">
        <f>SUM(R126:R149)</f>
        <v>66.072000000000003</v>
      </c>
      <c r="S125" s="218"/>
      <c r="T125" s="220">
        <f>SUM(T126:T149)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1" t="s">
        <v>91</v>
      </c>
      <c r="AT125" s="222" t="s">
        <v>82</v>
      </c>
      <c r="AU125" s="222" t="s">
        <v>83</v>
      </c>
      <c r="AY125" s="221" t="s">
        <v>142</v>
      </c>
      <c r="BK125" s="223">
        <f>SUM(BK126:BK149)</f>
        <v>0</v>
      </c>
    </row>
    <row r="126" s="2" customFormat="1" ht="44.25" customHeight="1">
      <c r="A126" s="38"/>
      <c r="B126" s="39"/>
      <c r="C126" s="226" t="s">
        <v>91</v>
      </c>
      <c r="D126" s="226" t="s">
        <v>144</v>
      </c>
      <c r="E126" s="227" t="s">
        <v>571</v>
      </c>
      <c r="F126" s="228" t="s">
        <v>572</v>
      </c>
      <c r="G126" s="229" t="s">
        <v>147</v>
      </c>
      <c r="H126" s="230">
        <v>1</v>
      </c>
      <c r="I126" s="231"/>
      <c r="J126" s="232">
        <f>ROUND(I126*H126,2)</f>
        <v>0</v>
      </c>
      <c r="K126" s="228" t="s">
        <v>148</v>
      </c>
      <c r="L126" s="44"/>
      <c r="M126" s="233" t="s">
        <v>1</v>
      </c>
      <c r="N126" s="234" t="s">
        <v>48</v>
      </c>
      <c r="O126" s="91"/>
      <c r="P126" s="235">
        <f>O126*H126</f>
        <v>0</v>
      </c>
      <c r="Q126" s="235">
        <v>0</v>
      </c>
      <c r="R126" s="235">
        <f>Q126*H126</f>
        <v>0</v>
      </c>
      <c r="S126" s="235">
        <v>0</v>
      </c>
      <c r="T126" s="236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7" t="s">
        <v>149</v>
      </c>
      <c r="AT126" s="237" t="s">
        <v>144</v>
      </c>
      <c r="AU126" s="237" t="s">
        <v>91</v>
      </c>
      <c r="AY126" s="17" t="s">
        <v>142</v>
      </c>
      <c r="BE126" s="238">
        <f>IF(N126="základní",J126,0)</f>
        <v>0</v>
      </c>
      <c r="BF126" s="238">
        <f>IF(N126="snížená",J126,0)</f>
        <v>0</v>
      </c>
      <c r="BG126" s="238">
        <f>IF(N126="zákl. přenesená",J126,0)</f>
        <v>0</v>
      </c>
      <c r="BH126" s="238">
        <f>IF(N126="sníž. přenesená",J126,0)</f>
        <v>0</v>
      </c>
      <c r="BI126" s="238">
        <f>IF(N126="nulová",J126,0)</f>
        <v>0</v>
      </c>
      <c r="BJ126" s="17" t="s">
        <v>91</v>
      </c>
      <c r="BK126" s="238">
        <f>ROUND(I126*H126,2)</f>
        <v>0</v>
      </c>
      <c r="BL126" s="17" t="s">
        <v>149</v>
      </c>
      <c r="BM126" s="237" t="s">
        <v>93</v>
      </c>
    </row>
    <row r="127" s="2" customFormat="1" ht="49.05" customHeight="1">
      <c r="A127" s="38"/>
      <c r="B127" s="39"/>
      <c r="C127" s="226" t="s">
        <v>93</v>
      </c>
      <c r="D127" s="226" t="s">
        <v>144</v>
      </c>
      <c r="E127" s="227" t="s">
        <v>573</v>
      </c>
      <c r="F127" s="228" t="s">
        <v>574</v>
      </c>
      <c r="G127" s="229" t="s">
        <v>147</v>
      </c>
      <c r="H127" s="230">
        <v>1</v>
      </c>
      <c r="I127" s="231"/>
      <c r="J127" s="232">
        <f>ROUND(I127*H127,2)</f>
        <v>0</v>
      </c>
      <c r="K127" s="228" t="s">
        <v>575</v>
      </c>
      <c r="L127" s="44"/>
      <c r="M127" s="233" t="s">
        <v>1</v>
      </c>
      <c r="N127" s="234" t="s">
        <v>48</v>
      </c>
      <c r="O127" s="91"/>
      <c r="P127" s="235">
        <f>O127*H127</f>
        <v>0</v>
      </c>
      <c r="Q127" s="235">
        <v>0</v>
      </c>
      <c r="R127" s="235">
        <f>Q127*H127</f>
        <v>0</v>
      </c>
      <c r="S127" s="235">
        <v>0</v>
      </c>
      <c r="T127" s="236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7" t="s">
        <v>149</v>
      </c>
      <c r="AT127" s="237" t="s">
        <v>144</v>
      </c>
      <c r="AU127" s="237" t="s">
        <v>91</v>
      </c>
      <c r="AY127" s="17" t="s">
        <v>142</v>
      </c>
      <c r="BE127" s="238">
        <f>IF(N127="základní",J127,0)</f>
        <v>0</v>
      </c>
      <c r="BF127" s="238">
        <f>IF(N127="snížená",J127,0)</f>
        <v>0</v>
      </c>
      <c r="BG127" s="238">
        <f>IF(N127="zákl. přenesená",J127,0)</f>
        <v>0</v>
      </c>
      <c r="BH127" s="238">
        <f>IF(N127="sníž. přenesená",J127,0)</f>
        <v>0</v>
      </c>
      <c r="BI127" s="238">
        <f>IF(N127="nulová",J127,0)</f>
        <v>0</v>
      </c>
      <c r="BJ127" s="17" t="s">
        <v>91</v>
      </c>
      <c r="BK127" s="238">
        <f>ROUND(I127*H127,2)</f>
        <v>0</v>
      </c>
      <c r="BL127" s="17" t="s">
        <v>149</v>
      </c>
      <c r="BM127" s="237" t="s">
        <v>149</v>
      </c>
    </row>
    <row r="128" s="2" customFormat="1" ht="33" customHeight="1">
      <c r="A128" s="38"/>
      <c r="B128" s="39"/>
      <c r="C128" s="226" t="s">
        <v>154</v>
      </c>
      <c r="D128" s="226" t="s">
        <v>144</v>
      </c>
      <c r="E128" s="227" t="s">
        <v>576</v>
      </c>
      <c r="F128" s="228" t="s">
        <v>577</v>
      </c>
      <c r="G128" s="229" t="s">
        <v>147</v>
      </c>
      <c r="H128" s="230">
        <v>1</v>
      </c>
      <c r="I128" s="231"/>
      <c r="J128" s="232">
        <f>ROUND(I128*H128,2)</f>
        <v>0</v>
      </c>
      <c r="K128" s="228" t="s">
        <v>148</v>
      </c>
      <c r="L128" s="44"/>
      <c r="M128" s="233" t="s">
        <v>1</v>
      </c>
      <c r="N128" s="234" t="s">
        <v>48</v>
      </c>
      <c r="O128" s="91"/>
      <c r="P128" s="235">
        <f>O128*H128</f>
        <v>0</v>
      </c>
      <c r="Q128" s="235">
        <v>0</v>
      </c>
      <c r="R128" s="235">
        <f>Q128*H128</f>
        <v>0</v>
      </c>
      <c r="S128" s="235">
        <v>0</v>
      </c>
      <c r="T128" s="236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7" t="s">
        <v>149</v>
      </c>
      <c r="AT128" s="237" t="s">
        <v>144</v>
      </c>
      <c r="AU128" s="237" t="s">
        <v>91</v>
      </c>
      <c r="AY128" s="17" t="s">
        <v>142</v>
      </c>
      <c r="BE128" s="238">
        <f>IF(N128="základní",J128,0)</f>
        <v>0</v>
      </c>
      <c r="BF128" s="238">
        <f>IF(N128="snížená",J128,0)</f>
        <v>0</v>
      </c>
      <c r="BG128" s="238">
        <f>IF(N128="zákl. přenesená",J128,0)</f>
        <v>0</v>
      </c>
      <c r="BH128" s="238">
        <f>IF(N128="sníž. přenesená",J128,0)</f>
        <v>0</v>
      </c>
      <c r="BI128" s="238">
        <f>IF(N128="nulová",J128,0)</f>
        <v>0</v>
      </c>
      <c r="BJ128" s="17" t="s">
        <v>91</v>
      </c>
      <c r="BK128" s="238">
        <f>ROUND(I128*H128,2)</f>
        <v>0</v>
      </c>
      <c r="BL128" s="17" t="s">
        <v>149</v>
      </c>
      <c r="BM128" s="237" t="s">
        <v>173</v>
      </c>
    </row>
    <row r="129" s="2" customFormat="1" ht="37.8" customHeight="1">
      <c r="A129" s="38"/>
      <c r="B129" s="39"/>
      <c r="C129" s="226" t="s">
        <v>149</v>
      </c>
      <c r="D129" s="226" t="s">
        <v>144</v>
      </c>
      <c r="E129" s="227" t="s">
        <v>578</v>
      </c>
      <c r="F129" s="228" t="s">
        <v>579</v>
      </c>
      <c r="G129" s="229" t="s">
        <v>147</v>
      </c>
      <c r="H129" s="230">
        <v>1</v>
      </c>
      <c r="I129" s="231"/>
      <c r="J129" s="232">
        <f>ROUND(I129*H129,2)</f>
        <v>0</v>
      </c>
      <c r="K129" s="228" t="s">
        <v>148</v>
      </c>
      <c r="L129" s="44"/>
      <c r="M129" s="233" t="s">
        <v>1</v>
      </c>
      <c r="N129" s="234" t="s">
        <v>48</v>
      </c>
      <c r="O129" s="91"/>
      <c r="P129" s="235">
        <f>O129*H129</f>
        <v>0</v>
      </c>
      <c r="Q129" s="235">
        <v>0</v>
      </c>
      <c r="R129" s="235">
        <f>Q129*H129</f>
        <v>0</v>
      </c>
      <c r="S129" s="235">
        <v>0</v>
      </c>
      <c r="T129" s="236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7" t="s">
        <v>149</v>
      </c>
      <c r="AT129" s="237" t="s">
        <v>144</v>
      </c>
      <c r="AU129" s="237" t="s">
        <v>91</v>
      </c>
      <c r="AY129" s="17" t="s">
        <v>142</v>
      </c>
      <c r="BE129" s="238">
        <f>IF(N129="základní",J129,0)</f>
        <v>0</v>
      </c>
      <c r="BF129" s="238">
        <f>IF(N129="snížená",J129,0)</f>
        <v>0</v>
      </c>
      <c r="BG129" s="238">
        <f>IF(N129="zákl. přenesená",J129,0)</f>
        <v>0</v>
      </c>
      <c r="BH129" s="238">
        <f>IF(N129="sníž. přenesená",J129,0)</f>
        <v>0</v>
      </c>
      <c r="BI129" s="238">
        <f>IF(N129="nulová",J129,0)</f>
        <v>0</v>
      </c>
      <c r="BJ129" s="17" t="s">
        <v>91</v>
      </c>
      <c r="BK129" s="238">
        <f>ROUND(I129*H129,2)</f>
        <v>0</v>
      </c>
      <c r="BL129" s="17" t="s">
        <v>149</v>
      </c>
      <c r="BM129" s="237" t="s">
        <v>190</v>
      </c>
    </row>
    <row r="130" s="2" customFormat="1" ht="33" customHeight="1">
      <c r="A130" s="38"/>
      <c r="B130" s="39"/>
      <c r="C130" s="226" t="s">
        <v>169</v>
      </c>
      <c r="D130" s="226" t="s">
        <v>144</v>
      </c>
      <c r="E130" s="227" t="s">
        <v>580</v>
      </c>
      <c r="F130" s="228" t="s">
        <v>581</v>
      </c>
      <c r="G130" s="229" t="s">
        <v>165</v>
      </c>
      <c r="H130" s="230">
        <v>27</v>
      </c>
      <c r="I130" s="231"/>
      <c r="J130" s="232">
        <f>ROUND(I130*H130,2)</f>
        <v>0</v>
      </c>
      <c r="K130" s="228" t="s">
        <v>148</v>
      </c>
      <c r="L130" s="44"/>
      <c r="M130" s="233" t="s">
        <v>1</v>
      </c>
      <c r="N130" s="234" t="s">
        <v>48</v>
      </c>
      <c r="O130" s="91"/>
      <c r="P130" s="235">
        <f>O130*H130</f>
        <v>0</v>
      </c>
      <c r="Q130" s="235">
        <v>0</v>
      </c>
      <c r="R130" s="235">
        <f>Q130*H130</f>
        <v>0</v>
      </c>
      <c r="S130" s="235">
        <v>0</v>
      </c>
      <c r="T130" s="236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7" t="s">
        <v>149</v>
      </c>
      <c r="AT130" s="237" t="s">
        <v>144</v>
      </c>
      <c r="AU130" s="237" t="s">
        <v>91</v>
      </c>
      <c r="AY130" s="17" t="s">
        <v>142</v>
      </c>
      <c r="BE130" s="238">
        <f>IF(N130="základní",J130,0)</f>
        <v>0</v>
      </c>
      <c r="BF130" s="238">
        <f>IF(N130="snížená",J130,0)</f>
        <v>0</v>
      </c>
      <c r="BG130" s="238">
        <f>IF(N130="zákl. přenesená",J130,0)</f>
        <v>0</v>
      </c>
      <c r="BH130" s="238">
        <f>IF(N130="sníž. přenesená",J130,0)</f>
        <v>0</v>
      </c>
      <c r="BI130" s="238">
        <f>IF(N130="nulová",J130,0)</f>
        <v>0</v>
      </c>
      <c r="BJ130" s="17" t="s">
        <v>91</v>
      </c>
      <c r="BK130" s="238">
        <f>ROUND(I130*H130,2)</f>
        <v>0</v>
      </c>
      <c r="BL130" s="17" t="s">
        <v>149</v>
      </c>
      <c r="BM130" s="237" t="s">
        <v>198</v>
      </c>
    </row>
    <row r="131" s="2" customFormat="1" ht="33" customHeight="1">
      <c r="A131" s="38"/>
      <c r="B131" s="39"/>
      <c r="C131" s="226" t="s">
        <v>173</v>
      </c>
      <c r="D131" s="226" t="s">
        <v>144</v>
      </c>
      <c r="E131" s="227" t="s">
        <v>582</v>
      </c>
      <c r="F131" s="228" t="s">
        <v>583</v>
      </c>
      <c r="G131" s="229" t="s">
        <v>165</v>
      </c>
      <c r="H131" s="230">
        <v>27</v>
      </c>
      <c r="I131" s="231"/>
      <c r="J131" s="232">
        <f>ROUND(I131*H131,2)</f>
        <v>0</v>
      </c>
      <c r="K131" s="228" t="s">
        <v>148</v>
      </c>
      <c r="L131" s="44"/>
      <c r="M131" s="233" t="s">
        <v>1</v>
      </c>
      <c r="N131" s="234" t="s">
        <v>48</v>
      </c>
      <c r="O131" s="91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6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7" t="s">
        <v>149</v>
      </c>
      <c r="AT131" s="237" t="s">
        <v>144</v>
      </c>
      <c r="AU131" s="237" t="s">
        <v>91</v>
      </c>
      <c r="AY131" s="17" t="s">
        <v>142</v>
      </c>
      <c r="BE131" s="238">
        <f>IF(N131="základní",J131,0)</f>
        <v>0</v>
      </c>
      <c r="BF131" s="238">
        <f>IF(N131="snížená",J131,0)</f>
        <v>0</v>
      </c>
      <c r="BG131" s="238">
        <f>IF(N131="zákl. přenesená",J131,0)</f>
        <v>0</v>
      </c>
      <c r="BH131" s="238">
        <f>IF(N131="sníž. přenesená",J131,0)</f>
        <v>0</v>
      </c>
      <c r="BI131" s="238">
        <f>IF(N131="nulová",J131,0)</f>
        <v>0</v>
      </c>
      <c r="BJ131" s="17" t="s">
        <v>91</v>
      </c>
      <c r="BK131" s="238">
        <f>ROUND(I131*H131,2)</f>
        <v>0</v>
      </c>
      <c r="BL131" s="17" t="s">
        <v>149</v>
      </c>
      <c r="BM131" s="237" t="s">
        <v>8</v>
      </c>
    </row>
    <row r="132" s="2" customFormat="1" ht="24.15" customHeight="1">
      <c r="A132" s="38"/>
      <c r="B132" s="39"/>
      <c r="C132" s="226" t="s">
        <v>185</v>
      </c>
      <c r="D132" s="226" t="s">
        <v>144</v>
      </c>
      <c r="E132" s="227" t="s">
        <v>584</v>
      </c>
      <c r="F132" s="228" t="s">
        <v>585</v>
      </c>
      <c r="G132" s="229" t="s">
        <v>157</v>
      </c>
      <c r="H132" s="230">
        <v>96.299999999999997</v>
      </c>
      <c r="I132" s="231"/>
      <c r="J132" s="232">
        <f>ROUND(I132*H132,2)</f>
        <v>0</v>
      </c>
      <c r="K132" s="228" t="s">
        <v>148</v>
      </c>
      <c r="L132" s="44"/>
      <c r="M132" s="233" t="s">
        <v>1</v>
      </c>
      <c r="N132" s="234" t="s">
        <v>48</v>
      </c>
      <c r="O132" s="91"/>
      <c r="P132" s="235">
        <f>O132*H132</f>
        <v>0</v>
      </c>
      <c r="Q132" s="235">
        <v>0</v>
      </c>
      <c r="R132" s="235">
        <f>Q132*H132</f>
        <v>0</v>
      </c>
      <c r="S132" s="235">
        <v>0</v>
      </c>
      <c r="T132" s="236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7" t="s">
        <v>149</v>
      </c>
      <c r="AT132" s="237" t="s">
        <v>144</v>
      </c>
      <c r="AU132" s="237" t="s">
        <v>91</v>
      </c>
      <c r="AY132" s="17" t="s">
        <v>142</v>
      </c>
      <c r="BE132" s="238">
        <f>IF(N132="základní",J132,0)</f>
        <v>0</v>
      </c>
      <c r="BF132" s="238">
        <f>IF(N132="snížená",J132,0)</f>
        <v>0</v>
      </c>
      <c r="BG132" s="238">
        <f>IF(N132="zákl. přenesená",J132,0)</f>
        <v>0</v>
      </c>
      <c r="BH132" s="238">
        <f>IF(N132="sníž. přenesená",J132,0)</f>
        <v>0</v>
      </c>
      <c r="BI132" s="238">
        <f>IF(N132="nulová",J132,0)</f>
        <v>0</v>
      </c>
      <c r="BJ132" s="17" t="s">
        <v>91</v>
      </c>
      <c r="BK132" s="238">
        <f>ROUND(I132*H132,2)</f>
        <v>0</v>
      </c>
      <c r="BL132" s="17" t="s">
        <v>149</v>
      </c>
      <c r="BM132" s="237" t="s">
        <v>303</v>
      </c>
    </row>
    <row r="133" s="2" customFormat="1" ht="24.15" customHeight="1">
      <c r="A133" s="38"/>
      <c r="B133" s="39"/>
      <c r="C133" s="226" t="s">
        <v>190</v>
      </c>
      <c r="D133" s="226" t="s">
        <v>144</v>
      </c>
      <c r="E133" s="227" t="s">
        <v>586</v>
      </c>
      <c r="F133" s="228" t="s">
        <v>587</v>
      </c>
      <c r="G133" s="229" t="s">
        <v>157</v>
      </c>
      <c r="H133" s="230">
        <v>77.040000000000006</v>
      </c>
      <c r="I133" s="231"/>
      <c r="J133" s="232">
        <f>ROUND(I133*H133,2)</f>
        <v>0</v>
      </c>
      <c r="K133" s="228" t="s">
        <v>148</v>
      </c>
      <c r="L133" s="44"/>
      <c r="M133" s="233" t="s">
        <v>1</v>
      </c>
      <c r="N133" s="234" t="s">
        <v>48</v>
      </c>
      <c r="O133" s="91"/>
      <c r="P133" s="235">
        <f>O133*H133</f>
        <v>0</v>
      </c>
      <c r="Q133" s="235">
        <v>0</v>
      </c>
      <c r="R133" s="235">
        <f>Q133*H133</f>
        <v>0</v>
      </c>
      <c r="S133" s="235">
        <v>0</v>
      </c>
      <c r="T133" s="236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7" t="s">
        <v>149</v>
      </c>
      <c r="AT133" s="237" t="s">
        <v>144</v>
      </c>
      <c r="AU133" s="237" t="s">
        <v>91</v>
      </c>
      <c r="AY133" s="17" t="s">
        <v>142</v>
      </c>
      <c r="BE133" s="238">
        <f>IF(N133="základní",J133,0)</f>
        <v>0</v>
      </c>
      <c r="BF133" s="238">
        <f>IF(N133="snížená",J133,0)</f>
        <v>0</v>
      </c>
      <c r="BG133" s="238">
        <f>IF(N133="zákl. přenesená",J133,0)</f>
        <v>0</v>
      </c>
      <c r="BH133" s="238">
        <f>IF(N133="sníž. přenesená",J133,0)</f>
        <v>0</v>
      </c>
      <c r="BI133" s="238">
        <f>IF(N133="nulová",J133,0)</f>
        <v>0</v>
      </c>
      <c r="BJ133" s="17" t="s">
        <v>91</v>
      </c>
      <c r="BK133" s="238">
        <f>ROUND(I133*H133,2)</f>
        <v>0</v>
      </c>
      <c r="BL133" s="17" t="s">
        <v>149</v>
      </c>
      <c r="BM133" s="237" t="s">
        <v>322</v>
      </c>
    </row>
    <row r="134" s="2" customFormat="1" ht="24.15" customHeight="1">
      <c r="A134" s="38"/>
      <c r="B134" s="39"/>
      <c r="C134" s="226" t="s">
        <v>167</v>
      </c>
      <c r="D134" s="226" t="s">
        <v>144</v>
      </c>
      <c r="E134" s="227" t="s">
        <v>588</v>
      </c>
      <c r="F134" s="228" t="s">
        <v>589</v>
      </c>
      <c r="G134" s="229" t="s">
        <v>157</v>
      </c>
      <c r="H134" s="230">
        <v>19.260000000000002</v>
      </c>
      <c r="I134" s="231"/>
      <c r="J134" s="232">
        <f>ROUND(I134*H134,2)</f>
        <v>0</v>
      </c>
      <c r="K134" s="228" t="s">
        <v>148</v>
      </c>
      <c r="L134" s="44"/>
      <c r="M134" s="233" t="s">
        <v>1</v>
      </c>
      <c r="N134" s="234" t="s">
        <v>48</v>
      </c>
      <c r="O134" s="91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6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7" t="s">
        <v>149</v>
      </c>
      <c r="AT134" s="237" t="s">
        <v>144</v>
      </c>
      <c r="AU134" s="237" t="s">
        <v>91</v>
      </c>
      <c r="AY134" s="17" t="s">
        <v>142</v>
      </c>
      <c r="BE134" s="238">
        <f>IF(N134="základní",J134,0)</f>
        <v>0</v>
      </c>
      <c r="BF134" s="238">
        <f>IF(N134="snížená",J134,0)</f>
        <v>0</v>
      </c>
      <c r="BG134" s="238">
        <f>IF(N134="zákl. přenesená",J134,0)</f>
        <v>0</v>
      </c>
      <c r="BH134" s="238">
        <f>IF(N134="sníž. přenesená",J134,0)</f>
        <v>0</v>
      </c>
      <c r="BI134" s="238">
        <f>IF(N134="nulová",J134,0)</f>
        <v>0</v>
      </c>
      <c r="BJ134" s="17" t="s">
        <v>91</v>
      </c>
      <c r="BK134" s="238">
        <f>ROUND(I134*H134,2)</f>
        <v>0</v>
      </c>
      <c r="BL134" s="17" t="s">
        <v>149</v>
      </c>
      <c r="BM134" s="237" t="s">
        <v>348</v>
      </c>
    </row>
    <row r="135" s="2" customFormat="1" ht="62.7" customHeight="1">
      <c r="A135" s="38"/>
      <c r="B135" s="39"/>
      <c r="C135" s="226" t="s">
        <v>198</v>
      </c>
      <c r="D135" s="226" t="s">
        <v>144</v>
      </c>
      <c r="E135" s="227" t="s">
        <v>590</v>
      </c>
      <c r="F135" s="228" t="s">
        <v>591</v>
      </c>
      <c r="G135" s="229" t="s">
        <v>176</v>
      </c>
      <c r="H135" s="230">
        <v>8.3000000000000007</v>
      </c>
      <c r="I135" s="231"/>
      <c r="J135" s="232">
        <f>ROUND(I135*H135,2)</f>
        <v>0</v>
      </c>
      <c r="K135" s="228" t="s">
        <v>148</v>
      </c>
      <c r="L135" s="44"/>
      <c r="M135" s="233" t="s">
        <v>1</v>
      </c>
      <c r="N135" s="234" t="s">
        <v>48</v>
      </c>
      <c r="O135" s="91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7" t="s">
        <v>149</v>
      </c>
      <c r="AT135" s="237" t="s">
        <v>144</v>
      </c>
      <c r="AU135" s="237" t="s">
        <v>91</v>
      </c>
      <c r="AY135" s="17" t="s">
        <v>142</v>
      </c>
      <c r="BE135" s="238">
        <f>IF(N135="základní",J135,0)</f>
        <v>0</v>
      </c>
      <c r="BF135" s="238">
        <f>IF(N135="snížená",J135,0)</f>
        <v>0</v>
      </c>
      <c r="BG135" s="238">
        <f>IF(N135="zákl. přenesená",J135,0)</f>
        <v>0</v>
      </c>
      <c r="BH135" s="238">
        <f>IF(N135="sníž. přenesená",J135,0)</f>
        <v>0</v>
      </c>
      <c r="BI135" s="238">
        <f>IF(N135="nulová",J135,0)</f>
        <v>0</v>
      </c>
      <c r="BJ135" s="17" t="s">
        <v>91</v>
      </c>
      <c r="BK135" s="238">
        <f>ROUND(I135*H135,2)</f>
        <v>0</v>
      </c>
      <c r="BL135" s="17" t="s">
        <v>149</v>
      </c>
      <c r="BM135" s="237" t="s">
        <v>207</v>
      </c>
    </row>
    <row r="136" s="2" customFormat="1" ht="37.8" customHeight="1">
      <c r="A136" s="38"/>
      <c r="B136" s="39"/>
      <c r="C136" s="226" t="s">
        <v>202</v>
      </c>
      <c r="D136" s="226" t="s">
        <v>144</v>
      </c>
      <c r="E136" s="227" t="s">
        <v>592</v>
      </c>
      <c r="F136" s="228" t="s">
        <v>593</v>
      </c>
      <c r="G136" s="229" t="s">
        <v>188</v>
      </c>
      <c r="H136" s="230">
        <v>62.25</v>
      </c>
      <c r="I136" s="231"/>
      <c r="J136" s="232">
        <f>ROUND(I136*H136,2)</f>
        <v>0</v>
      </c>
      <c r="K136" s="228" t="s">
        <v>148</v>
      </c>
      <c r="L136" s="44"/>
      <c r="M136" s="233" t="s">
        <v>1</v>
      </c>
      <c r="N136" s="234" t="s">
        <v>48</v>
      </c>
      <c r="O136" s="91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6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7" t="s">
        <v>149</v>
      </c>
      <c r="AT136" s="237" t="s">
        <v>144</v>
      </c>
      <c r="AU136" s="237" t="s">
        <v>91</v>
      </c>
      <c r="AY136" s="17" t="s">
        <v>142</v>
      </c>
      <c r="BE136" s="238">
        <f>IF(N136="základní",J136,0)</f>
        <v>0</v>
      </c>
      <c r="BF136" s="238">
        <f>IF(N136="snížená",J136,0)</f>
        <v>0</v>
      </c>
      <c r="BG136" s="238">
        <f>IF(N136="zákl. přenesená",J136,0)</f>
        <v>0</v>
      </c>
      <c r="BH136" s="238">
        <f>IF(N136="sníž. přenesená",J136,0)</f>
        <v>0</v>
      </c>
      <c r="BI136" s="238">
        <f>IF(N136="nulová",J136,0)</f>
        <v>0</v>
      </c>
      <c r="BJ136" s="17" t="s">
        <v>91</v>
      </c>
      <c r="BK136" s="238">
        <f>ROUND(I136*H136,2)</f>
        <v>0</v>
      </c>
      <c r="BL136" s="17" t="s">
        <v>149</v>
      </c>
      <c r="BM136" s="237" t="s">
        <v>366</v>
      </c>
    </row>
    <row r="137" s="2" customFormat="1" ht="37.8" customHeight="1">
      <c r="A137" s="38"/>
      <c r="B137" s="39"/>
      <c r="C137" s="226" t="s">
        <v>8</v>
      </c>
      <c r="D137" s="226" t="s">
        <v>144</v>
      </c>
      <c r="E137" s="227" t="s">
        <v>594</v>
      </c>
      <c r="F137" s="228" t="s">
        <v>595</v>
      </c>
      <c r="G137" s="229" t="s">
        <v>157</v>
      </c>
      <c r="H137" s="230">
        <v>186</v>
      </c>
      <c r="I137" s="231"/>
      <c r="J137" s="232">
        <f>ROUND(I137*H137,2)</f>
        <v>0</v>
      </c>
      <c r="K137" s="228" t="s">
        <v>148</v>
      </c>
      <c r="L137" s="44"/>
      <c r="M137" s="233" t="s">
        <v>1</v>
      </c>
      <c r="N137" s="234" t="s">
        <v>48</v>
      </c>
      <c r="O137" s="91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6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7" t="s">
        <v>149</v>
      </c>
      <c r="AT137" s="237" t="s">
        <v>144</v>
      </c>
      <c r="AU137" s="237" t="s">
        <v>91</v>
      </c>
      <c r="AY137" s="17" t="s">
        <v>142</v>
      </c>
      <c r="BE137" s="238">
        <f>IF(N137="základní",J137,0)</f>
        <v>0</v>
      </c>
      <c r="BF137" s="238">
        <f>IF(N137="snížená",J137,0)</f>
        <v>0</v>
      </c>
      <c r="BG137" s="238">
        <f>IF(N137="zákl. přenesená",J137,0)</f>
        <v>0</v>
      </c>
      <c r="BH137" s="238">
        <f>IF(N137="sníž. přenesená",J137,0)</f>
        <v>0</v>
      </c>
      <c r="BI137" s="238">
        <f>IF(N137="nulová",J137,0)</f>
        <v>0</v>
      </c>
      <c r="BJ137" s="17" t="s">
        <v>91</v>
      </c>
      <c r="BK137" s="238">
        <f>ROUND(I137*H137,2)</f>
        <v>0</v>
      </c>
      <c r="BL137" s="17" t="s">
        <v>149</v>
      </c>
      <c r="BM137" s="237" t="s">
        <v>380</v>
      </c>
    </row>
    <row r="138" s="13" customFormat="1">
      <c r="A138" s="13"/>
      <c r="B138" s="239"/>
      <c r="C138" s="240"/>
      <c r="D138" s="241" t="s">
        <v>159</v>
      </c>
      <c r="E138" s="242" t="s">
        <v>1</v>
      </c>
      <c r="F138" s="243" t="s">
        <v>596</v>
      </c>
      <c r="G138" s="240"/>
      <c r="H138" s="242" t="s">
        <v>1</v>
      </c>
      <c r="I138" s="244"/>
      <c r="J138" s="240"/>
      <c r="K138" s="240"/>
      <c r="L138" s="245"/>
      <c r="M138" s="246"/>
      <c r="N138" s="247"/>
      <c r="O138" s="247"/>
      <c r="P138" s="247"/>
      <c r="Q138" s="247"/>
      <c r="R138" s="247"/>
      <c r="S138" s="247"/>
      <c r="T138" s="24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9" t="s">
        <v>159</v>
      </c>
      <c r="AU138" s="249" t="s">
        <v>91</v>
      </c>
      <c r="AV138" s="13" t="s">
        <v>91</v>
      </c>
      <c r="AW138" s="13" t="s">
        <v>36</v>
      </c>
      <c r="AX138" s="13" t="s">
        <v>83</v>
      </c>
      <c r="AY138" s="249" t="s">
        <v>142</v>
      </c>
    </row>
    <row r="139" s="14" customFormat="1">
      <c r="A139" s="14"/>
      <c r="B139" s="250"/>
      <c r="C139" s="251"/>
      <c r="D139" s="241" t="s">
        <v>159</v>
      </c>
      <c r="E139" s="252" t="s">
        <v>1</v>
      </c>
      <c r="F139" s="253" t="s">
        <v>597</v>
      </c>
      <c r="G139" s="251"/>
      <c r="H139" s="254">
        <v>186</v>
      </c>
      <c r="I139" s="255"/>
      <c r="J139" s="251"/>
      <c r="K139" s="251"/>
      <c r="L139" s="256"/>
      <c r="M139" s="257"/>
      <c r="N139" s="258"/>
      <c r="O139" s="258"/>
      <c r="P139" s="258"/>
      <c r="Q139" s="258"/>
      <c r="R139" s="258"/>
      <c r="S139" s="258"/>
      <c r="T139" s="259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0" t="s">
        <v>159</v>
      </c>
      <c r="AU139" s="260" t="s">
        <v>91</v>
      </c>
      <c r="AV139" s="14" t="s">
        <v>93</v>
      </c>
      <c r="AW139" s="14" t="s">
        <v>36</v>
      </c>
      <c r="AX139" s="14" t="s">
        <v>83</v>
      </c>
      <c r="AY139" s="260" t="s">
        <v>142</v>
      </c>
    </row>
    <row r="140" s="15" customFormat="1">
      <c r="A140" s="15"/>
      <c r="B140" s="261"/>
      <c r="C140" s="262"/>
      <c r="D140" s="241" t="s">
        <v>159</v>
      </c>
      <c r="E140" s="263" t="s">
        <v>1</v>
      </c>
      <c r="F140" s="264" t="s">
        <v>162</v>
      </c>
      <c r="G140" s="262"/>
      <c r="H140" s="265">
        <v>186</v>
      </c>
      <c r="I140" s="266"/>
      <c r="J140" s="262"/>
      <c r="K140" s="262"/>
      <c r="L140" s="267"/>
      <c r="M140" s="268"/>
      <c r="N140" s="269"/>
      <c r="O140" s="269"/>
      <c r="P140" s="269"/>
      <c r="Q140" s="269"/>
      <c r="R140" s="269"/>
      <c r="S140" s="269"/>
      <c r="T140" s="270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71" t="s">
        <v>159</v>
      </c>
      <c r="AU140" s="271" t="s">
        <v>91</v>
      </c>
      <c r="AV140" s="15" t="s">
        <v>149</v>
      </c>
      <c r="AW140" s="15" t="s">
        <v>36</v>
      </c>
      <c r="AX140" s="15" t="s">
        <v>91</v>
      </c>
      <c r="AY140" s="271" t="s">
        <v>142</v>
      </c>
    </row>
    <row r="141" s="2" customFormat="1" ht="16.5" customHeight="1">
      <c r="A141" s="38"/>
      <c r="B141" s="39"/>
      <c r="C141" s="281" t="s">
        <v>298</v>
      </c>
      <c r="D141" s="281" t="s">
        <v>598</v>
      </c>
      <c r="E141" s="282" t="s">
        <v>599</v>
      </c>
      <c r="F141" s="283" t="s">
        <v>600</v>
      </c>
      <c r="G141" s="284" t="s">
        <v>188</v>
      </c>
      <c r="H141" s="285">
        <v>66.072000000000003</v>
      </c>
      <c r="I141" s="286"/>
      <c r="J141" s="287">
        <f>ROUND(I141*H141,2)</f>
        <v>0</v>
      </c>
      <c r="K141" s="283" t="s">
        <v>148</v>
      </c>
      <c r="L141" s="288"/>
      <c r="M141" s="289" t="s">
        <v>1</v>
      </c>
      <c r="N141" s="290" t="s">
        <v>48</v>
      </c>
      <c r="O141" s="91"/>
      <c r="P141" s="235">
        <f>O141*H141</f>
        <v>0</v>
      </c>
      <c r="Q141" s="235">
        <v>1</v>
      </c>
      <c r="R141" s="235">
        <f>Q141*H141</f>
        <v>66.072000000000003</v>
      </c>
      <c r="S141" s="235">
        <v>0</v>
      </c>
      <c r="T141" s="236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7" t="s">
        <v>190</v>
      </c>
      <c r="AT141" s="237" t="s">
        <v>598</v>
      </c>
      <c r="AU141" s="237" t="s">
        <v>91</v>
      </c>
      <c r="AY141" s="17" t="s">
        <v>142</v>
      </c>
      <c r="BE141" s="238">
        <f>IF(N141="základní",J141,0)</f>
        <v>0</v>
      </c>
      <c r="BF141" s="238">
        <f>IF(N141="snížená",J141,0)</f>
        <v>0</v>
      </c>
      <c r="BG141" s="238">
        <f>IF(N141="zákl. přenesená",J141,0)</f>
        <v>0</v>
      </c>
      <c r="BH141" s="238">
        <f>IF(N141="sníž. přenesená",J141,0)</f>
        <v>0</v>
      </c>
      <c r="BI141" s="238">
        <f>IF(N141="nulová",J141,0)</f>
        <v>0</v>
      </c>
      <c r="BJ141" s="17" t="s">
        <v>91</v>
      </c>
      <c r="BK141" s="238">
        <f>ROUND(I141*H141,2)</f>
        <v>0</v>
      </c>
      <c r="BL141" s="17" t="s">
        <v>149</v>
      </c>
      <c r="BM141" s="237" t="s">
        <v>601</v>
      </c>
    </row>
    <row r="142" s="13" customFormat="1">
      <c r="A142" s="13"/>
      <c r="B142" s="239"/>
      <c r="C142" s="240"/>
      <c r="D142" s="241" t="s">
        <v>159</v>
      </c>
      <c r="E142" s="242" t="s">
        <v>1</v>
      </c>
      <c r="F142" s="243" t="s">
        <v>596</v>
      </c>
      <c r="G142" s="240"/>
      <c r="H142" s="242" t="s">
        <v>1</v>
      </c>
      <c r="I142" s="244"/>
      <c r="J142" s="240"/>
      <c r="K142" s="240"/>
      <c r="L142" s="245"/>
      <c r="M142" s="246"/>
      <c r="N142" s="247"/>
      <c r="O142" s="247"/>
      <c r="P142" s="247"/>
      <c r="Q142" s="247"/>
      <c r="R142" s="247"/>
      <c r="S142" s="247"/>
      <c r="T142" s="248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9" t="s">
        <v>159</v>
      </c>
      <c r="AU142" s="249" t="s">
        <v>91</v>
      </c>
      <c r="AV142" s="13" t="s">
        <v>91</v>
      </c>
      <c r="AW142" s="13" t="s">
        <v>36</v>
      </c>
      <c r="AX142" s="13" t="s">
        <v>83</v>
      </c>
      <c r="AY142" s="249" t="s">
        <v>142</v>
      </c>
    </row>
    <row r="143" s="14" customFormat="1">
      <c r="A143" s="14"/>
      <c r="B143" s="250"/>
      <c r="C143" s="251"/>
      <c r="D143" s="241" t="s">
        <v>159</v>
      </c>
      <c r="E143" s="252" t="s">
        <v>1</v>
      </c>
      <c r="F143" s="253" t="s">
        <v>602</v>
      </c>
      <c r="G143" s="251"/>
      <c r="H143" s="254">
        <v>41.295000000000002</v>
      </c>
      <c r="I143" s="255"/>
      <c r="J143" s="251"/>
      <c r="K143" s="251"/>
      <c r="L143" s="256"/>
      <c r="M143" s="257"/>
      <c r="N143" s="258"/>
      <c r="O143" s="258"/>
      <c r="P143" s="258"/>
      <c r="Q143" s="258"/>
      <c r="R143" s="258"/>
      <c r="S143" s="258"/>
      <c r="T143" s="259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0" t="s">
        <v>159</v>
      </c>
      <c r="AU143" s="260" t="s">
        <v>91</v>
      </c>
      <c r="AV143" s="14" t="s">
        <v>93</v>
      </c>
      <c r="AW143" s="14" t="s">
        <v>36</v>
      </c>
      <c r="AX143" s="14" t="s">
        <v>83</v>
      </c>
      <c r="AY143" s="260" t="s">
        <v>142</v>
      </c>
    </row>
    <row r="144" s="15" customFormat="1">
      <c r="A144" s="15"/>
      <c r="B144" s="261"/>
      <c r="C144" s="262"/>
      <c r="D144" s="241" t="s">
        <v>159</v>
      </c>
      <c r="E144" s="263" t="s">
        <v>1</v>
      </c>
      <c r="F144" s="264" t="s">
        <v>162</v>
      </c>
      <c r="G144" s="262"/>
      <c r="H144" s="265">
        <v>41.295000000000002</v>
      </c>
      <c r="I144" s="266"/>
      <c r="J144" s="262"/>
      <c r="K144" s="262"/>
      <c r="L144" s="267"/>
      <c r="M144" s="268"/>
      <c r="N144" s="269"/>
      <c r="O144" s="269"/>
      <c r="P144" s="269"/>
      <c r="Q144" s="269"/>
      <c r="R144" s="269"/>
      <c r="S144" s="269"/>
      <c r="T144" s="270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71" t="s">
        <v>159</v>
      </c>
      <c r="AU144" s="271" t="s">
        <v>91</v>
      </c>
      <c r="AV144" s="15" t="s">
        <v>149</v>
      </c>
      <c r="AW144" s="15" t="s">
        <v>36</v>
      </c>
      <c r="AX144" s="15" t="s">
        <v>91</v>
      </c>
      <c r="AY144" s="271" t="s">
        <v>142</v>
      </c>
    </row>
    <row r="145" s="14" customFormat="1">
      <c r="A145" s="14"/>
      <c r="B145" s="250"/>
      <c r="C145" s="251"/>
      <c r="D145" s="241" t="s">
        <v>159</v>
      </c>
      <c r="E145" s="251"/>
      <c r="F145" s="253" t="s">
        <v>603</v>
      </c>
      <c r="G145" s="251"/>
      <c r="H145" s="254">
        <v>66.072000000000003</v>
      </c>
      <c r="I145" s="255"/>
      <c r="J145" s="251"/>
      <c r="K145" s="251"/>
      <c r="L145" s="256"/>
      <c r="M145" s="257"/>
      <c r="N145" s="258"/>
      <c r="O145" s="258"/>
      <c r="P145" s="258"/>
      <c r="Q145" s="258"/>
      <c r="R145" s="258"/>
      <c r="S145" s="258"/>
      <c r="T145" s="259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0" t="s">
        <v>159</v>
      </c>
      <c r="AU145" s="260" t="s">
        <v>91</v>
      </c>
      <c r="AV145" s="14" t="s">
        <v>93</v>
      </c>
      <c r="AW145" s="14" t="s">
        <v>4</v>
      </c>
      <c r="AX145" s="14" t="s">
        <v>91</v>
      </c>
      <c r="AY145" s="260" t="s">
        <v>142</v>
      </c>
    </row>
    <row r="146" s="2" customFormat="1" ht="24.15" customHeight="1">
      <c r="A146" s="38"/>
      <c r="B146" s="39"/>
      <c r="C146" s="226" t="s">
        <v>303</v>
      </c>
      <c r="D146" s="226" t="s">
        <v>144</v>
      </c>
      <c r="E146" s="227" t="s">
        <v>604</v>
      </c>
      <c r="F146" s="228" t="s">
        <v>605</v>
      </c>
      <c r="G146" s="229" t="s">
        <v>157</v>
      </c>
      <c r="H146" s="230">
        <v>186</v>
      </c>
      <c r="I146" s="231"/>
      <c r="J146" s="232">
        <f>ROUND(I146*H146,2)</f>
        <v>0</v>
      </c>
      <c r="K146" s="228" t="s">
        <v>148</v>
      </c>
      <c r="L146" s="44"/>
      <c r="M146" s="233" t="s">
        <v>1</v>
      </c>
      <c r="N146" s="234" t="s">
        <v>48</v>
      </c>
      <c r="O146" s="91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6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7" t="s">
        <v>149</v>
      </c>
      <c r="AT146" s="237" t="s">
        <v>144</v>
      </c>
      <c r="AU146" s="237" t="s">
        <v>91</v>
      </c>
      <c r="AY146" s="17" t="s">
        <v>142</v>
      </c>
      <c r="BE146" s="238">
        <f>IF(N146="základní",J146,0)</f>
        <v>0</v>
      </c>
      <c r="BF146" s="238">
        <f>IF(N146="snížená",J146,0)</f>
        <v>0</v>
      </c>
      <c r="BG146" s="238">
        <f>IF(N146="zákl. přenesená",J146,0)</f>
        <v>0</v>
      </c>
      <c r="BH146" s="238">
        <f>IF(N146="sníž. přenesená",J146,0)</f>
        <v>0</v>
      </c>
      <c r="BI146" s="238">
        <f>IF(N146="nulová",J146,0)</f>
        <v>0</v>
      </c>
      <c r="BJ146" s="17" t="s">
        <v>91</v>
      </c>
      <c r="BK146" s="238">
        <f>ROUND(I146*H146,2)</f>
        <v>0</v>
      </c>
      <c r="BL146" s="17" t="s">
        <v>149</v>
      </c>
      <c r="BM146" s="237" t="s">
        <v>393</v>
      </c>
    </row>
    <row r="147" s="2" customFormat="1" ht="16.5" customHeight="1">
      <c r="A147" s="38"/>
      <c r="B147" s="39"/>
      <c r="C147" s="281" t="s">
        <v>311</v>
      </c>
      <c r="D147" s="281" t="s">
        <v>598</v>
      </c>
      <c r="E147" s="282" t="s">
        <v>91</v>
      </c>
      <c r="F147" s="283" t="s">
        <v>606</v>
      </c>
      <c r="G147" s="284" t="s">
        <v>176</v>
      </c>
      <c r="H147" s="285">
        <v>8.3000000000000007</v>
      </c>
      <c r="I147" s="286"/>
      <c r="J147" s="287">
        <f>ROUND(I147*H147,2)</f>
        <v>0</v>
      </c>
      <c r="K147" s="283" t="s">
        <v>575</v>
      </c>
      <c r="L147" s="288"/>
      <c r="M147" s="289" t="s">
        <v>1</v>
      </c>
      <c r="N147" s="290" t="s">
        <v>48</v>
      </c>
      <c r="O147" s="91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6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7" t="s">
        <v>190</v>
      </c>
      <c r="AT147" s="237" t="s">
        <v>598</v>
      </c>
      <c r="AU147" s="237" t="s">
        <v>91</v>
      </c>
      <c r="AY147" s="17" t="s">
        <v>142</v>
      </c>
      <c r="BE147" s="238">
        <f>IF(N147="základní",J147,0)</f>
        <v>0</v>
      </c>
      <c r="BF147" s="238">
        <f>IF(N147="snížená",J147,0)</f>
        <v>0</v>
      </c>
      <c r="BG147" s="238">
        <f>IF(N147="zákl. přenesená",J147,0)</f>
        <v>0</v>
      </c>
      <c r="BH147" s="238">
        <f>IF(N147="sníž. přenesená",J147,0)</f>
        <v>0</v>
      </c>
      <c r="BI147" s="238">
        <f>IF(N147="nulová",J147,0)</f>
        <v>0</v>
      </c>
      <c r="BJ147" s="17" t="s">
        <v>91</v>
      </c>
      <c r="BK147" s="238">
        <f>ROUND(I147*H147,2)</f>
        <v>0</v>
      </c>
      <c r="BL147" s="17" t="s">
        <v>149</v>
      </c>
      <c r="BM147" s="237" t="s">
        <v>411</v>
      </c>
    </row>
    <row r="148" s="2" customFormat="1" ht="24.15" customHeight="1">
      <c r="A148" s="38"/>
      <c r="B148" s="39"/>
      <c r="C148" s="226" t="s">
        <v>322</v>
      </c>
      <c r="D148" s="226" t="s">
        <v>144</v>
      </c>
      <c r="E148" s="227" t="s">
        <v>607</v>
      </c>
      <c r="F148" s="228" t="s">
        <v>608</v>
      </c>
      <c r="G148" s="229" t="s">
        <v>157</v>
      </c>
      <c r="H148" s="230">
        <v>186</v>
      </c>
      <c r="I148" s="231"/>
      <c r="J148" s="232">
        <f>ROUND(I148*H148,2)</f>
        <v>0</v>
      </c>
      <c r="K148" s="228" t="s">
        <v>148</v>
      </c>
      <c r="L148" s="44"/>
      <c r="M148" s="233" t="s">
        <v>1</v>
      </c>
      <c r="N148" s="234" t="s">
        <v>48</v>
      </c>
      <c r="O148" s="91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6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7" t="s">
        <v>149</v>
      </c>
      <c r="AT148" s="237" t="s">
        <v>144</v>
      </c>
      <c r="AU148" s="237" t="s">
        <v>91</v>
      </c>
      <c r="AY148" s="17" t="s">
        <v>142</v>
      </c>
      <c r="BE148" s="238">
        <f>IF(N148="základní",J148,0)</f>
        <v>0</v>
      </c>
      <c r="BF148" s="238">
        <f>IF(N148="snížená",J148,0)</f>
        <v>0</v>
      </c>
      <c r="BG148" s="238">
        <f>IF(N148="zákl. přenesená",J148,0)</f>
        <v>0</v>
      </c>
      <c r="BH148" s="238">
        <f>IF(N148="sníž. přenesená",J148,0)</f>
        <v>0</v>
      </c>
      <c r="BI148" s="238">
        <f>IF(N148="nulová",J148,0)</f>
        <v>0</v>
      </c>
      <c r="BJ148" s="17" t="s">
        <v>91</v>
      </c>
      <c r="BK148" s="238">
        <f>ROUND(I148*H148,2)</f>
        <v>0</v>
      </c>
      <c r="BL148" s="17" t="s">
        <v>149</v>
      </c>
      <c r="BM148" s="237" t="s">
        <v>419</v>
      </c>
    </row>
    <row r="149" s="2" customFormat="1" ht="21.75" customHeight="1">
      <c r="A149" s="38"/>
      <c r="B149" s="39"/>
      <c r="C149" s="226" t="s">
        <v>335</v>
      </c>
      <c r="D149" s="226" t="s">
        <v>144</v>
      </c>
      <c r="E149" s="227" t="s">
        <v>609</v>
      </c>
      <c r="F149" s="228" t="s">
        <v>610</v>
      </c>
      <c r="G149" s="229" t="s">
        <v>157</v>
      </c>
      <c r="H149" s="230">
        <v>186</v>
      </c>
      <c r="I149" s="231"/>
      <c r="J149" s="232">
        <f>ROUND(I149*H149,2)</f>
        <v>0</v>
      </c>
      <c r="K149" s="228" t="s">
        <v>148</v>
      </c>
      <c r="L149" s="44"/>
      <c r="M149" s="233" t="s">
        <v>1</v>
      </c>
      <c r="N149" s="234" t="s">
        <v>48</v>
      </c>
      <c r="O149" s="91"/>
      <c r="P149" s="235">
        <f>O149*H149</f>
        <v>0</v>
      </c>
      <c r="Q149" s="235">
        <v>0</v>
      </c>
      <c r="R149" s="235">
        <f>Q149*H149</f>
        <v>0</v>
      </c>
      <c r="S149" s="235">
        <v>0</v>
      </c>
      <c r="T149" s="236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7" t="s">
        <v>149</v>
      </c>
      <c r="AT149" s="237" t="s">
        <v>144</v>
      </c>
      <c r="AU149" s="237" t="s">
        <v>91</v>
      </c>
      <c r="AY149" s="17" t="s">
        <v>142</v>
      </c>
      <c r="BE149" s="238">
        <f>IF(N149="základní",J149,0)</f>
        <v>0</v>
      </c>
      <c r="BF149" s="238">
        <f>IF(N149="snížená",J149,0)</f>
        <v>0</v>
      </c>
      <c r="BG149" s="238">
        <f>IF(N149="zákl. přenesená",J149,0)</f>
        <v>0</v>
      </c>
      <c r="BH149" s="238">
        <f>IF(N149="sníž. přenesená",J149,0)</f>
        <v>0</v>
      </c>
      <c r="BI149" s="238">
        <f>IF(N149="nulová",J149,0)</f>
        <v>0</v>
      </c>
      <c r="BJ149" s="17" t="s">
        <v>91</v>
      </c>
      <c r="BK149" s="238">
        <f>ROUND(I149*H149,2)</f>
        <v>0</v>
      </c>
      <c r="BL149" s="17" t="s">
        <v>149</v>
      </c>
      <c r="BM149" s="237" t="s">
        <v>439</v>
      </c>
    </row>
    <row r="150" s="12" customFormat="1" ht="25.92" customHeight="1">
      <c r="A150" s="12"/>
      <c r="B150" s="210"/>
      <c r="C150" s="211"/>
      <c r="D150" s="212" t="s">
        <v>82</v>
      </c>
      <c r="E150" s="213" t="s">
        <v>611</v>
      </c>
      <c r="F150" s="213" t="s">
        <v>612</v>
      </c>
      <c r="G150" s="211"/>
      <c r="H150" s="211"/>
      <c r="I150" s="214"/>
      <c r="J150" s="215">
        <f>BK150</f>
        <v>0</v>
      </c>
      <c r="K150" s="211"/>
      <c r="L150" s="216"/>
      <c r="M150" s="217"/>
      <c r="N150" s="218"/>
      <c r="O150" s="218"/>
      <c r="P150" s="219">
        <f>SUM(P151:P183)</f>
        <v>0</v>
      </c>
      <c r="Q150" s="218"/>
      <c r="R150" s="219">
        <f>SUM(R151:R183)</f>
        <v>0</v>
      </c>
      <c r="S150" s="218"/>
      <c r="T150" s="220">
        <f>SUM(T151:T183)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1" t="s">
        <v>91</v>
      </c>
      <c r="AT150" s="222" t="s">
        <v>82</v>
      </c>
      <c r="AU150" s="222" t="s">
        <v>83</v>
      </c>
      <c r="AY150" s="221" t="s">
        <v>142</v>
      </c>
      <c r="BK150" s="223">
        <f>SUM(BK151:BK183)</f>
        <v>0</v>
      </c>
    </row>
    <row r="151" s="2" customFormat="1" ht="24.15" customHeight="1">
      <c r="A151" s="38"/>
      <c r="B151" s="39"/>
      <c r="C151" s="226" t="s">
        <v>348</v>
      </c>
      <c r="D151" s="226" t="s">
        <v>144</v>
      </c>
      <c r="E151" s="227" t="s">
        <v>613</v>
      </c>
      <c r="F151" s="228" t="s">
        <v>614</v>
      </c>
      <c r="G151" s="229" t="s">
        <v>615</v>
      </c>
      <c r="H151" s="230">
        <v>1</v>
      </c>
      <c r="I151" s="231"/>
      <c r="J151" s="232">
        <f>ROUND(I151*H151,2)</f>
        <v>0</v>
      </c>
      <c r="K151" s="228" t="s">
        <v>148</v>
      </c>
      <c r="L151" s="44"/>
      <c r="M151" s="233" t="s">
        <v>1</v>
      </c>
      <c r="N151" s="234" t="s">
        <v>48</v>
      </c>
      <c r="O151" s="91"/>
      <c r="P151" s="235">
        <f>O151*H151</f>
        <v>0</v>
      </c>
      <c r="Q151" s="235">
        <v>0</v>
      </c>
      <c r="R151" s="235">
        <f>Q151*H151</f>
        <v>0</v>
      </c>
      <c r="S151" s="235">
        <v>0</v>
      </c>
      <c r="T151" s="236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7" t="s">
        <v>149</v>
      </c>
      <c r="AT151" s="237" t="s">
        <v>144</v>
      </c>
      <c r="AU151" s="237" t="s">
        <v>91</v>
      </c>
      <c r="AY151" s="17" t="s">
        <v>142</v>
      </c>
      <c r="BE151" s="238">
        <f>IF(N151="základní",J151,0)</f>
        <v>0</v>
      </c>
      <c r="BF151" s="238">
        <f>IF(N151="snížená",J151,0)</f>
        <v>0</v>
      </c>
      <c r="BG151" s="238">
        <f>IF(N151="zákl. přenesená",J151,0)</f>
        <v>0</v>
      </c>
      <c r="BH151" s="238">
        <f>IF(N151="sníž. přenesená",J151,0)</f>
        <v>0</v>
      </c>
      <c r="BI151" s="238">
        <f>IF(N151="nulová",J151,0)</f>
        <v>0</v>
      </c>
      <c r="BJ151" s="17" t="s">
        <v>91</v>
      </c>
      <c r="BK151" s="238">
        <f>ROUND(I151*H151,2)</f>
        <v>0</v>
      </c>
      <c r="BL151" s="17" t="s">
        <v>149</v>
      </c>
      <c r="BM151" s="237" t="s">
        <v>456</v>
      </c>
    </row>
    <row r="152" s="2" customFormat="1" ht="44.25" customHeight="1">
      <c r="A152" s="38"/>
      <c r="B152" s="39"/>
      <c r="C152" s="226" t="s">
        <v>352</v>
      </c>
      <c r="D152" s="226" t="s">
        <v>144</v>
      </c>
      <c r="E152" s="227" t="s">
        <v>616</v>
      </c>
      <c r="F152" s="228" t="s">
        <v>617</v>
      </c>
      <c r="G152" s="229" t="s">
        <v>147</v>
      </c>
      <c r="H152" s="230">
        <v>1</v>
      </c>
      <c r="I152" s="231"/>
      <c r="J152" s="232">
        <f>ROUND(I152*H152,2)</f>
        <v>0</v>
      </c>
      <c r="K152" s="228" t="s">
        <v>148</v>
      </c>
      <c r="L152" s="44"/>
      <c r="M152" s="233" t="s">
        <v>1</v>
      </c>
      <c r="N152" s="234" t="s">
        <v>48</v>
      </c>
      <c r="O152" s="91"/>
      <c r="P152" s="235">
        <f>O152*H152</f>
        <v>0</v>
      </c>
      <c r="Q152" s="235">
        <v>0</v>
      </c>
      <c r="R152" s="235">
        <f>Q152*H152</f>
        <v>0</v>
      </c>
      <c r="S152" s="235">
        <v>0</v>
      </c>
      <c r="T152" s="236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7" t="s">
        <v>149</v>
      </c>
      <c r="AT152" s="237" t="s">
        <v>144</v>
      </c>
      <c r="AU152" s="237" t="s">
        <v>91</v>
      </c>
      <c r="AY152" s="17" t="s">
        <v>142</v>
      </c>
      <c r="BE152" s="238">
        <f>IF(N152="základní",J152,0)</f>
        <v>0</v>
      </c>
      <c r="BF152" s="238">
        <f>IF(N152="snížená",J152,0)</f>
        <v>0</v>
      </c>
      <c r="BG152" s="238">
        <f>IF(N152="zákl. přenesená",J152,0)</f>
        <v>0</v>
      </c>
      <c r="BH152" s="238">
        <f>IF(N152="sníž. přenesená",J152,0)</f>
        <v>0</v>
      </c>
      <c r="BI152" s="238">
        <f>IF(N152="nulová",J152,0)</f>
        <v>0</v>
      </c>
      <c r="BJ152" s="17" t="s">
        <v>91</v>
      </c>
      <c r="BK152" s="238">
        <f>ROUND(I152*H152,2)</f>
        <v>0</v>
      </c>
      <c r="BL152" s="17" t="s">
        <v>149</v>
      </c>
      <c r="BM152" s="237" t="s">
        <v>467</v>
      </c>
    </row>
    <row r="153" s="2" customFormat="1" ht="37.8" customHeight="1">
      <c r="A153" s="38"/>
      <c r="B153" s="39"/>
      <c r="C153" s="226" t="s">
        <v>207</v>
      </c>
      <c r="D153" s="226" t="s">
        <v>144</v>
      </c>
      <c r="E153" s="227" t="s">
        <v>618</v>
      </c>
      <c r="F153" s="228" t="s">
        <v>619</v>
      </c>
      <c r="G153" s="229" t="s">
        <v>147</v>
      </c>
      <c r="H153" s="230">
        <v>1</v>
      </c>
      <c r="I153" s="231"/>
      <c r="J153" s="232">
        <f>ROUND(I153*H153,2)</f>
        <v>0</v>
      </c>
      <c r="K153" s="228" t="s">
        <v>148</v>
      </c>
      <c r="L153" s="44"/>
      <c r="M153" s="233" t="s">
        <v>1</v>
      </c>
      <c r="N153" s="234" t="s">
        <v>48</v>
      </c>
      <c r="O153" s="91"/>
      <c r="P153" s="235">
        <f>O153*H153</f>
        <v>0</v>
      </c>
      <c r="Q153" s="235">
        <v>0</v>
      </c>
      <c r="R153" s="235">
        <f>Q153*H153</f>
        <v>0</v>
      </c>
      <c r="S153" s="235">
        <v>0</v>
      </c>
      <c r="T153" s="236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7" t="s">
        <v>149</v>
      </c>
      <c r="AT153" s="237" t="s">
        <v>144</v>
      </c>
      <c r="AU153" s="237" t="s">
        <v>91</v>
      </c>
      <c r="AY153" s="17" t="s">
        <v>142</v>
      </c>
      <c r="BE153" s="238">
        <f>IF(N153="základní",J153,0)</f>
        <v>0</v>
      </c>
      <c r="BF153" s="238">
        <f>IF(N153="snížená",J153,0)</f>
        <v>0</v>
      </c>
      <c r="BG153" s="238">
        <f>IF(N153="zákl. přenesená",J153,0)</f>
        <v>0</v>
      </c>
      <c r="BH153" s="238">
        <f>IF(N153="sníž. přenesená",J153,0)</f>
        <v>0</v>
      </c>
      <c r="BI153" s="238">
        <f>IF(N153="nulová",J153,0)</f>
        <v>0</v>
      </c>
      <c r="BJ153" s="17" t="s">
        <v>91</v>
      </c>
      <c r="BK153" s="238">
        <f>ROUND(I153*H153,2)</f>
        <v>0</v>
      </c>
      <c r="BL153" s="17" t="s">
        <v>149</v>
      </c>
      <c r="BM153" s="237" t="s">
        <v>485</v>
      </c>
    </row>
    <row r="154" s="2" customFormat="1" ht="16.5" customHeight="1">
      <c r="A154" s="38"/>
      <c r="B154" s="39"/>
      <c r="C154" s="281" t="s">
        <v>7</v>
      </c>
      <c r="D154" s="281" t="s">
        <v>598</v>
      </c>
      <c r="E154" s="282" t="s">
        <v>620</v>
      </c>
      <c r="F154" s="283" t="s">
        <v>621</v>
      </c>
      <c r="G154" s="284" t="s">
        <v>615</v>
      </c>
      <c r="H154" s="285">
        <v>1</v>
      </c>
      <c r="I154" s="286"/>
      <c r="J154" s="287">
        <f>ROUND(I154*H154,2)</f>
        <v>0</v>
      </c>
      <c r="K154" s="283" t="s">
        <v>575</v>
      </c>
      <c r="L154" s="288"/>
      <c r="M154" s="289" t="s">
        <v>1</v>
      </c>
      <c r="N154" s="290" t="s">
        <v>48</v>
      </c>
      <c r="O154" s="91"/>
      <c r="P154" s="235">
        <f>O154*H154</f>
        <v>0</v>
      </c>
      <c r="Q154" s="235">
        <v>0</v>
      </c>
      <c r="R154" s="235">
        <f>Q154*H154</f>
        <v>0</v>
      </c>
      <c r="S154" s="235">
        <v>0</v>
      </c>
      <c r="T154" s="236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7" t="s">
        <v>190</v>
      </c>
      <c r="AT154" s="237" t="s">
        <v>598</v>
      </c>
      <c r="AU154" s="237" t="s">
        <v>91</v>
      </c>
      <c r="AY154" s="17" t="s">
        <v>142</v>
      </c>
      <c r="BE154" s="238">
        <f>IF(N154="základní",J154,0)</f>
        <v>0</v>
      </c>
      <c r="BF154" s="238">
        <f>IF(N154="snížená",J154,0)</f>
        <v>0</v>
      </c>
      <c r="BG154" s="238">
        <f>IF(N154="zákl. přenesená",J154,0)</f>
        <v>0</v>
      </c>
      <c r="BH154" s="238">
        <f>IF(N154="sníž. přenesená",J154,0)</f>
        <v>0</v>
      </c>
      <c r="BI154" s="238">
        <f>IF(N154="nulová",J154,0)</f>
        <v>0</v>
      </c>
      <c r="BJ154" s="17" t="s">
        <v>91</v>
      </c>
      <c r="BK154" s="238">
        <f>ROUND(I154*H154,2)</f>
        <v>0</v>
      </c>
      <c r="BL154" s="17" t="s">
        <v>149</v>
      </c>
      <c r="BM154" s="237" t="s">
        <v>493</v>
      </c>
    </row>
    <row r="155" s="2" customFormat="1" ht="37.8" customHeight="1">
      <c r="A155" s="38"/>
      <c r="B155" s="39"/>
      <c r="C155" s="226" t="s">
        <v>366</v>
      </c>
      <c r="D155" s="226" t="s">
        <v>144</v>
      </c>
      <c r="E155" s="227" t="s">
        <v>622</v>
      </c>
      <c r="F155" s="228" t="s">
        <v>623</v>
      </c>
      <c r="G155" s="229" t="s">
        <v>188</v>
      </c>
      <c r="H155" s="230">
        <v>0.0040000000000000001</v>
      </c>
      <c r="I155" s="231"/>
      <c r="J155" s="232">
        <f>ROUND(I155*H155,2)</f>
        <v>0</v>
      </c>
      <c r="K155" s="228" t="s">
        <v>148</v>
      </c>
      <c r="L155" s="44"/>
      <c r="M155" s="233" t="s">
        <v>1</v>
      </c>
      <c r="N155" s="234" t="s">
        <v>48</v>
      </c>
      <c r="O155" s="91"/>
      <c r="P155" s="235">
        <f>O155*H155</f>
        <v>0</v>
      </c>
      <c r="Q155" s="235">
        <v>0</v>
      </c>
      <c r="R155" s="235">
        <f>Q155*H155</f>
        <v>0</v>
      </c>
      <c r="S155" s="235">
        <v>0</v>
      </c>
      <c r="T155" s="236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7" t="s">
        <v>149</v>
      </c>
      <c r="AT155" s="237" t="s">
        <v>144</v>
      </c>
      <c r="AU155" s="237" t="s">
        <v>91</v>
      </c>
      <c r="AY155" s="17" t="s">
        <v>142</v>
      </c>
      <c r="BE155" s="238">
        <f>IF(N155="základní",J155,0)</f>
        <v>0</v>
      </c>
      <c r="BF155" s="238">
        <f>IF(N155="snížená",J155,0)</f>
        <v>0</v>
      </c>
      <c r="BG155" s="238">
        <f>IF(N155="zákl. přenesená",J155,0)</f>
        <v>0</v>
      </c>
      <c r="BH155" s="238">
        <f>IF(N155="sníž. přenesená",J155,0)</f>
        <v>0</v>
      </c>
      <c r="BI155" s="238">
        <f>IF(N155="nulová",J155,0)</f>
        <v>0</v>
      </c>
      <c r="BJ155" s="17" t="s">
        <v>91</v>
      </c>
      <c r="BK155" s="238">
        <f>ROUND(I155*H155,2)</f>
        <v>0</v>
      </c>
      <c r="BL155" s="17" t="s">
        <v>149</v>
      </c>
      <c r="BM155" s="237" t="s">
        <v>501</v>
      </c>
    </row>
    <row r="156" s="2" customFormat="1" ht="16.5" customHeight="1">
      <c r="A156" s="38"/>
      <c r="B156" s="39"/>
      <c r="C156" s="281" t="s">
        <v>372</v>
      </c>
      <c r="D156" s="281" t="s">
        <v>598</v>
      </c>
      <c r="E156" s="282" t="s">
        <v>624</v>
      </c>
      <c r="F156" s="283" t="s">
        <v>625</v>
      </c>
      <c r="G156" s="284" t="s">
        <v>558</v>
      </c>
      <c r="H156" s="285">
        <v>3</v>
      </c>
      <c r="I156" s="286"/>
      <c r="J156" s="287">
        <f>ROUND(I156*H156,2)</f>
        <v>0</v>
      </c>
      <c r="K156" s="283" t="s">
        <v>575</v>
      </c>
      <c r="L156" s="288"/>
      <c r="M156" s="289" t="s">
        <v>1</v>
      </c>
      <c r="N156" s="290" t="s">
        <v>48</v>
      </c>
      <c r="O156" s="91"/>
      <c r="P156" s="235">
        <f>O156*H156</f>
        <v>0</v>
      </c>
      <c r="Q156" s="235">
        <v>0</v>
      </c>
      <c r="R156" s="235">
        <f>Q156*H156</f>
        <v>0</v>
      </c>
      <c r="S156" s="235">
        <v>0</v>
      </c>
      <c r="T156" s="236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7" t="s">
        <v>190</v>
      </c>
      <c r="AT156" s="237" t="s">
        <v>598</v>
      </c>
      <c r="AU156" s="237" t="s">
        <v>91</v>
      </c>
      <c r="AY156" s="17" t="s">
        <v>142</v>
      </c>
      <c r="BE156" s="238">
        <f>IF(N156="základní",J156,0)</f>
        <v>0</v>
      </c>
      <c r="BF156" s="238">
        <f>IF(N156="snížená",J156,0)</f>
        <v>0</v>
      </c>
      <c r="BG156" s="238">
        <f>IF(N156="zákl. přenesená",J156,0)</f>
        <v>0</v>
      </c>
      <c r="BH156" s="238">
        <f>IF(N156="sníž. přenesená",J156,0)</f>
        <v>0</v>
      </c>
      <c r="BI156" s="238">
        <f>IF(N156="nulová",J156,0)</f>
        <v>0</v>
      </c>
      <c r="BJ156" s="17" t="s">
        <v>91</v>
      </c>
      <c r="BK156" s="238">
        <f>ROUND(I156*H156,2)</f>
        <v>0</v>
      </c>
      <c r="BL156" s="17" t="s">
        <v>149</v>
      </c>
      <c r="BM156" s="237" t="s">
        <v>515</v>
      </c>
    </row>
    <row r="157" s="2" customFormat="1" ht="16.5" customHeight="1">
      <c r="A157" s="38"/>
      <c r="B157" s="39"/>
      <c r="C157" s="281" t="s">
        <v>380</v>
      </c>
      <c r="D157" s="281" t="s">
        <v>598</v>
      </c>
      <c r="E157" s="282" t="s">
        <v>626</v>
      </c>
      <c r="F157" s="283" t="s">
        <v>627</v>
      </c>
      <c r="G157" s="284" t="s">
        <v>558</v>
      </c>
      <c r="H157" s="285">
        <v>0.10000000000000001</v>
      </c>
      <c r="I157" s="286"/>
      <c r="J157" s="287">
        <f>ROUND(I157*H157,2)</f>
        <v>0</v>
      </c>
      <c r="K157" s="283" t="s">
        <v>575</v>
      </c>
      <c r="L157" s="288"/>
      <c r="M157" s="289" t="s">
        <v>1</v>
      </c>
      <c r="N157" s="290" t="s">
        <v>48</v>
      </c>
      <c r="O157" s="91"/>
      <c r="P157" s="235">
        <f>O157*H157</f>
        <v>0</v>
      </c>
      <c r="Q157" s="235">
        <v>0</v>
      </c>
      <c r="R157" s="235">
        <f>Q157*H157</f>
        <v>0</v>
      </c>
      <c r="S157" s="235">
        <v>0</v>
      </c>
      <c r="T157" s="236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7" t="s">
        <v>190</v>
      </c>
      <c r="AT157" s="237" t="s">
        <v>598</v>
      </c>
      <c r="AU157" s="237" t="s">
        <v>91</v>
      </c>
      <c r="AY157" s="17" t="s">
        <v>142</v>
      </c>
      <c r="BE157" s="238">
        <f>IF(N157="základní",J157,0)</f>
        <v>0</v>
      </c>
      <c r="BF157" s="238">
        <f>IF(N157="snížená",J157,0)</f>
        <v>0</v>
      </c>
      <c r="BG157" s="238">
        <f>IF(N157="zákl. přenesená",J157,0)</f>
        <v>0</v>
      </c>
      <c r="BH157" s="238">
        <f>IF(N157="sníž. přenesená",J157,0)</f>
        <v>0</v>
      </c>
      <c r="BI157" s="238">
        <f>IF(N157="nulová",J157,0)</f>
        <v>0</v>
      </c>
      <c r="BJ157" s="17" t="s">
        <v>91</v>
      </c>
      <c r="BK157" s="238">
        <f>ROUND(I157*H157,2)</f>
        <v>0</v>
      </c>
      <c r="BL157" s="17" t="s">
        <v>149</v>
      </c>
      <c r="BM157" s="237" t="s">
        <v>524</v>
      </c>
    </row>
    <row r="158" s="2" customFormat="1" ht="16.5" customHeight="1">
      <c r="A158" s="38"/>
      <c r="B158" s="39"/>
      <c r="C158" s="281" t="s">
        <v>387</v>
      </c>
      <c r="D158" s="281" t="s">
        <v>598</v>
      </c>
      <c r="E158" s="282" t="s">
        <v>628</v>
      </c>
      <c r="F158" s="283" t="s">
        <v>629</v>
      </c>
      <c r="G158" s="284" t="s">
        <v>558</v>
      </c>
      <c r="H158" s="285">
        <v>0.5</v>
      </c>
      <c r="I158" s="286"/>
      <c r="J158" s="287">
        <f>ROUND(I158*H158,2)</f>
        <v>0</v>
      </c>
      <c r="K158" s="283" t="s">
        <v>575</v>
      </c>
      <c r="L158" s="288"/>
      <c r="M158" s="289" t="s">
        <v>1</v>
      </c>
      <c r="N158" s="290" t="s">
        <v>48</v>
      </c>
      <c r="O158" s="91"/>
      <c r="P158" s="235">
        <f>O158*H158</f>
        <v>0</v>
      </c>
      <c r="Q158" s="235">
        <v>0</v>
      </c>
      <c r="R158" s="235">
        <f>Q158*H158</f>
        <v>0</v>
      </c>
      <c r="S158" s="235">
        <v>0</v>
      </c>
      <c r="T158" s="236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7" t="s">
        <v>190</v>
      </c>
      <c r="AT158" s="237" t="s">
        <v>598</v>
      </c>
      <c r="AU158" s="237" t="s">
        <v>91</v>
      </c>
      <c r="AY158" s="17" t="s">
        <v>142</v>
      </c>
      <c r="BE158" s="238">
        <f>IF(N158="základní",J158,0)</f>
        <v>0</v>
      </c>
      <c r="BF158" s="238">
        <f>IF(N158="snížená",J158,0)</f>
        <v>0</v>
      </c>
      <c r="BG158" s="238">
        <f>IF(N158="zákl. přenesená",J158,0)</f>
        <v>0</v>
      </c>
      <c r="BH158" s="238">
        <f>IF(N158="sníž. přenesená",J158,0)</f>
        <v>0</v>
      </c>
      <c r="BI158" s="238">
        <f>IF(N158="nulová",J158,0)</f>
        <v>0</v>
      </c>
      <c r="BJ158" s="17" t="s">
        <v>91</v>
      </c>
      <c r="BK158" s="238">
        <f>ROUND(I158*H158,2)</f>
        <v>0</v>
      </c>
      <c r="BL158" s="17" t="s">
        <v>149</v>
      </c>
      <c r="BM158" s="237" t="s">
        <v>533</v>
      </c>
    </row>
    <row r="159" s="2" customFormat="1" ht="33" customHeight="1">
      <c r="A159" s="38"/>
      <c r="B159" s="39"/>
      <c r="C159" s="226" t="s">
        <v>393</v>
      </c>
      <c r="D159" s="226" t="s">
        <v>144</v>
      </c>
      <c r="E159" s="227" t="s">
        <v>630</v>
      </c>
      <c r="F159" s="228" t="s">
        <v>631</v>
      </c>
      <c r="G159" s="229" t="s">
        <v>147</v>
      </c>
      <c r="H159" s="230">
        <v>1</v>
      </c>
      <c r="I159" s="231"/>
      <c r="J159" s="232">
        <f>ROUND(I159*H159,2)</f>
        <v>0</v>
      </c>
      <c r="K159" s="228" t="s">
        <v>148</v>
      </c>
      <c r="L159" s="44"/>
      <c r="M159" s="233" t="s">
        <v>1</v>
      </c>
      <c r="N159" s="234" t="s">
        <v>48</v>
      </c>
      <c r="O159" s="91"/>
      <c r="P159" s="235">
        <f>O159*H159</f>
        <v>0</v>
      </c>
      <c r="Q159" s="235">
        <v>0</v>
      </c>
      <c r="R159" s="235">
        <f>Q159*H159</f>
        <v>0</v>
      </c>
      <c r="S159" s="235">
        <v>0</v>
      </c>
      <c r="T159" s="236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7" t="s">
        <v>149</v>
      </c>
      <c r="AT159" s="237" t="s">
        <v>144</v>
      </c>
      <c r="AU159" s="237" t="s">
        <v>91</v>
      </c>
      <c r="AY159" s="17" t="s">
        <v>142</v>
      </c>
      <c r="BE159" s="238">
        <f>IF(N159="základní",J159,0)</f>
        <v>0</v>
      </c>
      <c r="BF159" s="238">
        <f>IF(N159="snížená",J159,0)</f>
        <v>0</v>
      </c>
      <c r="BG159" s="238">
        <f>IF(N159="zákl. přenesená",J159,0)</f>
        <v>0</v>
      </c>
      <c r="BH159" s="238">
        <f>IF(N159="sníž. přenesená",J159,0)</f>
        <v>0</v>
      </c>
      <c r="BI159" s="238">
        <f>IF(N159="nulová",J159,0)</f>
        <v>0</v>
      </c>
      <c r="BJ159" s="17" t="s">
        <v>91</v>
      </c>
      <c r="BK159" s="238">
        <f>ROUND(I159*H159,2)</f>
        <v>0</v>
      </c>
      <c r="BL159" s="17" t="s">
        <v>149</v>
      </c>
      <c r="BM159" s="237" t="s">
        <v>547</v>
      </c>
    </row>
    <row r="160" s="2" customFormat="1" ht="44.25" customHeight="1">
      <c r="A160" s="38"/>
      <c r="B160" s="39"/>
      <c r="C160" s="281" t="s">
        <v>402</v>
      </c>
      <c r="D160" s="281" t="s">
        <v>598</v>
      </c>
      <c r="E160" s="282" t="s">
        <v>632</v>
      </c>
      <c r="F160" s="283" t="s">
        <v>633</v>
      </c>
      <c r="G160" s="284" t="s">
        <v>147</v>
      </c>
      <c r="H160" s="285">
        <v>1</v>
      </c>
      <c r="I160" s="286"/>
      <c r="J160" s="287">
        <f>ROUND(I160*H160,2)</f>
        <v>0</v>
      </c>
      <c r="K160" s="283" t="s">
        <v>148</v>
      </c>
      <c r="L160" s="288"/>
      <c r="M160" s="289" t="s">
        <v>1</v>
      </c>
      <c r="N160" s="290" t="s">
        <v>48</v>
      </c>
      <c r="O160" s="91"/>
      <c r="P160" s="235">
        <f>O160*H160</f>
        <v>0</v>
      </c>
      <c r="Q160" s="235">
        <v>0</v>
      </c>
      <c r="R160" s="235">
        <f>Q160*H160</f>
        <v>0</v>
      </c>
      <c r="S160" s="235">
        <v>0</v>
      </c>
      <c r="T160" s="236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7" t="s">
        <v>190</v>
      </c>
      <c r="AT160" s="237" t="s">
        <v>598</v>
      </c>
      <c r="AU160" s="237" t="s">
        <v>91</v>
      </c>
      <c r="AY160" s="17" t="s">
        <v>142</v>
      </c>
      <c r="BE160" s="238">
        <f>IF(N160="základní",J160,0)</f>
        <v>0</v>
      </c>
      <c r="BF160" s="238">
        <f>IF(N160="snížená",J160,0)</f>
        <v>0</v>
      </c>
      <c r="BG160" s="238">
        <f>IF(N160="zákl. přenesená",J160,0)</f>
        <v>0</v>
      </c>
      <c r="BH160" s="238">
        <f>IF(N160="sníž. přenesená",J160,0)</f>
        <v>0</v>
      </c>
      <c r="BI160" s="238">
        <f>IF(N160="nulová",J160,0)</f>
        <v>0</v>
      </c>
      <c r="BJ160" s="17" t="s">
        <v>91</v>
      </c>
      <c r="BK160" s="238">
        <f>ROUND(I160*H160,2)</f>
        <v>0</v>
      </c>
      <c r="BL160" s="17" t="s">
        <v>149</v>
      </c>
      <c r="BM160" s="237" t="s">
        <v>634</v>
      </c>
    </row>
    <row r="161" s="2" customFormat="1" ht="33" customHeight="1">
      <c r="A161" s="38"/>
      <c r="B161" s="39"/>
      <c r="C161" s="226" t="s">
        <v>411</v>
      </c>
      <c r="D161" s="226" t="s">
        <v>144</v>
      </c>
      <c r="E161" s="227" t="s">
        <v>635</v>
      </c>
      <c r="F161" s="228" t="s">
        <v>636</v>
      </c>
      <c r="G161" s="229" t="s">
        <v>147</v>
      </c>
      <c r="H161" s="230">
        <v>1</v>
      </c>
      <c r="I161" s="231"/>
      <c r="J161" s="232">
        <f>ROUND(I161*H161,2)</f>
        <v>0</v>
      </c>
      <c r="K161" s="228" t="s">
        <v>148</v>
      </c>
      <c r="L161" s="44"/>
      <c r="M161" s="233" t="s">
        <v>1</v>
      </c>
      <c r="N161" s="234" t="s">
        <v>48</v>
      </c>
      <c r="O161" s="91"/>
      <c r="P161" s="235">
        <f>O161*H161</f>
        <v>0</v>
      </c>
      <c r="Q161" s="235">
        <v>0</v>
      </c>
      <c r="R161" s="235">
        <f>Q161*H161</f>
        <v>0</v>
      </c>
      <c r="S161" s="235">
        <v>0</v>
      </c>
      <c r="T161" s="236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7" t="s">
        <v>149</v>
      </c>
      <c r="AT161" s="237" t="s">
        <v>144</v>
      </c>
      <c r="AU161" s="237" t="s">
        <v>91</v>
      </c>
      <c r="AY161" s="17" t="s">
        <v>142</v>
      </c>
      <c r="BE161" s="238">
        <f>IF(N161="základní",J161,0)</f>
        <v>0</v>
      </c>
      <c r="BF161" s="238">
        <f>IF(N161="snížená",J161,0)</f>
        <v>0</v>
      </c>
      <c r="BG161" s="238">
        <f>IF(N161="zákl. přenesená",J161,0)</f>
        <v>0</v>
      </c>
      <c r="BH161" s="238">
        <f>IF(N161="sníž. přenesená",J161,0)</f>
        <v>0</v>
      </c>
      <c r="BI161" s="238">
        <f>IF(N161="nulová",J161,0)</f>
        <v>0</v>
      </c>
      <c r="BJ161" s="17" t="s">
        <v>91</v>
      </c>
      <c r="BK161" s="238">
        <f>ROUND(I161*H161,2)</f>
        <v>0</v>
      </c>
      <c r="BL161" s="17" t="s">
        <v>149</v>
      </c>
      <c r="BM161" s="237" t="s">
        <v>637</v>
      </c>
    </row>
    <row r="162" s="2" customFormat="1">
      <c r="A162" s="38"/>
      <c r="B162" s="39"/>
      <c r="C162" s="40"/>
      <c r="D162" s="241" t="s">
        <v>638</v>
      </c>
      <c r="E162" s="40"/>
      <c r="F162" s="291" t="s">
        <v>639</v>
      </c>
      <c r="G162" s="40"/>
      <c r="H162" s="40"/>
      <c r="I162" s="292"/>
      <c r="J162" s="40"/>
      <c r="K162" s="40"/>
      <c r="L162" s="44"/>
      <c r="M162" s="293"/>
      <c r="N162" s="294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638</v>
      </c>
      <c r="AU162" s="17" t="s">
        <v>91</v>
      </c>
    </row>
    <row r="163" s="2" customFormat="1" ht="16.5" customHeight="1">
      <c r="A163" s="38"/>
      <c r="B163" s="39"/>
      <c r="C163" s="226" t="s">
        <v>415</v>
      </c>
      <c r="D163" s="226" t="s">
        <v>144</v>
      </c>
      <c r="E163" s="227" t="s">
        <v>640</v>
      </c>
      <c r="F163" s="228" t="s">
        <v>641</v>
      </c>
      <c r="G163" s="229" t="s">
        <v>147</v>
      </c>
      <c r="H163" s="230">
        <v>1</v>
      </c>
      <c r="I163" s="231"/>
      <c r="J163" s="232">
        <f>ROUND(I163*H163,2)</f>
        <v>0</v>
      </c>
      <c r="K163" s="228" t="s">
        <v>575</v>
      </c>
      <c r="L163" s="44"/>
      <c r="M163" s="233" t="s">
        <v>1</v>
      </c>
      <c r="N163" s="234" t="s">
        <v>48</v>
      </c>
      <c r="O163" s="91"/>
      <c r="P163" s="235">
        <f>O163*H163</f>
        <v>0</v>
      </c>
      <c r="Q163" s="235">
        <v>0</v>
      </c>
      <c r="R163" s="235">
        <f>Q163*H163</f>
        <v>0</v>
      </c>
      <c r="S163" s="235">
        <v>0</v>
      </c>
      <c r="T163" s="236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7" t="s">
        <v>149</v>
      </c>
      <c r="AT163" s="237" t="s">
        <v>144</v>
      </c>
      <c r="AU163" s="237" t="s">
        <v>91</v>
      </c>
      <c r="AY163" s="17" t="s">
        <v>142</v>
      </c>
      <c r="BE163" s="238">
        <f>IF(N163="základní",J163,0)</f>
        <v>0</v>
      </c>
      <c r="BF163" s="238">
        <f>IF(N163="snížená",J163,0)</f>
        <v>0</v>
      </c>
      <c r="BG163" s="238">
        <f>IF(N163="zákl. přenesená",J163,0)</f>
        <v>0</v>
      </c>
      <c r="BH163" s="238">
        <f>IF(N163="sníž. přenesená",J163,0)</f>
        <v>0</v>
      </c>
      <c r="BI163" s="238">
        <f>IF(N163="nulová",J163,0)</f>
        <v>0</v>
      </c>
      <c r="BJ163" s="17" t="s">
        <v>91</v>
      </c>
      <c r="BK163" s="238">
        <f>ROUND(I163*H163,2)</f>
        <v>0</v>
      </c>
      <c r="BL163" s="17" t="s">
        <v>149</v>
      </c>
      <c r="BM163" s="237" t="s">
        <v>642</v>
      </c>
    </row>
    <row r="164" s="2" customFormat="1" ht="33" customHeight="1">
      <c r="A164" s="38"/>
      <c r="B164" s="39"/>
      <c r="C164" s="226" t="s">
        <v>419</v>
      </c>
      <c r="D164" s="226" t="s">
        <v>144</v>
      </c>
      <c r="E164" s="227" t="s">
        <v>643</v>
      </c>
      <c r="F164" s="228" t="s">
        <v>644</v>
      </c>
      <c r="G164" s="229" t="s">
        <v>157</v>
      </c>
      <c r="H164" s="230">
        <v>0.90000000000000002</v>
      </c>
      <c r="I164" s="231"/>
      <c r="J164" s="232">
        <f>ROUND(I164*H164,2)</f>
        <v>0</v>
      </c>
      <c r="K164" s="228" t="s">
        <v>148</v>
      </c>
      <c r="L164" s="44"/>
      <c r="M164" s="233" t="s">
        <v>1</v>
      </c>
      <c r="N164" s="234" t="s">
        <v>48</v>
      </c>
      <c r="O164" s="91"/>
      <c r="P164" s="235">
        <f>O164*H164</f>
        <v>0</v>
      </c>
      <c r="Q164" s="235">
        <v>0</v>
      </c>
      <c r="R164" s="235">
        <f>Q164*H164</f>
        <v>0</v>
      </c>
      <c r="S164" s="235">
        <v>0</v>
      </c>
      <c r="T164" s="236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7" t="s">
        <v>149</v>
      </c>
      <c r="AT164" s="237" t="s">
        <v>144</v>
      </c>
      <c r="AU164" s="237" t="s">
        <v>91</v>
      </c>
      <c r="AY164" s="17" t="s">
        <v>142</v>
      </c>
      <c r="BE164" s="238">
        <f>IF(N164="základní",J164,0)</f>
        <v>0</v>
      </c>
      <c r="BF164" s="238">
        <f>IF(N164="snížená",J164,0)</f>
        <v>0</v>
      </c>
      <c r="BG164" s="238">
        <f>IF(N164="zákl. přenesená",J164,0)</f>
        <v>0</v>
      </c>
      <c r="BH164" s="238">
        <f>IF(N164="sníž. přenesená",J164,0)</f>
        <v>0</v>
      </c>
      <c r="BI164" s="238">
        <f>IF(N164="nulová",J164,0)</f>
        <v>0</v>
      </c>
      <c r="BJ164" s="17" t="s">
        <v>91</v>
      </c>
      <c r="BK164" s="238">
        <f>ROUND(I164*H164,2)</f>
        <v>0</v>
      </c>
      <c r="BL164" s="17" t="s">
        <v>149</v>
      </c>
      <c r="BM164" s="237" t="s">
        <v>645</v>
      </c>
    </row>
    <row r="165" s="13" customFormat="1">
      <c r="A165" s="13"/>
      <c r="B165" s="239"/>
      <c r="C165" s="240"/>
      <c r="D165" s="241" t="s">
        <v>159</v>
      </c>
      <c r="E165" s="242" t="s">
        <v>1</v>
      </c>
      <c r="F165" s="243" t="s">
        <v>646</v>
      </c>
      <c r="G165" s="240"/>
      <c r="H165" s="242" t="s">
        <v>1</v>
      </c>
      <c r="I165" s="244"/>
      <c r="J165" s="240"/>
      <c r="K165" s="240"/>
      <c r="L165" s="245"/>
      <c r="M165" s="246"/>
      <c r="N165" s="247"/>
      <c r="O165" s="247"/>
      <c r="P165" s="247"/>
      <c r="Q165" s="247"/>
      <c r="R165" s="247"/>
      <c r="S165" s="247"/>
      <c r="T165" s="248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9" t="s">
        <v>159</v>
      </c>
      <c r="AU165" s="249" t="s">
        <v>91</v>
      </c>
      <c r="AV165" s="13" t="s">
        <v>91</v>
      </c>
      <c r="AW165" s="13" t="s">
        <v>36</v>
      </c>
      <c r="AX165" s="13" t="s">
        <v>83</v>
      </c>
      <c r="AY165" s="249" t="s">
        <v>142</v>
      </c>
    </row>
    <row r="166" s="14" customFormat="1">
      <c r="A166" s="14"/>
      <c r="B166" s="250"/>
      <c r="C166" s="251"/>
      <c r="D166" s="241" t="s">
        <v>159</v>
      </c>
      <c r="E166" s="252" t="s">
        <v>1</v>
      </c>
      <c r="F166" s="253" t="s">
        <v>647</v>
      </c>
      <c r="G166" s="251"/>
      <c r="H166" s="254">
        <v>0.90000000000000002</v>
      </c>
      <c r="I166" s="255"/>
      <c r="J166" s="251"/>
      <c r="K166" s="251"/>
      <c r="L166" s="256"/>
      <c r="M166" s="257"/>
      <c r="N166" s="258"/>
      <c r="O166" s="258"/>
      <c r="P166" s="258"/>
      <c r="Q166" s="258"/>
      <c r="R166" s="258"/>
      <c r="S166" s="258"/>
      <c r="T166" s="259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60" t="s">
        <v>159</v>
      </c>
      <c r="AU166" s="260" t="s">
        <v>91</v>
      </c>
      <c r="AV166" s="14" t="s">
        <v>93</v>
      </c>
      <c r="AW166" s="14" t="s">
        <v>36</v>
      </c>
      <c r="AX166" s="14" t="s">
        <v>83</v>
      </c>
      <c r="AY166" s="260" t="s">
        <v>142</v>
      </c>
    </row>
    <row r="167" s="15" customFormat="1">
      <c r="A167" s="15"/>
      <c r="B167" s="261"/>
      <c r="C167" s="262"/>
      <c r="D167" s="241" t="s">
        <v>159</v>
      </c>
      <c r="E167" s="263" t="s">
        <v>1</v>
      </c>
      <c r="F167" s="264" t="s">
        <v>162</v>
      </c>
      <c r="G167" s="262"/>
      <c r="H167" s="265">
        <v>0.90000000000000002</v>
      </c>
      <c r="I167" s="266"/>
      <c r="J167" s="262"/>
      <c r="K167" s="262"/>
      <c r="L167" s="267"/>
      <c r="M167" s="268"/>
      <c r="N167" s="269"/>
      <c r="O167" s="269"/>
      <c r="P167" s="269"/>
      <c r="Q167" s="269"/>
      <c r="R167" s="269"/>
      <c r="S167" s="269"/>
      <c r="T167" s="270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71" t="s">
        <v>159</v>
      </c>
      <c r="AU167" s="271" t="s">
        <v>91</v>
      </c>
      <c r="AV167" s="15" t="s">
        <v>149</v>
      </c>
      <c r="AW167" s="15" t="s">
        <v>36</v>
      </c>
      <c r="AX167" s="15" t="s">
        <v>91</v>
      </c>
      <c r="AY167" s="271" t="s">
        <v>142</v>
      </c>
    </row>
    <row r="168" s="2" customFormat="1" ht="16.5" customHeight="1">
      <c r="A168" s="38"/>
      <c r="B168" s="39"/>
      <c r="C168" s="281" t="s">
        <v>426</v>
      </c>
      <c r="D168" s="281" t="s">
        <v>598</v>
      </c>
      <c r="E168" s="282" t="s">
        <v>648</v>
      </c>
      <c r="F168" s="283" t="s">
        <v>649</v>
      </c>
      <c r="G168" s="284" t="s">
        <v>157</v>
      </c>
      <c r="H168" s="285">
        <v>0.90000000000000002</v>
      </c>
      <c r="I168" s="286"/>
      <c r="J168" s="287">
        <f>ROUND(I168*H168,2)</f>
        <v>0</v>
      </c>
      <c r="K168" s="283" t="s">
        <v>148</v>
      </c>
      <c r="L168" s="288"/>
      <c r="M168" s="289" t="s">
        <v>1</v>
      </c>
      <c r="N168" s="290" t="s">
        <v>48</v>
      </c>
      <c r="O168" s="91"/>
      <c r="P168" s="235">
        <f>O168*H168</f>
        <v>0</v>
      </c>
      <c r="Q168" s="235">
        <v>0</v>
      </c>
      <c r="R168" s="235">
        <f>Q168*H168</f>
        <v>0</v>
      </c>
      <c r="S168" s="235">
        <v>0</v>
      </c>
      <c r="T168" s="236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7" t="s">
        <v>190</v>
      </c>
      <c r="AT168" s="237" t="s">
        <v>598</v>
      </c>
      <c r="AU168" s="237" t="s">
        <v>91</v>
      </c>
      <c r="AY168" s="17" t="s">
        <v>142</v>
      </c>
      <c r="BE168" s="238">
        <f>IF(N168="základní",J168,0)</f>
        <v>0</v>
      </c>
      <c r="BF168" s="238">
        <f>IF(N168="snížená",J168,0)</f>
        <v>0</v>
      </c>
      <c r="BG168" s="238">
        <f>IF(N168="zákl. přenesená",J168,0)</f>
        <v>0</v>
      </c>
      <c r="BH168" s="238">
        <f>IF(N168="sníž. přenesená",J168,0)</f>
        <v>0</v>
      </c>
      <c r="BI168" s="238">
        <f>IF(N168="nulová",J168,0)</f>
        <v>0</v>
      </c>
      <c r="BJ168" s="17" t="s">
        <v>91</v>
      </c>
      <c r="BK168" s="238">
        <f>ROUND(I168*H168,2)</f>
        <v>0</v>
      </c>
      <c r="BL168" s="17" t="s">
        <v>149</v>
      </c>
      <c r="BM168" s="237" t="s">
        <v>650</v>
      </c>
    </row>
    <row r="169" s="2" customFormat="1" ht="24.15" customHeight="1">
      <c r="A169" s="38"/>
      <c r="B169" s="39"/>
      <c r="C169" s="226" t="s">
        <v>439</v>
      </c>
      <c r="D169" s="226" t="s">
        <v>144</v>
      </c>
      <c r="E169" s="227" t="s">
        <v>651</v>
      </c>
      <c r="F169" s="228" t="s">
        <v>652</v>
      </c>
      <c r="G169" s="229" t="s">
        <v>157</v>
      </c>
      <c r="H169" s="230">
        <v>1</v>
      </c>
      <c r="I169" s="231"/>
      <c r="J169" s="232">
        <f>ROUND(I169*H169,2)</f>
        <v>0</v>
      </c>
      <c r="K169" s="228" t="s">
        <v>148</v>
      </c>
      <c r="L169" s="44"/>
      <c r="M169" s="233" t="s">
        <v>1</v>
      </c>
      <c r="N169" s="234" t="s">
        <v>48</v>
      </c>
      <c r="O169" s="91"/>
      <c r="P169" s="235">
        <f>O169*H169</f>
        <v>0</v>
      </c>
      <c r="Q169" s="235">
        <v>0</v>
      </c>
      <c r="R169" s="235">
        <f>Q169*H169</f>
        <v>0</v>
      </c>
      <c r="S169" s="235">
        <v>0</v>
      </c>
      <c r="T169" s="236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7" t="s">
        <v>149</v>
      </c>
      <c r="AT169" s="237" t="s">
        <v>144</v>
      </c>
      <c r="AU169" s="237" t="s">
        <v>91</v>
      </c>
      <c r="AY169" s="17" t="s">
        <v>142</v>
      </c>
      <c r="BE169" s="238">
        <f>IF(N169="základní",J169,0)</f>
        <v>0</v>
      </c>
      <c r="BF169" s="238">
        <f>IF(N169="snížená",J169,0)</f>
        <v>0</v>
      </c>
      <c r="BG169" s="238">
        <f>IF(N169="zákl. přenesená",J169,0)</f>
        <v>0</v>
      </c>
      <c r="BH169" s="238">
        <f>IF(N169="sníž. přenesená",J169,0)</f>
        <v>0</v>
      </c>
      <c r="BI169" s="238">
        <f>IF(N169="nulová",J169,0)</f>
        <v>0</v>
      </c>
      <c r="BJ169" s="17" t="s">
        <v>91</v>
      </c>
      <c r="BK169" s="238">
        <f>ROUND(I169*H169,2)</f>
        <v>0</v>
      </c>
      <c r="BL169" s="17" t="s">
        <v>149</v>
      </c>
      <c r="BM169" s="237" t="s">
        <v>653</v>
      </c>
    </row>
    <row r="170" s="13" customFormat="1">
      <c r="A170" s="13"/>
      <c r="B170" s="239"/>
      <c r="C170" s="240"/>
      <c r="D170" s="241" t="s">
        <v>159</v>
      </c>
      <c r="E170" s="242" t="s">
        <v>1</v>
      </c>
      <c r="F170" s="243" t="s">
        <v>654</v>
      </c>
      <c r="G170" s="240"/>
      <c r="H170" s="242" t="s">
        <v>1</v>
      </c>
      <c r="I170" s="244"/>
      <c r="J170" s="240"/>
      <c r="K170" s="240"/>
      <c r="L170" s="245"/>
      <c r="M170" s="246"/>
      <c r="N170" s="247"/>
      <c r="O170" s="247"/>
      <c r="P170" s="247"/>
      <c r="Q170" s="247"/>
      <c r="R170" s="247"/>
      <c r="S170" s="247"/>
      <c r="T170" s="248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9" t="s">
        <v>159</v>
      </c>
      <c r="AU170" s="249" t="s">
        <v>91</v>
      </c>
      <c r="AV170" s="13" t="s">
        <v>91</v>
      </c>
      <c r="AW170" s="13" t="s">
        <v>36</v>
      </c>
      <c r="AX170" s="13" t="s">
        <v>83</v>
      </c>
      <c r="AY170" s="249" t="s">
        <v>142</v>
      </c>
    </row>
    <row r="171" s="14" customFormat="1">
      <c r="A171" s="14"/>
      <c r="B171" s="250"/>
      <c r="C171" s="251"/>
      <c r="D171" s="241" t="s">
        <v>159</v>
      </c>
      <c r="E171" s="252" t="s">
        <v>1</v>
      </c>
      <c r="F171" s="253" t="s">
        <v>655</v>
      </c>
      <c r="G171" s="251"/>
      <c r="H171" s="254">
        <v>1</v>
      </c>
      <c r="I171" s="255"/>
      <c r="J171" s="251"/>
      <c r="K171" s="251"/>
      <c r="L171" s="256"/>
      <c r="M171" s="257"/>
      <c r="N171" s="258"/>
      <c r="O171" s="258"/>
      <c r="P171" s="258"/>
      <c r="Q171" s="258"/>
      <c r="R171" s="258"/>
      <c r="S171" s="258"/>
      <c r="T171" s="259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60" t="s">
        <v>159</v>
      </c>
      <c r="AU171" s="260" t="s">
        <v>91</v>
      </c>
      <c r="AV171" s="14" t="s">
        <v>93</v>
      </c>
      <c r="AW171" s="14" t="s">
        <v>36</v>
      </c>
      <c r="AX171" s="14" t="s">
        <v>83</v>
      </c>
      <c r="AY171" s="260" t="s">
        <v>142</v>
      </c>
    </row>
    <row r="172" s="15" customFormat="1">
      <c r="A172" s="15"/>
      <c r="B172" s="261"/>
      <c r="C172" s="262"/>
      <c r="D172" s="241" t="s">
        <v>159</v>
      </c>
      <c r="E172" s="263" t="s">
        <v>1</v>
      </c>
      <c r="F172" s="264" t="s">
        <v>162</v>
      </c>
      <c r="G172" s="262"/>
      <c r="H172" s="265">
        <v>1</v>
      </c>
      <c r="I172" s="266"/>
      <c r="J172" s="262"/>
      <c r="K172" s="262"/>
      <c r="L172" s="267"/>
      <c r="M172" s="268"/>
      <c r="N172" s="269"/>
      <c r="O172" s="269"/>
      <c r="P172" s="269"/>
      <c r="Q172" s="269"/>
      <c r="R172" s="269"/>
      <c r="S172" s="269"/>
      <c r="T172" s="270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71" t="s">
        <v>159</v>
      </c>
      <c r="AU172" s="271" t="s">
        <v>91</v>
      </c>
      <c r="AV172" s="15" t="s">
        <v>149</v>
      </c>
      <c r="AW172" s="15" t="s">
        <v>36</v>
      </c>
      <c r="AX172" s="15" t="s">
        <v>91</v>
      </c>
      <c r="AY172" s="271" t="s">
        <v>142</v>
      </c>
    </row>
    <row r="173" s="2" customFormat="1" ht="16.5" customHeight="1">
      <c r="A173" s="38"/>
      <c r="B173" s="39"/>
      <c r="C173" s="281" t="s">
        <v>452</v>
      </c>
      <c r="D173" s="281" t="s">
        <v>598</v>
      </c>
      <c r="E173" s="282" t="s">
        <v>656</v>
      </c>
      <c r="F173" s="283" t="s">
        <v>657</v>
      </c>
      <c r="G173" s="284" t="s">
        <v>176</v>
      </c>
      <c r="H173" s="285">
        <v>0.10000000000000001</v>
      </c>
      <c r="I173" s="286"/>
      <c r="J173" s="287">
        <f>ROUND(I173*H173,2)</f>
        <v>0</v>
      </c>
      <c r="K173" s="283" t="s">
        <v>575</v>
      </c>
      <c r="L173" s="288"/>
      <c r="M173" s="289" t="s">
        <v>1</v>
      </c>
      <c r="N173" s="290" t="s">
        <v>48</v>
      </c>
      <c r="O173" s="91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6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7" t="s">
        <v>190</v>
      </c>
      <c r="AT173" s="237" t="s">
        <v>598</v>
      </c>
      <c r="AU173" s="237" t="s">
        <v>91</v>
      </c>
      <c r="AY173" s="17" t="s">
        <v>142</v>
      </c>
      <c r="BE173" s="238">
        <f>IF(N173="základní",J173,0)</f>
        <v>0</v>
      </c>
      <c r="BF173" s="238">
        <f>IF(N173="snížená",J173,0)</f>
        <v>0</v>
      </c>
      <c r="BG173" s="238">
        <f>IF(N173="zákl. přenesená",J173,0)</f>
        <v>0</v>
      </c>
      <c r="BH173" s="238">
        <f>IF(N173="sníž. přenesená",J173,0)</f>
        <v>0</v>
      </c>
      <c r="BI173" s="238">
        <f>IF(N173="nulová",J173,0)</f>
        <v>0</v>
      </c>
      <c r="BJ173" s="17" t="s">
        <v>91</v>
      </c>
      <c r="BK173" s="238">
        <f>ROUND(I173*H173,2)</f>
        <v>0</v>
      </c>
      <c r="BL173" s="17" t="s">
        <v>149</v>
      </c>
      <c r="BM173" s="237" t="s">
        <v>658</v>
      </c>
    </row>
    <row r="174" s="2" customFormat="1" ht="21.75" customHeight="1">
      <c r="A174" s="38"/>
      <c r="B174" s="39"/>
      <c r="C174" s="226" t="s">
        <v>456</v>
      </c>
      <c r="D174" s="226" t="s">
        <v>144</v>
      </c>
      <c r="E174" s="227" t="s">
        <v>659</v>
      </c>
      <c r="F174" s="228" t="s">
        <v>660</v>
      </c>
      <c r="G174" s="229" t="s">
        <v>176</v>
      </c>
      <c r="H174" s="230">
        <v>0.080000000000000002</v>
      </c>
      <c r="I174" s="231"/>
      <c r="J174" s="232">
        <f>ROUND(I174*H174,2)</f>
        <v>0</v>
      </c>
      <c r="K174" s="228" t="s">
        <v>148</v>
      </c>
      <c r="L174" s="44"/>
      <c r="M174" s="233" t="s">
        <v>1</v>
      </c>
      <c r="N174" s="234" t="s">
        <v>48</v>
      </c>
      <c r="O174" s="91"/>
      <c r="P174" s="235">
        <f>O174*H174</f>
        <v>0</v>
      </c>
      <c r="Q174" s="235">
        <v>0</v>
      </c>
      <c r="R174" s="235">
        <f>Q174*H174</f>
        <v>0</v>
      </c>
      <c r="S174" s="235">
        <v>0</v>
      </c>
      <c r="T174" s="236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7" t="s">
        <v>149</v>
      </c>
      <c r="AT174" s="237" t="s">
        <v>144</v>
      </c>
      <c r="AU174" s="237" t="s">
        <v>91</v>
      </c>
      <c r="AY174" s="17" t="s">
        <v>142</v>
      </c>
      <c r="BE174" s="238">
        <f>IF(N174="základní",J174,0)</f>
        <v>0</v>
      </c>
      <c r="BF174" s="238">
        <f>IF(N174="snížená",J174,0)</f>
        <v>0</v>
      </c>
      <c r="BG174" s="238">
        <f>IF(N174="zákl. přenesená",J174,0)</f>
        <v>0</v>
      </c>
      <c r="BH174" s="238">
        <f>IF(N174="sníž. přenesená",J174,0)</f>
        <v>0</v>
      </c>
      <c r="BI174" s="238">
        <f>IF(N174="nulová",J174,0)</f>
        <v>0</v>
      </c>
      <c r="BJ174" s="17" t="s">
        <v>91</v>
      </c>
      <c r="BK174" s="238">
        <f>ROUND(I174*H174,2)</f>
        <v>0</v>
      </c>
      <c r="BL174" s="17" t="s">
        <v>149</v>
      </c>
      <c r="BM174" s="237" t="s">
        <v>661</v>
      </c>
    </row>
    <row r="175" s="2" customFormat="1">
      <c r="A175" s="38"/>
      <c r="B175" s="39"/>
      <c r="C175" s="40"/>
      <c r="D175" s="241" t="s">
        <v>638</v>
      </c>
      <c r="E175" s="40"/>
      <c r="F175" s="291" t="s">
        <v>662</v>
      </c>
      <c r="G175" s="40"/>
      <c r="H175" s="40"/>
      <c r="I175" s="292"/>
      <c r="J175" s="40"/>
      <c r="K175" s="40"/>
      <c r="L175" s="44"/>
      <c r="M175" s="293"/>
      <c r="N175" s="294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638</v>
      </c>
      <c r="AU175" s="17" t="s">
        <v>91</v>
      </c>
    </row>
    <row r="176" s="13" customFormat="1">
      <c r="A176" s="13"/>
      <c r="B176" s="239"/>
      <c r="C176" s="240"/>
      <c r="D176" s="241" t="s">
        <v>159</v>
      </c>
      <c r="E176" s="242" t="s">
        <v>1</v>
      </c>
      <c r="F176" s="243" t="s">
        <v>663</v>
      </c>
      <c r="G176" s="240"/>
      <c r="H176" s="242" t="s">
        <v>1</v>
      </c>
      <c r="I176" s="244"/>
      <c r="J176" s="240"/>
      <c r="K176" s="240"/>
      <c r="L176" s="245"/>
      <c r="M176" s="246"/>
      <c r="N176" s="247"/>
      <c r="O176" s="247"/>
      <c r="P176" s="247"/>
      <c r="Q176" s="247"/>
      <c r="R176" s="247"/>
      <c r="S176" s="247"/>
      <c r="T176" s="248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9" t="s">
        <v>159</v>
      </c>
      <c r="AU176" s="249" t="s">
        <v>91</v>
      </c>
      <c r="AV176" s="13" t="s">
        <v>91</v>
      </c>
      <c r="AW176" s="13" t="s">
        <v>36</v>
      </c>
      <c r="AX176" s="13" t="s">
        <v>83</v>
      </c>
      <c r="AY176" s="249" t="s">
        <v>142</v>
      </c>
    </row>
    <row r="177" s="14" customFormat="1">
      <c r="A177" s="14"/>
      <c r="B177" s="250"/>
      <c r="C177" s="251"/>
      <c r="D177" s="241" t="s">
        <v>159</v>
      </c>
      <c r="E177" s="252" t="s">
        <v>1</v>
      </c>
      <c r="F177" s="253" t="s">
        <v>664</v>
      </c>
      <c r="G177" s="251"/>
      <c r="H177" s="254">
        <v>0.080000000000000002</v>
      </c>
      <c r="I177" s="255"/>
      <c r="J177" s="251"/>
      <c r="K177" s="251"/>
      <c r="L177" s="256"/>
      <c r="M177" s="257"/>
      <c r="N177" s="258"/>
      <c r="O177" s="258"/>
      <c r="P177" s="258"/>
      <c r="Q177" s="258"/>
      <c r="R177" s="258"/>
      <c r="S177" s="258"/>
      <c r="T177" s="259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60" t="s">
        <v>159</v>
      </c>
      <c r="AU177" s="260" t="s">
        <v>91</v>
      </c>
      <c r="AV177" s="14" t="s">
        <v>93</v>
      </c>
      <c r="AW177" s="14" t="s">
        <v>36</v>
      </c>
      <c r="AX177" s="14" t="s">
        <v>83</v>
      </c>
      <c r="AY177" s="260" t="s">
        <v>142</v>
      </c>
    </row>
    <row r="178" s="15" customFormat="1">
      <c r="A178" s="15"/>
      <c r="B178" s="261"/>
      <c r="C178" s="262"/>
      <c r="D178" s="241" t="s">
        <v>159</v>
      </c>
      <c r="E178" s="263" t="s">
        <v>1</v>
      </c>
      <c r="F178" s="264" t="s">
        <v>162</v>
      </c>
      <c r="G178" s="262"/>
      <c r="H178" s="265">
        <v>0.080000000000000002</v>
      </c>
      <c r="I178" s="266"/>
      <c r="J178" s="262"/>
      <c r="K178" s="262"/>
      <c r="L178" s="267"/>
      <c r="M178" s="268"/>
      <c r="N178" s="269"/>
      <c r="O178" s="269"/>
      <c r="P178" s="269"/>
      <c r="Q178" s="269"/>
      <c r="R178" s="269"/>
      <c r="S178" s="269"/>
      <c r="T178" s="270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71" t="s">
        <v>159</v>
      </c>
      <c r="AU178" s="271" t="s">
        <v>91</v>
      </c>
      <c r="AV178" s="15" t="s">
        <v>149</v>
      </c>
      <c r="AW178" s="15" t="s">
        <v>36</v>
      </c>
      <c r="AX178" s="15" t="s">
        <v>91</v>
      </c>
      <c r="AY178" s="271" t="s">
        <v>142</v>
      </c>
    </row>
    <row r="179" s="2" customFormat="1" ht="21.75" customHeight="1">
      <c r="A179" s="38"/>
      <c r="B179" s="39"/>
      <c r="C179" s="226" t="s">
        <v>460</v>
      </c>
      <c r="D179" s="226" t="s">
        <v>144</v>
      </c>
      <c r="E179" s="227" t="s">
        <v>665</v>
      </c>
      <c r="F179" s="228" t="s">
        <v>666</v>
      </c>
      <c r="G179" s="229" t="s">
        <v>176</v>
      </c>
      <c r="H179" s="230">
        <v>0.080000000000000002</v>
      </c>
      <c r="I179" s="231"/>
      <c r="J179" s="232">
        <f>ROUND(I179*H179,2)</f>
        <v>0</v>
      </c>
      <c r="K179" s="228" t="s">
        <v>148</v>
      </c>
      <c r="L179" s="44"/>
      <c r="M179" s="233" t="s">
        <v>1</v>
      </c>
      <c r="N179" s="234" t="s">
        <v>48</v>
      </c>
      <c r="O179" s="91"/>
      <c r="P179" s="235">
        <f>O179*H179</f>
        <v>0</v>
      </c>
      <c r="Q179" s="235">
        <v>0</v>
      </c>
      <c r="R179" s="235">
        <f>Q179*H179</f>
        <v>0</v>
      </c>
      <c r="S179" s="235">
        <v>0</v>
      </c>
      <c r="T179" s="236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7" t="s">
        <v>149</v>
      </c>
      <c r="AT179" s="237" t="s">
        <v>144</v>
      </c>
      <c r="AU179" s="237" t="s">
        <v>91</v>
      </c>
      <c r="AY179" s="17" t="s">
        <v>142</v>
      </c>
      <c r="BE179" s="238">
        <f>IF(N179="základní",J179,0)</f>
        <v>0</v>
      </c>
      <c r="BF179" s="238">
        <f>IF(N179="snížená",J179,0)</f>
        <v>0</v>
      </c>
      <c r="BG179" s="238">
        <f>IF(N179="zákl. přenesená",J179,0)</f>
        <v>0</v>
      </c>
      <c r="BH179" s="238">
        <f>IF(N179="sníž. přenesená",J179,0)</f>
        <v>0</v>
      </c>
      <c r="BI179" s="238">
        <f>IF(N179="nulová",J179,0)</f>
        <v>0</v>
      </c>
      <c r="BJ179" s="17" t="s">
        <v>91</v>
      </c>
      <c r="BK179" s="238">
        <f>ROUND(I179*H179,2)</f>
        <v>0</v>
      </c>
      <c r="BL179" s="17" t="s">
        <v>149</v>
      </c>
      <c r="BM179" s="237" t="s">
        <v>667</v>
      </c>
    </row>
    <row r="180" s="2" customFormat="1" ht="24.15" customHeight="1">
      <c r="A180" s="38"/>
      <c r="B180" s="39"/>
      <c r="C180" s="226" t="s">
        <v>467</v>
      </c>
      <c r="D180" s="226" t="s">
        <v>144</v>
      </c>
      <c r="E180" s="227" t="s">
        <v>668</v>
      </c>
      <c r="F180" s="228" t="s">
        <v>669</v>
      </c>
      <c r="G180" s="229" t="s">
        <v>176</v>
      </c>
      <c r="H180" s="230">
        <v>1.52</v>
      </c>
      <c r="I180" s="231"/>
      <c r="J180" s="232">
        <f>ROUND(I180*H180,2)</f>
        <v>0</v>
      </c>
      <c r="K180" s="228" t="s">
        <v>148</v>
      </c>
      <c r="L180" s="44"/>
      <c r="M180" s="233" t="s">
        <v>1</v>
      </c>
      <c r="N180" s="234" t="s">
        <v>48</v>
      </c>
      <c r="O180" s="91"/>
      <c r="P180" s="235">
        <f>O180*H180</f>
        <v>0</v>
      </c>
      <c r="Q180" s="235">
        <v>0</v>
      </c>
      <c r="R180" s="235">
        <f>Q180*H180</f>
        <v>0</v>
      </c>
      <c r="S180" s="235">
        <v>0</v>
      </c>
      <c r="T180" s="236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7" t="s">
        <v>149</v>
      </c>
      <c r="AT180" s="237" t="s">
        <v>144</v>
      </c>
      <c r="AU180" s="237" t="s">
        <v>91</v>
      </c>
      <c r="AY180" s="17" t="s">
        <v>142</v>
      </c>
      <c r="BE180" s="238">
        <f>IF(N180="základní",J180,0)</f>
        <v>0</v>
      </c>
      <c r="BF180" s="238">
        <f>IF(N180="snížená",J180,0)</f>
        <v>0</v>
      </c>
      <c r="BG180" s="238">
        <f>IF(N180="zákl. přenesená",J180,0)</f>
        <v>0</v>
      </c>
      <c r="BH180" s="238">
        <f>IF(N180="sníž. přenesená",J180,0)</f>
        <v>0</v>
      </c>
      <c r="BI180" s="238">
        <f>IF(N180="nulová",J180,0)</f>
        <v>0</v>
      </c>
      <c r="BJ180" s="17" t="s">
        <v>91</v>
      </c>
      <c r="BK180" s="238">
        <f>ROUND(I180*H180,2)</f>
        <v>0</v>
      </c>
      <c r="BL180" s="17" t="s">
        <v>149</v>
      </c>
      <c r="BM180" s="237" t="s">
        <v>670</v>
      </c>
    </row>
    <row r="181" s="14" customFormat="1">
      <c r="A181" s="14"/>
      <c r="B181" s="250"/>
      <c r="C181" s="251"/>
      <c r="D181" s="241" t="s">
        <v>159</v>
      </c>
      <c r="E181" s="252" t="s">
        <v>1</v>
      </c>
      <c r="F181" s="253" t="s">
        <v>671</v>
      </c>
      <c r="G181" s="251"/>
      <c r="H181" s="254">
        <v>1.52</v>
      </c>
      <c r="I181" s="255"/>
      <c r="J181" s="251"/>
      <c r="K181" s="251"/>
      <c r="L181" s="256"/>
      <c r="M181" s="257"/>
      <c r="N181" s="258"/>
      <c r="O181" s="258"/>
      <c r="P181" s="258"/>
      <c r="Q181" s="258"/>
      <c r="R181" s="258"/>
      <c r="S181" s="258"/>
      <c r="T181" s="259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60" t="s">
        <v>159</v>
      </c>
      <c r="AU181" s="260" t="s">
        <v>91</v>
      </c>
      <c r="AV181" s="14" t="s">
        <v>93</v>
      </c>
      <c r="AW181" s="14" t="s">
        <v>36</v>
      </c>
      <c r="AX181" s="14" t="s">
        <v>83</v>
      </c>
      <c r="AY181" s="260" t="s">
        <v>142</v>
      </c>
    </row>
    <row r="182" s="15" customFormat="1">
      <c r="A182" s="15"/>
      <c r="B182" s="261"/>
      <c r="C182" s="262"/>
      <c r="D182" s="241" t="s">
        <v>159</v>
      </c>
      <c r="E182" s="263" t="s">
        <v>1</v>
      </c>
      <c r="F182" s="264" t="s">
        <v>162</v>
      </c>
      <c r="G182" s="262"/>
      <c r="H182" s="265">
        <v>1.52</v>
      </c>
      <c r="I182" s="266"/>
      <c r="J182" s="262"/>
      <c r="K182" s="262"/>
      <c r="L182" s="267"/>
      <c r="M182" s="268"/>
      <c r="N182" s="269"/>
      <c r="O182" s="269"/>
      <c r="P182" s="269"/>
      <c r="Q182" s="269"/>
      <c r="R182" s="269"/>
      <c r="S182" s="269"/>
      <c r="T182" s="270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71" t="s">
        <v>159</v>
      </c>
      <c r="AU182" s="271" t="s">
        <v>91</v>
      </c>
      <c r="AV182" s="15" t="s">
        <v>149</v>
      </c>
      <c r="AW182" s="15" t="s">
        <v>36</v>
      </c>
      <c r="AX182" s="15" t="s">
        <v>91</v>
      </c>
      <c r="AY182" s="271" t="s">
        <v>142</v>
      </c>
    </row>
    <row r="183" s="2" customFormat="1" ht="37.8" customHeight="1">
      <c r="A183" s="38"/>
      <c r="B183" s="39"/>
      <c r="C183" s="226" t="s">
        <v>476</v>
      </c>
      <c r="D183" s="226" t="s">
        <v>144</v>
      </c>
      <c r="E183" s="227" t="s">
        <v>592</v>
      </c>
      <c r="F183" s="228" t="s">
        <v>593</v>
      </c>
      <c r="G183" s="229" t="s">
        <v>188</v>
      </c>
      <c r="H183" s="230">
        <v>0.20000000000000001</v>
      </c>
      <c r="I183" s="231"/>
      <c r="J183" s="232">
        <f>ROUND(I183*H183,2)</f>
        <v>0</v>
      </c>
      <c r="K183" s="228" t="s">
        <v>148</v>
      </c>
      <c r="L183" s="44"/>
      <c r="M183" s="233" t="s">
        <v>1</v>
      </c>
      <c r="N183" s="234" t="s">
        <v>48</v>
      </c>
      <c r="O183" s="91"/>
      <c r="P183" s="235">
        <f>O183*H183</f>
        <v>0</v>
      </c>
      <c r="Q183" s="235">
        <v>0</v>
      </c>
      <c r="R183" s="235">
        <f>Q183*H183</f>
        <v>0</v>
      </c>
      <c r="S183" s="235">
        <v>0</v>
      </c>
      <c r="T183" s="236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7" t="s">
        <v>149</v>
      </c>
      <c r="AT183" s="237" t="s">
        <v>144</v>
      </c>
      <c r="AU183" s="237" t="s">
        <v>91</v>
      </c>
      <c r="AY183" s="17" t="s">
        <v>142</v>
      </c>
      <c r="BE183" s="238">
        <f>IF(N183="základní",J183,0)</f>
        <v>0</v>
      </c>
      <c r="BF183" s="238">
        <f>IF(N183="snížená",J183,0)</f>
        <v>0</v>
      </c>
      <c r="BG183" s="238">
        <f>IF(N183="zákl. přenesená",J183,0)</f>
        <v>0</v>
      </c>
      <c r="BH183" s="238">
        <f>IF(N183="sníž. přenesená",J183,0)</f>
        <v>0</v>
      </c>
      <c r="BI183" s="238">
        <f>IF(N183="nulová",J183,0)</f>
        <v>0</v>
      </c>
      <c r="BJ183" s="17" t="s">
        <v>91</v>
      </c>
      <c r="BK183" s="238">
        <f>ROUND(I183*H183,2)</f>
        <v>0</v>
      </c>
      <c r="BL183" s="17" t="s">
        <v>149</v>
      </c>
      <c r="BM183" s="237" t="s">
        <v>672</v>
      </c>
    </row>
    <row r="184" s="12" customFormat="1" ht="25.92" customHeight="1">
      <c r="A184" s="12"/>
      <c r="B184" s="210"/>
      <c r="C184" s="211"/>
      <c r="D184" s="212" t="s">
        <v>82</v>
      </c>
      <c r="E184" s="213" t="s">
        <v>673</v>
      </c>
      <c r="F184" s="213" t="s">
        <v>674</v>
      </c>
      <c r="G184" s="211"/>
      <c r="H184" s="211"/>
      <c r="I184" s="214"/>
      <c r="J184" s="215">
        <f>BK184</f>
        <v>0</v>
      </c>
      <c r="K184" s="211"/>
      <c r="L184" s="216"/>
      <c r="M184" s="217"/>
      <c r="N184" s="218"/>
      <c r="O184" s="218"/>
      <c r="P184" s="219">
        <f>SUM(P185:P208)</f>
        <v>0</v>
      </c>
      <c r="Q184" s="218"/>
      <c r="R184" s="219">
        <f>SUM(R185:R208)</f>
        <v>0</v>
      </c>
      <c r="S184" s="218"/>
      <c r="T184" s="220">
        <f>SUM(T185:T208)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21" t="s">
        <v>91</v>
      </c>
      <c r="AT184" s="222" t="s">
        <v>82</v>
      </c>
      <c r="AU184" s="222" t="s">
        <v>83</v>
      </c>
      <c r="AY184" s="221" t="s">
        <v>142</v>
      </c>
      <c r="BK184" s="223">
        <f>SUM(BK185:BK208)</f>
        <v>0</v>
      </c>
    </row>
    <row r="185" s="2" customFormat="1" ht="24.15" customHeight="1">
      <c r="A185" s="38"/>
      <c r="B185" s="39"/>
      <c r="C185" s="226" t="s">
        <v>485</v>
      </c>
      <c r="D185" s="226" t="s">
        <v>144</v>
      </c>
      <c r="E185" s="227" t="s">
        <v>613</v>
      </c>
      <c r="F185" s="228" t="s">
        <v>614</v>
      </c>
      <c r="G185" s="229" t="s">
        <v>615</v>
      </c>
      <c r="H185" s="230">
        <v>5</v>
      </c>
      <c r="I185" s="231"/>
      <c r="J185" s="232">
        <f>ROUND(I185*H185,2)</f>
        <v>0</v>
      </c>
      <c r="K185" s="228" t="s">
        <v>148</v>
      </c>
      <c r="L185" s="44"/>
      <c r="M185" s="233" t="s">
        <v>1</v>
      </c>
      <c r="N185" s="234" t="s">
        <v>48</v>
      </c>
      <c r="O185" s="91"/>
      <c r="P185" s="235">
        <f>O185*H185</f>
        <v>0</v>
      </c>
      <c r="Q185" s="235">
        <v>0</v>
      </c>
      <c r="R185" s="235">
        <f>Q185*H185</f>
        <v>0</v>
      </c>
      <c r="S185" s="235">
        <v>0</v>
      </c>
      <c r="T185" s="236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7" t="s">
        <v>149</v>
      </c>
      <c r="AT185" s="237" t="s">
        <v>144</v>
      </c>
      <c r="AU185" s="237" t="s">
        <v>91</v>
      </c>
      <c r="AY185" s="17" t="s">
        <v>142</v>
      </c>
      <c r="BE185" s="238">
        <f>IF(N185="základní",J185,0)</f>
        <v>0</v>
      </c>
      <c r="BF185" s="238">
        <f>IF(N185="snížená",J185,0)</f>
        <v>0</v>
      </c>
      <c r="BG185" s="238">
        <f>IF(N185="zákl. přenesená",J185,0)</f>
        <v>0</v>
      </c>
      <c r="BH185" s="238">
        <f>IF(N185="sníž. přenesená",J185,0)</f>
        <v>0</v>
      </c>
      <c r="BI185" s="238">
        <f>IF(N185="nulová",J185,0)</f>
        <v>0</v>
      </c>
      <c r="BJ185" s="17" t="s">
        <v>91</v>
      </c>
      <c r="BK185" s="238">
        <f>ROUND(I185*H185,2)</f>
        <v>0</v>
      </c>
      <c r="BL185" s="17" t="s">
        <v>149</v>
      </c>
      <c r="BM185" s="237" t="s">
        <v>675</v>
      </c>
    </row>
    <row r="186" s="2" customFormat="1" ht="37.8" customHeight="1">
      <c r="A186" s="38"/>
      <c r="B186" s="39"/>
      <c r="C186" s="226" t="s">
        <v>489</v>
      </c>
      <c r="D186" s="226" t="s">
        <v>144</v>
      </c>
      <c r="E186" s="227" t="s">
        <v>676</v>
      </c>
      <c r="F186" s="228" t="s">
        <v>677</v>
      </c>
      <c r="G186" s="229" t="s">
        <v>147</v>
      </c>
      <c r="H186" s="230">
        <v>5</v>
      </c>
      <c r="I186" s="231"/>
      <c r="J186" s="232">
        <f>ROUND(I186*H186,2)</f>
        <v>0</v>
      </c>
      <c r="K186" s="228" t="s">
        <v>148</v>
      </c>
      <c r="L186" s="44"/>
      <c r="M186" s="233" t="s">
        <v>1</v>
      </c>
      <c r="N186" s="234" t="s">
        <v>48</v>
      </c>
      <c r="O186" s="91"/>
      <c r="P186" s="235">
        <f>O186*H186</f>
        <v>0</v>
      </c>
      <c r="Q186" s="235">
        <v>0</v>
      </c>
      <c r="R186" s="235">
        <f>Q186*H186</f>
        <v>0</v>
      </c>
      <c r="S186" s="235">
        <v>0</v>
      </c>
      <c r="T186" s="236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7" t="s">
        <v>149</v>
      </c>
      <c r="AT186" s="237" t="s">
        <v>144</v>
      </c>
      <c r="AU186" s="237" t="s">
        <v>91</v>
      </c>
      <c r="AY186" s="17" t="s">
        <v>142</v>
      </c>
      <c r="BE186" s="238">
        <f>IF(N186="základní",J186,0)</f>
        <v>0</v>
      </c>
      <c r="BF186" s="238">
        <f>IF(N186="snížená",J186,0)</f>
        <v>0</v>
      </c>
      <c r="BG186" s="238">
        <f>IF(N186="zákl. přenesená",J186,0)</f>
        <v>0</v>
      </c>
      <c r="BH186" s="238">
        <f>IF(N186="sníž. přenesená",J186,0)</f>
        <v>0</v>
      </c>
      <c r="BI186" s="238">
        <f>IF(N186="nulová",J186,0)</f>
        <v>0</v>
      </c>
      <c r="BJ186" s="17" t="s">
        <v>91</v>
      </c>
      <c r="BK186" s="238">
        <f>ROUND(I186*H186,2)</f>
        <v>0</v>
      </c>
      <c r="BL186" s="17" t="s">
        <v>149</v>
      </c>
      <c r="BM186" s="237" t="s">
        <v>678</v>
      </c>
    </row>
    <row r="187" s="2" customFormat="1" ht="37.8" customHeight="1">
      <c r="A187" s="38"/>
      <c r="B187" s="39"/>
      <c r="C187" s="226" t="s">
        <v>493</v>
      </c>
      <c r="D187" s="226" t="s">
        <v>144</v>
      </c>
      <c r="E187" s="227" t="s">
        <v>679</v>
      </c>
      <c r="F187" s="228" t="s">
        <v>680</v>
      </c>
      <c r="G187" s="229" t="s">
        <v>147</v>
      </c>
      <c r="H187" s="230">
        <v>5</v>
      </c>
      <c r="I187" s="231"/>
      <c r="J187" s="232">
        <f>ROUND(I187*H187,2)</f>
        <v>0</v>
      </c>
      <c r="K187" s="228" t="s">
        <v>148</v>
      </c>
      <c r="L187" s="44"/>
      <c r="M187" s="233" t="s">
        <v>1</v>
      </c>
      <c r="N187" s="234" t="s">
        <v>48</v>
      </c>
      <c r="O187" s="91"/>
      <c r="P187" s="235">
        <f>O187*H187</f>
        <v>0</v>
      </c>
      <c r="Q187" s="235">
        <v>0</v>
      </c>
      <c r="R187" s="235">
        <f>Q187*H187</f>
        <v>0</v>
      </c>
      <c r="S187" s="235">
        <v>0</v>
      </c>
      <c r="T187" s="236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7" t="s">
        <v>149</v>
      </c>
      <c r="AT187" s="237" t="s">
        <v>144</v>
      </c>
      <c r="AU187" s="237" t="s">
        <v>91</v>
      </c>
      <c r="AY187" s="17" t="s">
        <v>142</v>
      </c>
      <c r="BE187" s="238">
        <f>IF(N187="základní",J187,0)</f>
        <v>0</v>
      </c>
      <c r="BF187" s="238">
        <f>IF(N187="snížená",J187,0)</f>
        <v>0</v>
      </c>
      <c r="BG187" s="238">
        <f>IF(N187="zákl. přenesená",J187,0)</f>
        <v>0</v>
      </c>
      <c r="BH187" s="238">
        <f>IF(N187="sníž. přenesená",J187,0)</f>
        <v>0</v>
      </c>
      <c r="BI187" s="238">
        <f>IF(N187="nulová",J187,0)</f>
        <v>0</v>
      </c>
      <c r="BJ187" s="17" t="s">
        <v>91</v>
      </c>
      <c r="BK187" s="238">
        <f>ROUND(I187*H187,2)</f>
        <v>0</v>
      </c>
      <c r="BL187" s="17" t="s">
        <v>149</v>
      </c>
      <c r="BM187" s="237" t="s">
        <v>681</v>
      </c>
    </row>
    <row r="188" s="2" customFormat="1" ht="16.5" customHeight="1">
      <c r="A188" s="38"/>
      <c r="B188" s="39"/>
      <c r="C188" s="281" t="s">
        <v>497</v>
      </c>
      <c r="D188" s="281" t="s">
        <v>598</v>
      </c>
      <c r="E188" s="282" t="s">
        <v>682</v>
      </c>
      <c r="F188" s="283" t="s">
        <v>683</v>
      </c>
      <c r="G188" s="284" t="s">
        <v>147</v>
      </c>
      <c r="H188" s="285">
        <v>5</v>
      </c>
      <c r="I188" s="286"/>
      <c r="J188" s="287">
        <f>ROUND(I188*H188,2)</f>
        <v>0</v>
      </c>
      <c r="K188" s="283" t="s">
        <v>575</v>
      </c>
      <c r="L188" s="288"/>
      <c r="M188" s="289" t="s">
        <v>1</v>
      </c>
      <c r="N188" s="290" t="s">
        <v>48</v>
      </c>
      <c r="O188" s="91"/>
      <c r="P188" s="235">
        <f>O188*H188</f>
        <v>0</v>
      </c>
      <c r="Q188" s="235">
        <v>0</v>
      </c>
      <c r="R188" s="235">
        <f>Q188*H188</f>
        <v>0</v>
      </c>
      <c r="S188" s="235">
        <v>0</v>
      </c>
      <c r="T188" s="236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7" t="s">
        <v>190</v>
      </c>
      <c r="AT188" s="237" t="s">
        <v>598</v>
      </c>
      <c r="AU188" s="237" t="s">
        <v>91</v>
      </c>
      <c r="AY188" s="17" t="s">
        <v>142</v>
      </c>
      <c r="BE188" s="238">
        <f>IF(N188="základní",J188,0)</f>
        <v>0</v>
      </c>
      <c r="BF188" s="238">
        <f>IF(N188="snížená",J188,0)</f>
        <v>0</v>
      </c>
      <c r="BG188" s="238">
        <f>IF(N188="zákl. přenesená",J188,0)</f>
        <v>0</v>
      </c>
      <c r="BH188" s="238">
        <f>IF(N188="sníž. přenesená",J188,0)</f>
        <v>0</v>
      </c>
      <c r="BI188" s="238">
        <f>IF(N188="nulová",J188,0)</f>
        <v>0</v>
      </c>
      <c r="BJ188" s="17" t="s">
        <v>91</v>
      </c>
      <c r="BK188" s="238">
        <f>ROUND(I188*H188,2)</f>
        <v>0</v>
      </c>
      <c r="BL188" s="17" t="s">
        <v>149</v>
      </c>
      <c r="BM188" s="237" t="s">
        <v>684</v>
      </c>
    </row>
    <row r="189" s="2" customFormat="1" ht="37.8" customHeight="1">
      <c r="A189" s="38"/>
      <c r="B189" s="39"/>
      <c r="C189" s="226" t="s">
        <v>501</v>
      </c>
      <c r="D189" s="226" t="s">
        <v>144</v>
      </c>
      <c r="E189" s="227" t="s">
        <v>622</v>
      </c>
      <c r="F189" s="228" t="s">
        <v>623</v>
      </c>
      <c r="G189" s="229" t="s">
        <v>188</v>
      </c>
      <c r="H189" s="230">
        <v>0.0030000000000000001</v>
      </c>
      <c r="I189" s="231"/>
      <c r="J189" s="232">
        <f>ROUND(I189*H189,2)</f>
        <v>0</v>
      </c>
      <c r="K189" s="228" t="s">
        <v>148</v>
      </c>
      <c r="L189" s="44"/>
      <c r="M189" s="233" t="s">
        <v>1</v>
      </c>
      <c r="N189" s="234" t="s">
        <v>48</v>
      </c>
      <c r="O189" s="91"/>
      <c r="P189" s="235">
        <f>O189*H189</f>
        <v>0</v>
      </c>
      <c r="Q189" s="235">
        <v>0</v>
      </c>
      <c r="R189" s="235">
        <f>Q189*H189</f>
        <v>0</v>
      </c>
      <c r="S189" s="235">
        <v>0</v>
      </c>
      <c r="T189" s="236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7" t="s">
        <v>149</v>
      </c>
      <c r="AT189" s="237" t="s">
        <v>144</v>
      </c>
      <c r="AU189" s="237" t="s">
        <v>91</v>
      </c>
      <c r="AY189" s="17" t="s">
        <v>142</v>
      </c>
      <c r="BE189" s="238">
        <f>IF(N189="základní",J189,0)</f>
        <v>0</v>
      </c>
      <c r="BF189" s="238">
        <f>IF(N189="snížená",J189,0)</f>
        <v>0</v>
      </c>
      <c r="BG189" s="238">
        <f>IF(N189="zákl. přenesená",J189,0)</f>
        <v>0</v>
      </c>
      <c r="BH189" s="238">
        <f>IF(N189="sníž. přenesená",J189,0)</f>
        <v>0</v>
      </c>
      <c r="BI189" s="238">
        <f>IF(N189="nulová",J189,0)</f>
        <v>0</v>
      </c>
      <c r="BJ189" s="17" t="s">
        <v>91</v>
      </c>
      <c r="BK189" s="238">
        <f>ROUND(I189*H189,2)</f>
        <v>0</v>
      </c>
      <c r="BL189" s="17" t="s">
        <v>149</v>
      </c>
      <c r="BM189" s="237" t="s">
        <v>685</v>
      </c>
    </row>
    <row r="190" s="2" customFormat="1" ht="16.5" customHeight="1">
      <c r="A190" s="38"/>
      <c r="B190" s="39"/>
      <c r="C190" s="281" t="s">
        <v>508</v>
      </c>
      <c r="D190" s="281" t="s">
        <v>598</v>
      </c>
      <c r="E190" s="282" t="s">
        <v>686</v>
      </c>
      <c r="F190" s="283" t="s">
        <v>625</v>
      </c>
      <c r="G190" s="284" t="s">
        <v>558</v>
      </c>
      <c r="H190" s="285">
        <v>2.5</v>
      </c>
      <c r="I190" s="286"/>
      <c r="J190" s="287">
        <f>ROUND(I190*H190,2)</f>
        <v>0</v>
      </c>
      <c r="K190" s="283" t="s">
        <v>575</v>
      </c>
      <c r="L190" s="288"/>
      <c r="M190" s="289" t="s">
        <v>1</v>
      </c>
      <c r="N190" s="290" t="s">
        <v>48</v>
      </c>
      <c r="O190" s="91"/>
      <c r="P190" s="235">
        <f>O190*H190</f>
        <v>0</v>
      </c>
      <c r="Q190" s="235">
        <v>0</v>
      </c>
      <c r="R190" s="235">
        <f>Q190*H190</f>
        <v>0</v>
      </c>
      <c r="S190" s="235">
        <v>0</v>
      </c>
      <c r="T190" s="236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7" t="s">
        <v>190</v>
      </c>
      <c r="AT190" s="237" t="s">
        <v>598</v>
      </c>
      <c r="AU190" s="237" t="s">
        <v>91</v>
      </c>
      <c r="AY190" s="17" t="s">
        <v>142</v>
      </c>
      <c r="BE190" s="238">
        <f>IF(N190="základní",J190,0)</f>
        <v>0</v>
      </c>
      <c r="BF190" s="238">
        <f>IF(N190="snížená",J190,0)</f>
        <v>0</v>
      </c>
      <c r="BG190" s="238">
        <f>IF(N190="zákl. přenesená",J190,0)</f>
        <v>0</v>
      </c>
      <c r="BH190" s="238">
        <f>IF(N190="sníž. přenesená",J190,0)</f>
        <v>0</v>
      </c>
      <c r="BI190" s="238">
        <f>IF(N190="nulová",J190,0)</f>
        <v>0</v>
      </c>
      <c r="BJ190" s="17" t="s">
        <v>91</v>
      </c>
      <c r="BK190" s="238">
        <f>ROUND(I190*H190,2)</f>
        <v>0</v>
      </c>
      <c r="BL190" s="17" t="s">
        <v>149</v>
      </c>
      <c r="BM190" s="237" t="s">
        <v>687</v>
      </c>
    </row>
    <row r="191" s="13" customFormat="1">
      <c r="A191" s="13"/>
      <c r="B191" s="239"/>
      <c r="C191" s="240"/>
      <c r="D191" s="241" t="s">
        <v>159</v>
      </c>
      <c r="E191" s="242" t="s">
        <v>1</v>
      </c>
      <c r="F191" s="243" t="s">
        <v>688</v>
      </c>
      <c r="G191" s="240"/>
      <c r="H191" s="242" t="s">
        <v>1</v>
      </c>
      <c r="I191" s="244"/>
      <c r="J191" s="240"/>
      <c r="K191" s="240"/>
      <c r="L191" s="245"/>
      <c r="M191" s="246"/>
      <c r="N191" s="247"/>
      <c r="O191" s="247"/>
      <c r="P191" s="247"/>
      <c r="Q191" s="247"/>
      <c r="R191" s="247"/>
      <c r="S191" s="247"/>
      <c r="T191" s="248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9" t="s">
        <v>159</v>
      </c>
      <c r="AU191" s="249" t="s">
        <v>91</v>
      </c>
      <c r="AV191" s="13" t="s">
        <v>91</v>
      </c>
      <c r="AW191" s="13" t="s">
        <v>36</v>
      </c>
      <c r="AX191" s="13" t="s">
        <v>83</v>
      </c>
      <c r="AY191" s="249" t="s">
        <v>142</v>
      </c>
    </row>
    <row r="192" s="14" customFormat="1">
      <c r="A192" s="14"/>
      <c r="B192" s="250"/>
      <c r="C192" s="251"/>
      <c r="D192" s="241" t="s">
        <v>159</v>
      </c>
      <c r="E192" s="252" t="s">
        <v>1</v>
      </c>
      <c r="F192" s="253" t="s">
        <v>689</v>
      </c>
      <c r="G192" s="251"/>
      <c r="H192" s="254">
        <v>2.5</v>
      </c>
      <c r="I192" s="255"/>
      <c r="J192" s="251"/>
      <c r="K192" s="251"/>
      <c r="L192" s="256"/>
      <c r="M192" s="257"/>
      <c r="N192" s="258"/>
      <c r="O192" s="258"/>
      <c r="P192" s="258"/>
      <c r="Q192" s="258"/>
      <c r="R192" s="258"/>
      <c r="S192" s="258"/>
      <c r="T192" s="259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60" t="s">
        <v>159</v>
      </c>
      <c r="AU192" s="260" t="s">
        <v>91</v>
      </c>
      <c r="AV192" s="14" t="s">
        <v>93</v>
      </c>
      <c r="AW192" s="14" t="s">
        <v>36</v>
      </c>
      <c r="AX192" s="14" t="s">
        <v>83</v>
      </c>
      <c r="AY192" s="260" t="s">
        <v>142</v>
      </c>
    </row>
    <row r="193" s="15" customFormat="1">
      <c r="A193" s="15"/>
      <c r="B193" s="261"/>
      <c r="C193" s="262"/>
      <c r="D193" s="241" t="s">
        <v>159</v>
      </c>
      <c r="E193" s="263" t="s">
        <v>1</v>
      </c>
      <c r="F193" s="264" t="s">
        <v>162</v>
      </c>
      <c r="G193" s="262"/>
      <c r="H193" s="265">
        <v>2.5</v>
      </c>
      <c r="I193" s="266"/>
      <c r="J193" s="262"/>
      <c r="K193" s="262"/>
      <c r="L193" s="267"/>
      <c r="M193" s="268"/>
      <c r="N193" s="269"/>
      <c r="O193" s="269"/>
      <c r="P193" s="269"/>
      <c r="Q193" s="269"/>
      <c r="R193" s="269"/>
      <c r="S193" s="269"/>
      <c r="T193" s="270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71" t="s">
        <v>159</v>
      </c>
      <c r="AU193" s="271" t="s">
        <v>91</v>
      </c>
      <c r="AV193" s="15" t="s">
        <v>149</v>
      </c>
      <c r="AW193" s="15" t="s">
        <v>36</v>
      </c>
      <c r="AX193" s="15" t="s">
        <v>91</v>
      </c>
      <c r="AY193" s="271" t="s">
        <v>142</v>
      </c>
    </row>
    <row r="194" s="2" customFormat="1" ht="16.5" customHeight="1">
      <c r="A194" s="38"/>
      <c r="B194" s="39"/>
      <c r="C194" s="281" t="s">
        <v>515</v>
      </c>
      <c r="D194" s="281" t="s">
        <v>598</v>
      </c>
      <c r="E194" s="282" t="s">
        <v>690</v>
      </c>
      <c r="F194" s="283" t="s">
        <v>691</v>
      </c>
      <c r="G194" s="284" t="s">
        <v>558</v>
      </c>
      <c r="H194" s="285">
        <v>0.14999999999999999</v>
      </c>
      <c r="I194" s="286"/>
      <c r="J194" s="287">
        <f>ROUND(I194*H194,2)</f>
        <v>0</v>
      </c>
      <c r="K194" s="283" t="s">
        <v>575</v>
      </c>
      <c r="L194" s="288"/>
      <c r="M194" s="289" t="s">
        <v>1</v>
      </c>
      <c r="N194" s="290" t="s">
        <v>48</v>
      </c>
      <c r="O194" s="91"/>
      <c r="P194" s="235">
        <f>O194*H194</f>
        <v>0</v>
      </c>
      <c r="Q194" s="235">
        <v>0</v>
      </c>
      <c r="R194" s="235">
        <f>Q194*H194</f>
        <v>0</v>
      </c>
      <c r="S194" s="235">
        <v>0</v>
      </c>
      <c r="T194" s="236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7" t="s">
        <v>190</v>
      </c>
      <c r="AT194" s="237" t="s">
        <v>598</v>
      </c>
      <c r="AU194" s="237" t="s">
        <v>91</v>
      </c>
      <c r="AY194" s="17" t="s">
        <v>142</v>
      </c>
      <c r="BE194" s="238">
        <f>IF(N194="základní",J194,0)</f>
        <v>0</v>
      </c>
      <c r="BF194" s="238">
        <f>IF(N194="snížená",J194,0)</f>
        <v>0</v>
      </c>
      <c r="BG194" s="238">
        <f>IF(N194="zákl. přenesená",J194,0)</f>
        <v>0</v>
      </c>
      <c r="BH194" s="238">
        <f>IF(N194="sníž. přenesená",J194,0)</f>
        <v>0</v>
      </c>
      <c r="BI194" s="238">
        <f>IF(N194="nulová",J194,0)</f>
        <v>0</v>
      </c>
      <c r="BJ194" s="17" t="s">
        <v>91</v>
      </c>
      <c r="BK194" s="238">
        <f>ROUND(I194*H194,2)</f>
        <v>0</v>
      </c>
      <c r="BL194" s="17" t="s">
        <v>149</v>
      </c>
      <c r="BM194" s="237" t="s">
        <v>692</v>
      </c>
    </row>
    <row r="195" s="13" customFormat="1">
      <c r="A195" s="13"/>
      <c r="B195" s="239"/>
      <c r="C195" s="240"/>
      <c r="D195" s="241" t="s">
        <v>159</v>
      </c>
      <c r="E195" s="242" t="s">
        <v>1</v>
      </c>
      <c r="F195" s="243" t="s">
        <v>693</v>
      </c>
      <c r="G195" s="240"/>
      <c r="H195" s="242" t="s">
        <v>1</v>
      </c>
      <c r="I195" s="244"/>
      <c r="J195" s="240"/>
      <c r="K195" s="240"/>
      <c r="L195" s="245"/>
      <c r="M195" s="246"/>
      <c r="N195" s="247"/>
      <c r="O195" s="247"/>
      <c r="P195" s="247"/>
      <c r="Q195" s="247"/>
      <c r="R195" s="247"/>
      <c r="S195" s="247"/>
      <c r="T195" s="248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9" t="s">
        <v>159</v>
      </c>
      <c r="AU195" s="249" t="s">
        <v>91</v>
      </c>
      <c r="AV195" s="13" t="s">
        <v>91</v>
      </c>
      <c r="AW195" s="13" t="s">
        <v>36</v>
      </c>
      <c r="AX195" s="13" t="s">
        <v>83</v>
      </c>
      <c r="AY195" s="249" t="s">
        <v>142</v>
      </c>
    </row>
    <row r="196" s="14" customFormat="1">
      <c r="A196" s="14"/>
      <c r="B196" s="250"/>
      <c r="C196" s="251"/>
      <c r="D196" s="241" t="s">
        <v>159</v>
      </c>
      <c r="E196" s="252" t="s">
        <v>1</v>
      </c>
      <c r="F196" s="253" t="s">
        <v>694</v>
      </c>
      <c r="G196" s="251"/>
      <c r="H196" s="254">
        <v>0.14999999999999999</v>
      </c>
      <c r="I196" s="255"/>
      <c r="J196" s="251"/>
      <c r="K196" s="251"/>
      <c r="L196" s="256"/>
      <c r="M196" s="257"/>
      <c r="N196" s="258"/>
      <c r="O196" s="258"/>
      <c r="P196" s="258"/>
      <c r="Q196" s="258"/>
      <c r="R196" s="258"/>
      <c r="S196" s="258"/>
      <c r="T196" s="259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60" t="s">
        <v>159</v>
      </c>
      <c r="AU196" s="260" t="s">
        <v>91</v>
      </c>
      <c r="AV196" s="14" t="s">
        <v>93</v>
      </c>
      <c r="AW196" s="14" t="s">
        <v>36</v>
      </c>
      <c r="AX196" s="14" t="s">
        <v>83</v>
      </c>
      <c r="AY196" s="260" t="s">
        <v>142</v>
      </c>
    </row>
    <row r="197" s="15" customFormat="1">
      <c r="A197" s="15"/>
      <c r="B197" s="261"/>
      <c r="C197" s="262"/>
      <c r="D197" s="241" t="s">
        <v>159</v>
      </c>
      <c r="E197" s="263" t="s">
        <v>1</v>
      </c>
      <c r="F197" s="264" t="s">
        <v>162</v>
      </c>
      <c r="G197" s="262"/>
      <c r="H197" s="265">
        <v>0.14999999999999999</v>
      </c>
      <c r="I197" s="266"/>
      <c r="J197" s="262"/>
      <c r="K197" s="262"/>
      <c r="L197" s="267"/>
      <c r="M197" s="268"/>
      <c r="N197" s="269"/>
      <c r="O197" s="269"/>
      <c r="P197" s="269"/>
      <c r="Q197" s="269"/>
      <c r="R197" s="269"/>
      <c r="S197" s="269"/>
      <c r="T197" s="270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71" t="s">
        <v>159</v>
      </c>
      <c r="AU197" s="271" t="s">
        <v>91</v>
      </c>
      <c r="AV197" s="15" t="s">
        <v>149</v>
      </c>
      <c r="AW197" s="15" t="s">
        <v>36</v>
      </c>
      <c r="AX197" s="15" t="s">
        <v>91</v>
      </c>
      <c r="AY197" s="271" t="s">
        <v>142</v>
      </c>
    </row>
    <row r="198" s="2" customFormat="1" ht="24.15" customHeight="1">
      <c r="A198" s="38"/>
      <c r="B198" s="39"/>
      <c r="C198" s="226" t="s">
        <v>519</v>
      </c>
      <c r="D198" s="226" t="s">
        <v>144</v>
      </c>
      <c r="E198" s="227" t="s">
        <v>651</v>
      </c>
      <c r="F198" s="228" t="s">
        <v>652</v>
      </c>
      <c r="G198" s="229" t="s">
        <v>157</v>
      </c>
      <c r="H198" s="230">
        <v>8.1999999999999993</v>
      </c>
      <c r="I198" s="231"/>
      <c r="J198" s="232">
        <f>ROUND(I198*H198,2)</f>
        <v>0</v>
      </c>
      <c r="K198" s="228" t="s">
        <v>148</v>
      </c>
      <c r="L198" s="44"/>
      <c r="M198" s="233" t="s">
        <v>1</v>
      </c>
      <c r="N198" s="234" t="s">
        <v>48</v>
      </c>
      <c r="O198" s="91"/>
      <c r="P198" s="235">
        <f>O198*H198</f>
        <v>0</v>
      </c>
      <c r="Q198" s="235">
        <v>0</v>
      </c>
      <c r="R198" s="235">
        <f>Q198*H198</f>
        <v>0</v>
      </c>
      <c r="S198" s="235">
        <v>0</v>
      </c>
      <c r="T198" s="23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7" t="s">
        <v>149</v>
      </c>
      <c r="AT198" s="237" t="s">
        <v>144</v>
      </c>
      <c r="AU198" s="237" t="s">
        <v>91</v>
      </c>
      <c r="AY198" s="17" t="s">
        <v>142</v>
      </c>
      <c r="BE198" s="238">
        <f>IF(N198="základní",J198,0)</f>
        <v>0</v>
      </c>
      <c r="BF198" s="238">
        <f>IF(N198="snížená",J198,0)</f>
        <v>0</v>
      </c>
      <c r="BG198" s="238">
        <f>IF(N198="zákl. přenesená",J198,0)</f>
        <v>0</v>
      </c>
      <c r="BH198" s="238">
        <f>IF(N198="sníž. přenesená",J198,0)</f>
        <v>0</v>
      </c>
      <c r="BI198" s="238">
        <f>IF(N198="nulová",J198,0)</f>
        <v>0</v>
      </c>
      <c r="BJ198" s="17" t="s">
        <v>91</v>
      </c>
      <c r="BK198" s="238">
        <f>ROUND(I198*H198,2)</f>
        <v>0</v>
      </c>
      <c r="BL198" s="17" t="s">
        <v>149</v>
      </c>
      <c r="BM198" s="237" t="s">
        <v>695</v>
      </c>
    </row>
    <row r="199" s="2" customFormat="1" ht="21.75" customHeight="1">
      <c r="A199" s="38"/>
      <c r="B199" s="39"/>
      <c r="C199" s="226" t="s">
        <v>524</v>
      </c>
      <c r="D199" s="226" t="s">
        <v>144</v>
      </c>
      <c r="E199" s="227" t="s">
        <v>659</v>
      </c>
      <c r="F199" s="228" t="s">
        <v>660</v>
      </c>
      <c r="G199" s="229" t="s">
        <v>176</v>
      </c>
      <c r="H199" s="230">
        <v>0.14999999999999999</v>
      </c>
      <c r="I199" s="231"/>
      <c r="J199" s="232">
        <f>ROUND(I199*H199,2)</f>
        <v>0</v>
      </c>
      <c r="K199" s="228" t="s">
        <v>148</v>
      </c>
      <c r="L199" s="44"/>
      <c r="M199" s="233" t="s">
        <v>1</v>
      </c>
      <c r="N199" s="234" t="s">
        <v>48</v>
      </c>
      <c r="O199" s="91"/>
      <c r="P199" s="235">
        <f>O199*H199</f>
        <v>0</v>
      </c>
      <c r="Q199" s="235">
        <v>0</v>
      </c>
      <c r="R199" s="235">
        <f>Q199*H199</f>
        <v>0</v>
      </c>
      <c r="S199" s="235">
        <v>0</v>
      </c>
      <c r="T199" s="236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7" t="s">
        <v>149</v>
      </c>
      <c r="AT199" s="237" t="s">
        <v>144</v>
      </c>
      <c r="AU199" s="237" t="s">
        <v>91</v>
      </c>
      <c r="AY199" s="17" t="s">
        <v>142</v>
      </c>
      <c r="BE199" s="238">
        <f>IF(N199="základní",J199,0)</f>
        <v>0</v>
      </c>
      <c r="BF199" s="238">
        <f>IF(N199="snížená",J199,0)</f>
        <v>0</v>
      </c>
      <c r="BG199" s="238">
        <f>IF(N199="zákl. přenesená",J199,0)</f>
        <v>0</v>
      </c>
      <c r="BH199" s="238">
        <f>IF(N199="sníž. přenesená",J199,0)</f>
        <v>0</v>
      </c>
      <c r="BI199" s="238">
        <f>IF(N199="nulová",J199,0)</f>
        <v>0</v>
      </c>
      <c r="BJ199" s="17" t="s">
        <v>91</v>
      </c>
      <c r="BK199" s="238">
        <f>ROUND(I199*H199,2)</f>
        <v>0</v>
      </c>
      <c r="BL199" s="17" t="s">
        <v>149</v>
      </c>
      <c r="BM199" s="237" t="s">
        <v>214</v>
      </c>
    </row>
    <row r="200" s="2" customFormat="1">
      <c r="A200" s="38"/>
      <c r="B200" s="39"/>
      <c r="C200" s="40"/>
      <c r="D200" s="241" t="s">
        <v>638</v>
      </c>
      <c r="E200" s="40"/>
      <c r="F200" s="291" t="s">
        <v>662</v>
      </c>
      <c r="G200" s="40"/>
      <c r="H200" s="40"/>
      <c r="I200" s="292"/>
      <c r="J200" s="40"/>
      <c r="K200" s="40"/>
      <c r="L200" s="44"/>
      <c r="M200" s="293"/>
      <c r="N200" s="294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638</v>
      </c>
      <c r="AU200" s="17" t="s">
        <v>91</v>
      </c>
    </row>
    <row r="201" s="13" customFormat="1">
      <c r="A201" s="13"/>
      <c r="B201" s="239"/>
      <c r="C201" s="240"/>
      <c r="D201" s="241" t="s">
        <v>159</v>
      </c>
      <c r="E201" s="242" t="s">
        <v>1</v>
      </c>
      <c r="F201" s="243" t="s">
        <v>696</v>
      </c>
      <c r="G201" s="240"/>
      <c r="H201" s="242" t="s">
        <v>1</v>
      </c>
      <c r="I201" s="244"/>
      <c r="J201" s="240"/>
      <c r="K201" s="240"/>
      <c r="L201" s="245"/>
      <c r="M201" s="246"/>
      <c r="N201" s="247"/>
      <c r="O201" s="247"/>
      <c r="P201" s="247"/>
      <c r="Q201" s="247"/>
      <c r="R201" s="247"/>
      <c r="S201" s="247"/>
      <c r="T201" s="248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9" t="s">
        <v>159</v>
      </c>
      <c r="AU201" s="249" t="s">
        <v>91</v>
      </c>
      <c r="AV201" s="13" t="s">
        <v>91</v>
      </c>
      <c r="AW201" s="13" t="s">
        <v>36</v>
      </c>
      <c r="AX201" s="13" t="s">
        <v>83</v>
      </c>
      <c r="AY201" s="249" t="s">
        <v>142</v>
      </c>
    </row>
    <row r="202" s="14" customFormat="1">
      <c r="A202" s="14"/>
      <c r="B202" s="250"/>
      <c r="C202" s="251"/>
      <c r="D202" s="241" t="s">
        <v>159</v>
      </c>
      <c r="E202" s="252" t="s">
        <v>1</v>
      </c>
      <c r="F202" s="253" t="s">
        <v>697</v>
      </c>
      <c r="G202" s="251"/>
      <c r="H202" s="254">
        <v>0.14999999999999999</v>
      </c>
      <c r="I202" s="255"/>
      <c r="J202" s="251"/>
      <c r="K202" s="251"/>
      <c r="L202" s="256"/>
      <c r="M202" s="257"/>
      <c r="N202" s="258"/>
      <c r="O202" s="258"/>
      <c r="P202" s="258"/>
      <c r="Q202" s="258"/>
      <c r="R202" s="258"/>
      <c r="S202" s="258"/>
      <c r="T202" s="259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60" t="s">
        <v>159</v>
      </c>
      <c r="AU202" s="260" t="s">
        <v>91</v>
      </c>
      <c r="AV202" s="14" t="s">
        <v>93</v>
      </c>
      <c r="AW202" s="14" t="s">
        <v>36</v>
      </c>
      <c r="AX202" s="14" t="s">
        <v>83</v>
      </c>
      <c r="AY202" s="260" t="s">
        <v>142</v>
      </c>
    </row>
    <row r="203" s="15" customFormat="1">
      <c r="A203" s="15"/>
      <c r="B203" s="261"/>
      <c r="C203" s="262"/>
      <c r="D203" s="241" t="s">
        <v>159</v>
      </c>
      <c r="E203" s="263" t="s">
        <v>1</v>
      </c>
      <c r="F203" s="264" t="s">
        <v>162</v>
      </c>
      <c r="G203" s="262"/>
      <c r="H203" s="265">
        <v>0.14999999999999999</v>
      </c>
      <c r="I203" s="266"/>
      <c r="J203" s="262"/>
      <c r="K203" s="262"/>
      <c r="L203" s="267"/>
      <c r="M203" s="268"/>
      <c r="N203" s="269"/>
      <c r="O203" s="269"/>
      <c r="P203" s="269"/>
      <c r="Q203" s="269"/>
      <c r="R203" s="269"/>
      <c r="S203" s="269"/>
      <c r="T203" s="270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71" t="s">
        <v>159</v>
      </c>
      <c r="AU203" s="271" t="s">
        <v>91</v>
      </c>
      <c r="AV203" s="15" t="s">
        <v>149</v>
      </c>
      <c r="AW203" s="15" t="s">
        <v>36</v>
      </c>
      <c r="AX203" s="15" t="s">
        <v>91</v>
      </c>
      <c r="AY203" s="271" t="s">
        <v>142</v>
      </c>
    </row>
    <row r="204" s="2" customFormat="1" ht="21.75" customHeight="1">
      <c r="A204" s="38"/>
      <c r="B204" s="39"/>
      <c r="C204" s="226" t="s">
        <v>529</v>
      </c>
      <c r="D204" s="226" t="s">
        <v>144</v>
      </c>
      <c r="E204" s="227" t="s">
        <v>665</v>
      </c>
      <c r="F204" s="228" t="s">
        <v>666</v>
      </c>
      <c r="G204" s="229" t="s">
        <v>176</v>
      </c>
      <c r="H204" s="230">
        <v>0.14999999999999999</v>
      </c>
      <c r="I204" s="231"/>
      <c r="J204" s="232">
        <f>ROUND(I204*H204,2)</f>
        <v>0</v>
      </c>
      <c r="K204" s="228" t="s">
        <v>148</v>
      </c>
      <c r="L204" s="44"/>
      <c r="M204" s="233" t="s">
        <v>1</v>
      </c>
      <c r="N204" s="234" t="s">
        <v>48</v>
      </c>
      <c r="O204" s="91"/>
      <c r="P204" s="235">
        <f>O204*H204</f>
        <v>0</v>
      </c>
      <c r="Q204" s="235">
        <v>0</v>
      </c>
      <c r="R204" s="235">
        <f>Q204*H204</f>
        <v>0</v>
      </c>
      <c r="S204" s="235">
        <v>0</v>
      </c>
      <c r="T204" s="236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37" t="s">
        <v>149</v>
      </c>
      <c r="AT204" s="237" t="s">
        <v>144</v>
      </c>
      <c r="AU204" s="237" t="s">
        <v>91</v>
      </c>
      <c r="AY204" s="17" t="s">
        <v>142</v>
      </c>
      <c r="BE204" s="238">
        <f>IF(N204="základní",J204,0)</f>
        <v>0</v>
      </c>
      <c r="BF204" s="238">
        <f>IF(N204="snížená",J204,0)</f>
        <v>0</v>
      </c>
      <c r="BG204" s="238">
        <f>IF(N204="zákl. přenesená",J204,0)</f>
        <v>0</v>
      </c>
      <c r="BH204" s="238">
        <f>IF(N204="sníž. přenesená",J204,0)</f>
        <v>0</v>
      </c>
      <c r="BI204" s="238">
        <f>IF(N204="nulová",J204,0)</f>
        <v>0</v>
      </c>
      <c r="BJ204" s="17" t="s">
        <v>91</v>
      </c>
      <c r="BK204" s="238">
        <f>ROUND(I204*H204,2)</f>
        <v>0</v>
      </c>
      <c r="BL204" s="17" t="s">
        <v>149</v>
      </c>
      <c r="BM204" s="237" t="s">
        <v>698</v>
      </c>
    </row>
    <row r="205" s="2" customFormat="1" ht="24.15" customHeight="1">
      <c r="A205" s="38"/>
      <c r="B205" s="39"/>
      <c r="C205" s="226" t="s">
        <v>533</v>
      </c>
      <c r="D205" s="226" t="s">
        <v>144</v>
      </c>
      <c r="E205" s="227" t="s">
        <v>668</v>
      </c>
      <c r="F205" s="228" t="s">
        <v>669</v>
      </c>
      <c r="G205" s="229" t="s">
        <v>176</v>
      </c>
      <c r="H205" s="230">
        <v>2.8500000000000001</v>
      </c>
      <c r="I205" s="231"/>
      <c r="J205" s="232">
        <f>ROUND(I205*H205,2)</f>
        <v>0</v>
      </c>
      <c r="K205" s="228" t="s">
        <v>148</v>
      </c>
      <c r="L205" s="44"/>
      <c r="M205" s="233" t="s">
        <v>1</v>
      </c>
      <c r="N205" s="234" t="s">
        <v>48</v>
      </c>
      <c r="O205" s="91"/>
      <c r="P205" s="235">
        <f>O205*H205</f>
        <v>0</v>
      </c>
      <c r="Q205" s="235">
        <v>0</v>
      </c>
      <c r="R205" s="235">
        <f>Q205*H205</f>
        <v>0</v>
      </c>
      <c r="S205" s="235">
        <v>0</v>
      </c>
      <c r="T205" s="236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7" t="s">
        <v>149</v>
      </c>
      <c r="AT205" s="237" t="s">
        <v>144</v>
      </c>
      <c r="AU205" s="237" t="s">
        <v>91</v>
      </c>
      <c r="AY205" s="17" t="s">
        <v>142</v>
      </c>
      <c r="BE205" s="238">
        <f>IF(N205="základní",J205,0)</f>
        <v>0</v>
      </c>
      <c r="BF205" s="238">
        <f>IF(N205="snížená",J205,0)</f>
        <v>0</v>
      </c>
      <c r="BG205" s="238">
        <f>IF(N205="zákl. přenesená",J205,0)</f>
        <v>0</v>
      </c>
      <c r="BH205" s="238">
        <f>IF(N205="sníž. přenesená",J205,0)</f>
        <v>0</v>
      </c>
      <c r="BI205" s="238">
        <f>IF(N205="nulová",J205,0)</f>
        <v>0</v>
      </c>
      <c r="BJ205" s="17" t="s">
        <v>91</v>
      </c>
      <c r="BK205" s="238">
        <f>ROUND(I205*H205,2)</f>
        <v>0</v>
      </c>
      <c r="BL205" s="17" t="s">
        <v>149</v>
      </c>
      <c r="BM205" s="237" t="s">
        <v>699</v>
      </c>
    </row>
    <row r="206" s="14" customFormat="1">
      <c r="A206" s="14"/>
      <c r="B206" s="250"/>
      <c r="C206" s="251"/>
      <c r="D206" s="241" t="s">
        <v>159</v>
      </c>
      <c r="E206" s="252" t="s">
        <v>1</v>
      </c>
      <c r="F206" s="253" t="s">
        <v>700</v>
      </c>
      <c r="G206" s="251"/>
      <c r="H206" s="254">
        <v>2.8500000000000001</v>
      </c>
      <c r="I206" s="255"/>
      <c r="J206" s="251"/>
      <c r="K206" s="251"/>
      <c r="L206" s="256"/>
      <c r="M206" s="257"/>
      <c r="N206" s="258"/>
      <c r="O206" s="258"/>
      <c r="P206" s="258"/>
      <c r="Q206" s="258"/>
      <c r="R206" s="258"/>
      <c r="S206" s="258"/>
      <c r="T206" s="259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60" t="s">
        <v>159</v>
      </c>
      <c r="AU206" s="260" t="s">
        <v>91</v>
      </c>
      <c r="AV206" s="14" t="s">
        <v>93</v>
      </c>
      <c r="AW206" s="14" t="s">
        <v>36</v>
      </c>
      <c r="AX206" s="14" t="s">
        <v>83</v>
      </c>
      <c r="AY206" s="260" t="s">
        <v>142</v>
      </c>
    </row>
    <row r="207" s="15" customFormat="1">
      <c r="A207" s="15"/>
      <c r="B207" s="261"/>
      <c r="C207" s="262"/>
      <c r="D207" s="241" t="s">
        <v>159</v>
      </c>
      <c r="E207" s="263" t="s">
        <v>1</v>
      </c>
      <c r="F207" s="264" t="s">
        <v>162</v>
      </c>
      <c r="G207" s="262"/>
      <c r="H207" s="265">
        <v>2.8500000000000001</v>
      </c>
      <c r="I207" s="266"/>
      <c r="J207" s="262"/>
      <c r="K207" s="262"/>
      <c r="L207" s="267"/>
      <c r="M207" s="268"/>
      <c r="N207" s="269"/>
      <c r="O207" s="269"/>
      <c r="P207" s="269"/>
      <c r="Q207" s="269"/>
      <c r="R207" s="269"/>
      <c r="S207" s="269"/>
      <c r="T207" s="270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71" t="s">
        <v>159</v>
      </c>
      <c r="AU207" s="271" t="s">
        <v>91</v>
      </c>
      <c r="AV207" s="15" t="s">
        <v>149</v>
      </c>
      <c r="AW207" s="15" t="s">
        <v>36</v>
      </c>
      <c r="AX207" s="15" t="s">
        <v>91</v>
      </c>
      <c r="AY207" s="271" t="s">
        <v>142</v>
      </c>
    </row>
    <row r="208" s="2" customFormat="1" ht="37.8" customHeight="1">
      <c r="A208" s="38"/>
      <c r="B208" s="39"/>
      <c r="C208" s="226" t="s">
        <v>539</v>
      </c>
      <c r="D208" s="226" t="s">
        <v>144</v>
      </c>
      <c r="E208" s="227" t="s">
        <v>592</v>
      </c>
      <c r="F208" s="228" t="s">
        <v>593</v>
      </c>
      <c r="G208" s="229" t="s">
        <v>188</v>
      </c>
      <c r="H208" s="230">
        <v>0.20000000000000001</v>
      </c>
      <c r="I208" s="231"/>
      <c r="J208" s="232">
        <f>ROUND(I208*H208,2)</f>
        <v>0</v>
      </c>
      <c r="K208" s="228" t="s">
        <v>148</v>
      </c>
      <c r="L208" s="44"/>
      <c r="M208" s="233" t="s">
        <v>1</v>
      </c>
      <c r="N208" s="234" t="s">
        <v>48</v>
      </c>
      <c r="O208" s="91"/>
      <c r="P208" s="235">
        <f>O208*H208</f>
        <v>0</v>
      </c>
      <c r="Q208" s="235">
        <v>0</v>
      </c>
      <c r="R208" s="235">
        <f>Q208*H208</f>
        <v>0</v>
      </c>
      <c r="S208" s="235">
        <v>0</v>
      </c>
      <c r="T208" s="236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37" t="s">
        <v>149</v>
      </c>
      <c r="AT208" s="237" t="s">
        <v>144</v>
      </c>
      <c r="AU208" s="237" t="s">
        <v>91</v>
      </c>
      <c r="AY208" s="17" t="s">
        <v>142</v>
      </c>
      <c r="BE208" s="238">
        <f>IF(N208="základní",J208,0)</f>
        <v>0</v>
      </c>
      <c r="BF208" s="238">
        <f>IF(N208="snížená",J208,0)</f>
        <v>0</v>
      </c>
      <c r="BG208" s="238">
        <f>IF(N208="zákl. přenesená",J208,0)</f>
        <v>0</v>
      </c>
      <c r="BH208" s="238">
        <f>IF(N208="sníž. přenesená",J208,0)</f>
        <v>0</v>
      </c>
      <c r="BI208" s="238">
        <f>IF(N208="nulová",J208,0)</f>
        <v>0</v>
      </c>
      <c r="BJ208" s="17" t="s">
        <v>91</v>
      </c>
      <c r="BK208" s="238">
        <f>ROUND(I208*H208,2)</f>
        <v>0</v>
      </c>
      <c r="BL208" s="17" t="s">
        <v>149</v>
      </c>
      <c r="BM208" s="237" t="s">
        <v>701</v>
      </c>
    </row>
    <row r="209" s="12" customFormat="1" ht="25.92" customHeight="1">
      <c r="A209" s="12"/>
      <c r="B209" s="210"/>
      <c r="C209" s="211"/>
      <c r="D209" s="212" t="s">
        <v>82</v>
      </c>
      <c r="E209" s="213" t="s">
        <v>82</v>
      </c>
      <c r="F209" s="213" t="s">
        <v>702</v>
      </c>
      <c r="G209" s="211"/>
      <c r="H209" s="211"/>
      <c r="I209" s="214"/>
      <c r="J209" s="215">
        <f>BK209</f>
        <v>0</v>
      </c>
      <c r="K209" s="211"/>
      <c r="L209" s="216"/>
      <c r="M209" s="217"/>
      <c r="N209" s="218"/>
      <c r="O209" s="218"/>
      <c r="P209" s="219">
        <f>SUM(P210:P217)</f>
        <v>0</v>
      </c>
      <c r="Q209" s="218"/>
      <c r="R209" s="219">
        <f>SUM(R210:R217)</f>
        <v>0</v>
      </c>
      <c r="S209" s="218"/>
      <c r="T209" s="220">
        <f>SUM(T210:T217)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21" t="s">
        <v>91</v>
      </c>
      <c r="AT209" s="222" t="s">
        <v>82</v>
      </c>
      <c r="AU209" s="222" t="s">
        <v>83</v>
      </c>
      <c r="AY209" s="221" t="s">
        <v>142</v>
      </c>
      <c r="BK209" s="223">
        <f>SUM(BK210:BK217)</f>
        <v>0</v>
      </c>
    </row>
    <row r="210" s="2" customFormat="1" ht="21.75" customHeight="1">
      <c r="A210" s="38"/>
      <c r="B210" s="39"/>
      <c r="C210" s="226" t="s">
        <v>547</v>
      </c>
      <c r="D210" s="226" t="s">
        <v>144</v>
      </c>
      <c r="E210" s="227" t="s">
        <v>609</v>
      </c>
      <c r="F210" s="228" t="s">
        <v>610</v>
      </c>
      <c r="G210" s="229" t="s">
        <v>157</v>
      </c>
      <c r="H210" s="230">
        <v>186</v>
      </c>
      <c r="I210" s="231"/>
      <c r="J210" s="232">
        <f>ROUND(I210*H210,2)</f>
        <v>0</v>
      </c>
      <c r="K210" s="228" t="s">
        <v>148</v>
      </c>
      <c r="L210" s="44"/>
      <c r="M210" s="233" t="s">
        <v>1</v>
      </c>
      <c r="N210" s="234" t="s">
        <v>48</v>
      </c>
      <c r="O210" s="91"/>
      <c r="P210" s="235">
        <f>O210*H210</f>
        <v>0</v>
      </c>
      <c r="Q210" s="235">
        <v>0</v>
      </c>
      <c r="R210" s="235">
        <f>Q210*H210</f>
        <v>0</v>
      </c>
      <c r="S210" s="235">
        <v>0</v>
      </c>
      <c r="T210" s="236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7" t="s">
        <v>149</v>
      </c>
      <c r="AT210" s="237" t="s">
        <v>144</v>
      </c>
      <c r="AU210" s="237" t="s">
        <v>91</v>
      </c>
      <c r="AY210" s="17" t="s">
        <v>142</v>
      </c>
      <c r="BE210" s="238">
        <f>IF(N210="základní",J210,0)</f>
        <v>0</v>
      </c>
      <c r="BF210" s="238">
        <f>IF(N210="snížená",J210,0)</f>
        <v>0</v>
      </c>
      <c r="BG210" s="238">
        <f>IF(N210="zákl. přenesená",J210,0)</f>
        <v>0</v>
      </c>
      <c r="BH210" s="238">
        <f>IF(N210="sníž. přenesená",J210,0)</f>
        <v>0</v>
      </c>
      <c r="BI210" s="238">
        <f>IF(N210="nulová",J210,0)</f>
        <v>0</v>
      </c>
      <c r="BJ210" s="17" t="s">
        <v>91</v>
      </c>
      <c r="BK210" s="238">
        <f>ROUND(I210*H210,2)</f>
        <v>0</v>
      </c>
      <c r="BL210" s="17" t="s">
        <v>149</v>
      </c>
      <c r="BM210" s="237" t="s">
        <v>703</v>
      </c>
    </row>
    <row r="211" s="2" customFormat="1" ht="37.8" customHeight="1">
      <c r="A211" s="38"/>
      <c r="B211" s="39"/>
      <c r="C211" s="226" t="s">
        <v>704</v>
      </c>
      <c r="D211" s="226" t="s">
        <v>144</v>
      </c>
      <c r="E211" s="227" t="s">
        <v>705</v>
      </c>
      <c r="F211" s="228" t="s">
        <v>706</v>
      </c>
      <c r="G211" s="229" t="s">
        <v>157</v>
      </c>
      <c r="H211" s="230">
        <v>186</v>
      </c>
      <c r="I211" s="231"/>
      <c r="J211" s="232">
        <f>ROUND(I211*H211,2)</f>
        <v>0</v>
      </c>
      <c r="K211" s="228" t="s">
        <v>148</v>
      </c>
      <c r="L211" s="44"/>
      <c r="M211" s="233" t="s">
        <v>1</v>
      </c>
      <c r="N211" s="234" t="s">
        <v>48</v>
      </c>
      <c r="O211" s="91"/>
      <c r="P211" s="235">
        <f>O211*H211</f>
        <v>0</v>
      </c>
      <c r="Q211" s="235">
        <v>0</v>
      </c>
      <c r="R211" s="235">
        <f>Q211*H211</f>
        <v>0</v>
      </c>
      <c r="S211" s="235">
        <v>0</v>
      </c>
      <c r="T211" s="236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7" t="s">
        <v>149</v>
      </c>
      <c r="AT211" s="237" t="s">
        <v>144</v>
      </c>
      <c r="AU211" s="237" t="s">
        <v>91</v>
      </c>
      <c r="AY211" s="17" t="s">
        <v>142</v>
      </c>
      <c r="BE211" s="238">
        <f>IF(N211="základní",J211,0)</f>
        <v>0</v>
      </c>
      <c r="BF211" s="238">
        <f>IF(N211="snížená",J211,0)</f>
        <v>0</v>
      </c>
      <c r="BG211" s="238">
        <f>IF(N211="zákl. přenesená",J211,0)</f>
        <v>0</v>
      </c>
      <c r="BH211" s="238">
        <f>IF(N211="sníž. přenesená",J211,0)</f>
        <v>0</v>
      </c>
      <c r="BI211" s="238">
        <f>IF(N211="nulová",J211,0)</f>
        <v>0</v>
      </c>
      <c r="BJ211" s="17" t="s">
        <v>91</v>
      </c>
      <c r="BK211" s="238">
        <f>ROUND(I211*H211,2)</f>
        <v>0</v>
      </c>
      <c r="BL211" s="17" t="s">
        <v>149</v>
      </c>
      <c r="BM211" s="237" t="s">
        <v>707</v>
      </c>
    </row>
    <row r="212" s="2" customFormat="1" ht="21.75" customHeight="1">
      <c r="A212" s="38"/>
      <c r="B212" s="39"/>
      <c r="C212" s="281" t="s">
        <v>634</v>
      </c>
      <c r="D212" s="281" t="s">
        <v>598</v>
      </c>
      <c r="E212" s="282" t="s">
        <v>708</v>
      </c>
      <c r="F212" s="283" t="s">
        <v>709</v>
      </c>
      <c r="G212" s="284" t="s">
        <v>558</v>
      </c>
      <c r="H212" s="285">
        <v>3.9199999999999999</v>
      </c>
      <c r="I212" s="286"/>
      <c r="J212" s="287">
        <f>ROUND(I212*H212,2)</f>
        <v>0</v>
      </c>
      <c r="K212" s="283" t="s">
        <v>575</v>
      </c>
      <c r="L212" s="288"/>
      <c r="M212" s="289" t="s">
        <v>1</v>
      </c>
      <c r="N212" s="290" t="s">
        <v>48</v>
      </c>
      <c r="O212" s="91"/>
      <c r="P212" s="235">
        <f>O212*H212</f>
        <v>0</v>
      </c>
      <c r="Q212" s="235">
        <v>0</v>
      </c>
      <c r="R212" s="235">
        <f>Q212*H212</f>
        <v>0</v>
      </c>
      <c r="S212" s="235">
        <v>0</v>
      </c>
      <c r="T212" s="236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37" t="s">
        <v>190</v>
      </c>
      <c r="AT212" s="237" t="s">
        <v>598</v>
      </c>
      <c r="AU212" s="237" t="s">
        <v>91</v>
      </c>
      <c r="AY212" s="17" t="s">
        <v>142</v>
      </c>
      <c r="BE212" s="238">
        <f>IF(N212="základní",J212,0)</f>
        <v>0</v>
      </c>
      <c r="BF212" s="238">
        <f>IF(N212="snížená",J212,0)</f>
        <v>0</v>
      </c>
      <c r="BG212" s="238">
        <f>IF(N212="zákl. přenesená",J212,0)</f>
        <v>0</v>
      </c>
      <c r="BH212" s="238">
        <f>IF(N212="sníž. přenesená",J212,0)</f>
        <v>0</v>
      </c>
      <c r="BI212" s="238">
        <f>IF(N212="nulová",J212,0)</f>
        <v>0</v>
      </c>
      <c r="BJ212" s="17" t="s">
        <v>91</v>
      </c>
      <c r="BK212" s="238">
        <f>ROUND(I212*H212,2)</f>
        <v>0</v>
      </c>
      <c r="BL212" s="17" t="s">
        <v>149</v>
      </c>
      <c r="BM212" s="237" t="s">
        <v>710</v>
      </c>
    </row>
    <row r="213" s="2" customFormat="1" ht="21.75" customHeight="1">
      <c r="A213" s="38"/>
      <c r="B213" s="39"/>
      <c r="C213" s="226" t="s">
        <v>711</v>
      </c>
      <c r="D213" s="226" t="s">
        <v>144</v>
      </c>
      <c r="E213" s="227" t="s">
        <v>609</v>
      </c>
      <c r="F213" s="228" t="s">
        <v>610</v>
      </c>
      <c r="G213" s="229" t="s">
        <v>157</v>
      </c>
      <c r="H213" s="230">
        <v>186</v>
      </c>
      <c r="I213" s="231"/>
      <c r="J213" s="232">
        <f>ROUND(I213*H213,2)</f>
        <v>0</v>
      </c>
      <c r="K213" s="228" t="s">
        <v>148</v>
      </c>
      <c r="L213" s="44"/>
      <c r="M213" s="233" t="s">
        <v>1</v>
      </c>
      <c r="N213" s="234" t="s">
        <v>48</v>
      </c>
      <c r="O213" s="91"/>
      <c r="P213" s="235">
        <f>O213*H213</f>
        <v>0</v>
      </c>
      <c r="Q213" s="235">
        <v>0</v>
      </c>
      <c r="R213" s="235">
        <f>Q213*H213</f>
        <v>0</v>
      </c>
      <c r="S213" s="235">
        <v>0</v>
      </c>
      <c r="T213" s="236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7" t="s">
        <v>149</v>
      </c>
      <c r="AT213" s="237" t="s">
        <v>144</v>
      </c>
      <c r="AU213" s="237" t="s">
        <v>91</v>
      </c>
      <c r="AY213" s="17" t="s">
        <v>142</v>
      </c>
      <c r="BE213" s="238">
        <f>IF(N213="základní",J213,0)</f>
        <v>0</v>
      </c>
      <c r="BF213" s="238">
        <f>IF(N213="snížená",J213,0)</f>
        <v>0</v>
      </c>
      <c r="BG213" s="238">
        <f>IF(N213="zákl. přenesená",J213,0)</f>
        <v>0</v>
      </c>
      <c r="BH213" s="238">
        <f>IF(N213="sníž. přenesená",J213,0)</f>
        <v>0</v>
      </c>
      <c r="BI213" s="238">
        <f>IF(N213="nulová",J213,0)</f>
        <v>0</v>
      </c>
      <c r="BJ213" s="17" t="s">
        <v>91</v>
      </c>
      <c r="BK213" s="238">
        <f>ROUND(I213*H213,2)</f>
        <v>0</v>
      </c>
      <c r="BL213" s="17" t="s">
        <v>149</v>
      </c>
      <c r="BM213" s="237" t="s">
        <v>712</v>
      </c>
    </row>
    <row r="214" s="2" customFormat="1" ht="21.75" customHeight="1">
      <c r="A214" s="38"/>
      <c r="B214" s="39"/>
      <c r="C214" s="226" t="s">
        <v>637</v>
      </c>
      <c r="D214" s="226" t="s">
        <v>144</v>
      </c>
      <c r="E214" s="227" t="s">
        <v>713</v>
      </c>
      <c r="F214" s="228" t="s">
        <v>714</v>
      </c>
      <c r="G214" s="229" t="s">
        <v>157</v>
      </c>
      <c r="H214" s="230">
        <v>186</v>
      </c>
      <c r="I214" s="231"/>
      <c r="J214" s="232">
        <f>ROUND(I214*H214,2)</f>
        <v>0</v>
      </c>
      <c r="K214" s="228" t="s">
        <v>148</v>
      </c>
      <c r="L214" s="44"/>
      <c r="M214" s="233" t="s">
        <v>1</v>
      </c>
      <c r="N214" s="234" t="s">
        <v>48</v>
      </c>
      <c r="O214" s="91"/>
      <c r="P214" s="235">
        <f>O214*H214</f>
        <v>0</v>
      </c>
      <c r="Q214" s="235">
        <v>0</v>
      </c>
      <c r="R214" s="235">
        <f>Q214*H214</f>
        <v>0</v>
      </c>
      <c r="S214" s="235">
        <v>0</v>
      </c>
      <c r="T214" s="236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7" t="s">
        <v>149</v>
      </c>
      <c r="AT214" s="237" t="s">
        <v>144</v>
      </c>
      <c r="AU214" s="237" t="s">
        <v>91</v>
      </c>
      <c r="AY214" s="17" t="s">
        <v>142</v>
      </c>
      <c r="BE214" s="238">
        <f>IF(N214="základní",J214,0)</f>
        <v>0</v>
      </c>
      <c r="BF214" s="238">
        <f>IF(N214="snížená",J214,0)</f>
        <v>0</v>
      </c>
      <c r="BG214" s="238">
        <f>IF(N214="zákl. přenesená",J214,0)</f>
        <v>0</v>
      </c>
      <c r="BH214" s="238">
        <f>IF(N214="sníž. přenesená",J214,0)</f>
        <v>0</v>
      </c>
      <c r="BI214" s="238">
        <f>IF(N214="nulová",J214,0)</f>
        <v>0</v>
      </c>
      <c r="BJ214" s="17" t="s">
        <v>91</v>
      </c>
      <c r="BK214" s="238">
        <f>ROUND(I214*H214,2)</f>
        <v>0</v>
      </c>
      <c r="BL214" s="17" t="s">
        <v>149</v>
      </c>
      <c r="BM214" s="237" t="s">
        <v>715</v>
      </c>
    </row>
    <row r="215" s="2" customFormat="1" ht="24.15" customHeight="1">
      <c r="A215" s="38"/>
      <c r="B215" s="39"/>
      <c r="C215" s="226" t="s">
        <v>716</v>
      </c>
      <c r="D215" s="226" t="s">
        <v>144</v>
      </c>
      <c r="E215" s="227" t="s">
        <v>584</v>
      </c>
      <c r="F215" s="228" t="s">
        <v>585</v>
      </c>
      <c r="G215" s="229" t="s">
        <v>157</v>
      </c>
      <c r="H215" s="230">
        <v>372</v>
      </c>
      <c r="I215" s="231"/>
      <c r="J215" s="232">
        <f>ROUND(I215*H215,2)</f>
        <v>0</v>
      </c>
      <c r="K215" s="228" t="s">
        <v>148</v>
      </c>
      <c r="L215" s="44"/>
      <c r="M215" s="233" t="s">
        <v>1</v>
      </c>
      <c r="N215" s="234" t="s">
        <v>48</v>
      </c>
      <c r="O215" s="91"/>
      <c r="P215" s="235">
        <f>O215*H215</f>
        <v>0</v>
      </c>
      <c r="Q215" s="235">
        <v>0</v>
      </c>
      <c r="R215" s="235">
        <f>Q215*H215</f>
        <v>0</v>
      </c>
      <c r="S215" s="235">
        <v>0</v>
      </c>
      <c r="T215" s="236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37" t="s">
        <v>149</v>
      </c>
      <c r="AT215" s="237" t="s">
        <v>144</v>
      </c>
      <c r="AU215" s="237" t="s">
        <v>91</v>
      </c>
      <c r="AY215" s="17" t="s">
        <v>142</v>
      </c>
      <c r="BE215" s="238">
        <f>IF(N215="základní",J215,0)</f>
        <v>0</v>
      </c>
      <c r="BF215" s="238">
        <f>IF(N215="snížená",J215,0)</f>
        <v>0</v>
      </c>
      <c r="BG215" s="238">
        <f>IF(N215="zákl. přenesená",J215,0)</f>
        <v>0</v>
      </c>
      <c r="BH215" s="238">
        <f>IF(N215="sníž. přenesená",J215,0)</f>
        <v>0</v>
      </c>
      <c r="BI215" s="238">
        <f>IF(N215="nulová",J215,0)</f>
        <v>0</v>
      </c>
      <c r="BJ215" s="17" t="s">
        <v>91</v>
      </c>
      <c r="BK215" s="238">
        <f>ROUND(I215*H215,2)</f>
        <v>0</v>
      </c>
      <c r="BL215" s="17" t="s">
        <v>149</v>
      </c>
      <c r="BM215" s="237" t="s">
        <v>717</v>
      </c>
    </row>
    <row r="216" s="2" customFormat="1" ht="44.25" customHeight="1">
      <c r="A216" s="38"/>
      <c r="B216" s="39"/>
      <c r="C216" s="226" t="s">
        <v>642</v>
      </c>
      <c r="D216" s="226" t="s">
        <v>144</v>
      </c>
      <c r="E216" s="227" t="s">
        <v>718</v>
      </c>
      <c r="F216" s="228" t="s">
        <v>719</v>
      </c>
      <c r="G216" s="229" t="s">
        <v>188</v>
      </c>
      <c r="H216" s="230">
        <v>0.050000000000000003</v>
      </c>
      <c r="I216" s="231"/>
      <c r="J216" s="232">
        <f>ROUND(I216*H216,2)</f>
        <v>0</v>
      </c>
      <c r="K216" s="228" t="s">
        <v>148</v>
      </c>
      <c r="L216" s="44"/>
      <c r="M216" s="233" t="s">
        <v>1</v>
      </c>
      <c r="N216" s="234" t="s">
        <v>48</v>
      </c>
      <c r="O216" s="91"/>
      <c r="P216" s="235">
        <f>O216*H216</f>
        <v>0</v>
      </c>
      <c r="Q216" s="235">
        <v>0</v>
      </c>
      <c r="R216" s="235">
        <f>Q216*H216</f>
        <v>0</v>
      </c>
      <c r="S216" s="235">
        <v>0</v>
      </c>
      <c r="T216" s="236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37" t="s">
        <v>149</v>
      </c>
      <c r="AT216" s="237" t="s">
        <v>144</v>
      </c>
      <c r="AU216" s="237" t="s">
        <v>91</v>
      </c>
      <c r="AY216" s="17" t="s">
        <v>142</v>
      </c>
      <c r="BE216" s="238">
        <f>IF(N216="základní",J216,0)</f>
        <v>0</v>
      </c>
      <c r="BF216" s="238">
        <f>IF(N216="snížená",J216,0)</f>
        <v>0</v>
      </c>
      <c r="BG216" s="238">
        <f>IF(N216="zákl. přenesená",J216,0)</f>
        <v>0</v>
      </c>
      <c r="BH216" s="238">
        <f>IF(N216="sníž. přenesená",J216,0)</f>
        <v>0</v>
      </c>
      <c r="BI216" s="238">
        <f>IF(N216="nulová",J216,0)</f>
        <v>0</v>
      </c>
      <c r="BJ216" s="17" t="s">
        <v>91</v>
      </c>
      <c r="BK216" s="238">
        <f>ROUND(I216*H216,2)</f>
        <v>0</v>
      </c>
      <c r="BL216" s="17" t="s">
        <v>149</v>
      </c>
      <c r="BM216" s="237" t="s">
        <v>720</v>
      </c>
    </row>
    <row r="217" s="2" customFormat="1">
      <c r="A217" s="38"/>
      <c r="B217" s="39"/>
      <c r="C217" s="40"/>
      <c r="D217" s="241" t="s">
        <v>638</v>
      </c>
      <c r="E217" s="40"/>
      <c r="F217" s="291" t="s">
        <v>721</v>
      </c>
      <c r="G217" s="40"/>
      <c r="H217" s="40"/>
      <c r="I217" s="292"/>
      <c r="J217" s="40"/>
      <c r="K217" s="40"/>
      <c r="L217" s="44"/>
      <c r="M217" s="295"/>
      <c r="N217" s="296"/>
      <c r="O217" s="274"/>
      <c r="P217" s="274"/>
      <c r="Q217" s="274"/>
      <c r="R217" s="274"/>
      <c r="S217" s="274"/>
      <c r="T217" s="297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638</v>
      </c>
      <c r="AU217" s="17" t="s">
        <v>91</v>
      </c>
    </row>
    <row r="218" s="2" customFormat="1" ht="6.96" customHeight="1">
      <c r="A218" s="38"/>
      <c r="B218" s="66"/>
      <c r="C218" s="67"/>
      <c r="D218" s="67"/>
      <c r="E218" s="67"/>
      <c r="F218" s="67"/>
      <c r="G218" s="67"/>
      <c r="H218" s="67"/>
      <c r="I218" s="67"/>
      <c r="J218" s="67"/>
      <c r="K218" s="67"/>
      <c r="L218" s="44"/>
      <c r="M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</row>
  </sheetData>
  <sheetProtection sheet="1" autoFilter="0" formatColumns="0" formatRows="0" objects="1" scenarios="1" spinCount="100000" saltValue="nvmWVawMjm+C8CV+eLSR3oA5XVN5um9aKg1pUTlyL5eCbRz0MMB2Qs9MYVYe9MLU12c2dvg54WjFkzLFXe7rmA==" hashValue="1t9lfTfDC66lUmedP4MOBjEHvBbIZClYQ9G8bGVCcyeLgTJEsS28z4aC54NEY3xaDA14yUNp2+HurEIJans+Lg==" algorithmName="SHA-512" password="CC35"/>
  <autoFilter ref="C123:K217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108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93</v>
      </c>
    </row>
    <row r="4" s="1" customFormat="1" ht="24.96" customHeight="1">
      <c r="B4" s="20"/>
      <c r="D4" s="148" t="s">
        <v>115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Kolumbárium a rozptylová loučka Litomyšl</v>
      </c>
      <c r="F7" s="150"/>
      <c r="G7" s="150"/>
      <c r="H7" s="150"/>
      <c r="L7" s="20"/>
    </row>
    <row r="8" s="1" customFormat="1" ht="12" customHeight="1">
      <c r="B8" s="20"/>
      <c r="D8" s="150" t="s">
        <v>116</v>
      </c>
      <c r="L8" s="20"/>
    </row>
    <row r="9" s="2" customFormat="1" ht="16.5" customHeight="1">
      <c r="A9" s="38"/>
      <c r="B9" s="44"/>
      <c r="C9" s="38"/>
      <c r="D9" s="38"/>
      <c r="E9" s="151" t="s">
        <v>563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564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722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18</v>
      </c>
      <c r="E13" s="38"/>
      <c r="F13" s="141" t="s">
        <v>1</v>
      </c>
      <c r="G13" s="38"/>
      <c r="H13" s="38"/>
      <c r="I13" s="150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20</v>
      </c>
      <c r="E14" s="38"/>
      <c r="F14" s="141" t="s">
        <v>21</v>
      </c>
      <c r="G14" s="38"/>
      <c r="H14" s="38"/>
      <c r="I14" s="150" t="s">
        <v>22</v>
      </c>
      <c r="J14" s="153" t="str">
        <f>'Rekapitulace stavby'!AN8</f>
        <v>5. 2. 2025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24</v>
      </c>
      <c r="E16" s="38"/>
      <c r="F16" s="38"/>
      <c r="G16" s="38"/>
      <c r="H16" s="38"/>
      <c r="I16" s="150" t="s">
        <v>25</v>
      </c>
      <c r="J16" s="141" t="s">
        <v>26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27</v>
      </c>
      <c r="F17" s="38"/>
      <c r="G17" s="38"/>
      <c r="H17" s="38"/>
      <c r="I17" s="150" t="s">
        <v>28</v>
      </c>
      <c r="J17" s="141" t="s">
        <v>29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30</v>
      </c>
      <c r="E19" s="38"/>
      <c r="F19" s="38"/>
      <c r="G19" s="38"/>
      <c r="H19" s="38"/>
      <c r="I19" s="150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0" t="s">
        <v>28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32</v>
      </c>
      <c r="E22" s="38"/>
      <c r="F22" s="38"/>
      <c r="G22" s="38"/>
      <c r="H22" s="38"/>
      <c r="I22" s="150" t="s">
        <v>25</v>
      </c>
      <c r="J22" s="141" t="s">
        <v>33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34</v>
      </c>
      <c r="F23" s="38"/>
      <c r="G23" s="38"/>
      <c r="H23" s="38"/>
      <c r="I23" s="150" t="s">
        <v>28</v>
      </c>
      <c r="J23" s="141" t="s">
        <v>35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37</v>
      </c>
      <c r="E25" s="38"/>
      <c r="F25" s="38"/>
      <c r="G25" s="38"/>
      <c r="H25" s="38"/>
      <c r="I25" s="150" t="s">
        <v>25</v>
      </c>
      <c r="J25" s="141" t="s">
        <v>38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39</v>
      </c>
      <c r="F26" s="38"/>
      <c r="G26" s="38"/>
      <c r="H26" s="38"/>
      <c r="I26" s="150" t="s">
        <v>28</v>
      </c>
      <c r="J26" s="141" t="s">
        <v>40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41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07.25" customHeight="1">
      <c r="A29" s="154"/>
      <c r="B29" s="155"/>
      <c r="C29" s="154"/>
      <c r="D29" s="154"/>
      <c r="E29" s="156" t="s">
        <v>42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43</v>
      </c>
      <c r="E32" s="38"/>
      <c r="F32" s="38"/>
      <c r="G32" s="38"/>
      <c r="H32" s="38"/>
      <c r="I32" s="38"/>
      <c r="J32" s="160">
        <f>ROUND(J122,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45</v>
      </c>
      <c r="G34" s="38"/>
      <c r="H34" s="38"/>
      <c r="I34" s="161" t="s">
        <v>44</v>
      </c>
      <c r="J34" s="161" t="s">
        <v>46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47</v>
      </c>
      <c r="E35" s="150" t="s">
        <v>48</v>
      </c>
      <c r="F35" s="163">
        <f>ROUND((SUM(BE122:BE191)),  2)</f>
        <v>0</v>
      </c>
      <c r="G35" s="38"/>
      <c r="H35" s="38"/>
      <c r="I35" s="164">
        <v>0.20999999999999999</v>
      </c>
      <c r="J35" s="163">
        <f>ROUND(((SUM(BE122:BE191))*I35),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49</v>
      </c>
      <c r="F36" s="163">
        <f>ROUND((SUM(BF122:BF191)),  2)</f>
        <v>0</v>
      </c>
      <c r="G36" s="38"/>
      <c r="H36" s="38"/>
      <c r="I36" s="164">
        <v>0.12</v>
      </c>
      <c r="J36" s="163">
        <f>ROUND(((SUM(BF122:BF191))*I36),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50</v>
      </c>
      <c r="F37" s="163">
        <f>ROUND((SUM(BG122:BG191)),  2)</f>
        <v>0</v>
      </c>
      <c r="G37" s="38"/>
      <c r="H37" s="38"/>
      <c r="I37" s="164">
        <v>0.20999999999999999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51</v>
      </c>
      <c r="F38" s="163">
        <f>ROUND((SUM(BH122:BH191)),  2)</f>
        <v>0</v>
      </c>
      <c r="G38" s="38"/>
      <c r="H38" s="38"/>
      <c r="I38" s="164">
        <v>0.12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52</v>
      </c>
      <c r="F39" s="163">
        <f>ROUND((SUM(BI122:BI191)),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53</v>
      </c>
      <c r="E41" s="167"/>
      <c r="F41" s="167"/>
      <c r="G41" s="168" t="s">
        <v>54</v>
      </c>
      <c r="H41" s="169" t="s">
        <v>55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56</v>
      </c>
      <c r="E50" s="173"/>
      <c r="F50" s="173"/>
      <c r="G50" s="172" t="s">
        <v>57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58</v>
      </c>
      <c r="E61" s="175"/>
      <c r="F61" s="176" t="s">
        <v>59</v>
      </c>
      <c r="G61" s="174" t="s">
        <v>58</v>
      </c>
      <c r="H61" s="175"/>
      <c r="I61" s="175"/>
      <c r="J61" s="177" t="s">
        <v>59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60</v>
      </c>
      <c r="E65" s="178"/>
      <c r="F65" s="178"/>
      <c r="G65" s="172" t="s">
        <v>61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58</v>
      </c>
      <c r="E76" s="175"/>
      <c r="F76" s="176" t="s">
        <v>59</v>
      </c>
      <c r="G76" s="174" t="s">
        <v>58</v>
      </c>
      <c r="H76" s="175"/>
      <c r="I76" s="175"/>
      <c r="J76" s="177" t="s">
        <v>59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Kolumbárium a rozptylová loučka Litomyšl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116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3" t="s">
        <v>563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564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04.2 - Následná péče (5 let)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Prokešova, Litomyšl, 570 01</v>
      </c>
      <c r="G91" s="40"/>
      <c r="H91" s="40"/>
      <c r="I91" s="32" t="s">
        <v>22</v>
      </c>
      <c r="J91" s="79" t="str">
        <f>IF(J14="","",J14)</f>
        <v>5. 2. 2025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24</v>
      </c>
      <c r="D93" s="40"/>
      <c r="E93" s="40"/>
      <c r="F93" s="27" t="str">
        <f>E17</f>
        <v>Město Litomyšl</v>
      </c>
      <c r="G93" s="40"/>
      <c r="H93" s="40"/>
      <c r="I93" s="32" t="s">
        <v>32</v>
      </c>
      <c r="J93" s="36" t="str">
        <f>E23</f>
        <v>Kuba &amp; Pilař architekti s.r.o.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5.65" customHeight="1">
      <c r="A94" s="38"/>
      <c r="B94" s="39"/>
      <c r="C94" s="32" t="s">
        <v>30</v>
      </c>
      <c r="D94" s="40"/>
      <c r="E94" s="40"/>
      <c r="F94" s="27" t="str">
        <f>IF(E20="","",E20)</f>
        <v>Vyplň údaj</v>
      </c>
      <c r="G94" s="40"/>
      <c r="H94" s="40"/>
      <c r="I94" s="32" t="s">
        <v>37</v>
      </c>
      <c r="J94" s="36" t="str">
        <f>E26</f>
        <v>STAGA stavební agentura s.r.o.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119</v>
      </c>
      <c r="D96" s="185"/>
      <c r="E96" s="185"/>
      <c r="F96" s="185"/>
      <c r="G96" s="185"/>
      <c r="H96" s="185"/>
      <c r="I96" s="185"/>
      <c r="J96" s="186" t="s">
        <v>120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121</v>
      </c>
      <c r="D98" s="40"/>
      <c r="E98" s="40"/>
      <c r="F98" s="40"/>
      <c r="G98" s="40"/>
      <c r="H98" s="40"/>
      <c r="I98" s="40"/>
      <c r="J98" s="110">
        <f>J122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122</v>
      </c>
    </row>
    <row r="99" s="9" customFormat="1" ht="24.96" customHeight="1">
      <c r="A99" s="9"/>
      <c r="B99" s="188"/>
      <c r="C99" s="189"/>
      <c r="D99" s="190" t="s">
        <v>723</v>
      </c>
      <c r="E99" s="191"/>
      <c r="F99" s="191"/>
      <c r="G99" s="191"/>
      <c r="H99" s="191"/>
      <c r="I99" s="191"/>
      <c r="J99" s="192">
        <f>J123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88"/>
      <c r="C100" s="189"/>
      <c r="D100" s="190" t="s">
        <v>724</v>
      </c>
      <c r="E100" s="191"/>
      <c r="F100" s="191"/>
      <c r="G100" s="191"/>
      <c r="H100" s="191"/>
      <c r="I100" s="191"/>
      <c r="J100" s="192">
        <f>J162</f>
        <v>0</v>
      </c>
      <c r="K100" s="189"/>
      <c r="L100" s="19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127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83" t="str">
        <f>E7</f>
        <v>Kolumbárium a rozptylová loučka Litomyšl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1" customFormat="1" ht="12" customHeight="1">
      <c r="B111" s="21"/>
      <c r="C111" s="32" t="s">
        <v>116</v>
      </c>
      <c r="D111" s="22"/>
      <c r="E111" s="22"/>
      <c r="F111" s="22"/>
      <c r="G111" s="22"/>
      <c r="H111" s="22"/>
      <c r="I111" s="22"/>
      <c r="J111" s="22"/>
      <c r="K111" s="22"/>
      <c r="L111" s="20"/>
    </row>
    <row r="112" s="2" customFormat="1" ht="16.5" customHeight="1">
      <c r="A112" s="38"/>
      <c r="B112" s="39"/>
      <c r="C112" s="40"/>
      <c r="D112" s="40"/>
      <c r="E112" s="183" t="s">
        <v>563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564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76" t="str">
        <f>E11</f>
        <v>04.2 - Následná péče (5 let)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F14</f>
        <v>Prokešova, Litomyšl, 570 01</v>
      </c>
      <c r="G116" s="40"/>
      <c r="H116" s="40"/>
      <c r="I116" s="32" t="s">
        <v>22</v>
      </c>
      <c r="J116" s="79" t="str">
        <f>IF(J14="","",J14)</f>
        <v>5. 2. 2025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5.65" customHeight="1">
      <c r="A118" s="38"/>
      <c r="B118" s="39"/>
      <c r="C118" s="32" t="s">
        <v>24</v>
      </c>
      <c r="D118" s="40"/>
      <c r="E118" s="40"/>
      <c r="F118" s="27" t="str">
        <f>E17</f>
        <v>Město Litomyšl</v>
      </c>
      <c r="G118" s="40"/>
      <c r="H118" s="40"/>
      <c r="I118" s="32" t="s">
        <v>32</v>
      </c>
      <c r="J118" s="36" t="str">
        <f>E23</f>
        <v>Kuba &amp; Pilař architekti s.r.o.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25.65" customHeight="1">
      <c r="A119" s="38"/>
      <c r="B119" s="39"/>
      <c r="C119" s="32" t="s">
        <v>30</v>
      </c>
      <c r="D119" s="40"/>
      <c r="E119" s="40"/>
      <c r="F119" s="27" t="str">
        <f>IF(E20="","",E20)</f>
        <v>Vyplň údaj</v>
      </c>
      <c r="G119" s="40"/>
      <c r="H119" s="40"/>
      <c r="I119" s="32" t="s">
        <v>37</v>
      </c>
      <c r="J119" s="36" t="str">
        <f>E26</f>
        <v>STAGA stavební agentura s.r.o.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99"/>
      <c r="B121" s="200"/>
      <c r="C121" s="201" t="s">
        <v>128</v>
      </c>
      <c r="D121" s="202" t="s">
        <v>68</v>
      </c>
      <c r="E121" s="202" t="s">
        <v>64</v>
      </c>
      <c r="F121" s="202" t="s">
        <v>65</v>
      </c>
      <c r="G121" s="202" t="s">
        <v>129</v>
      </c>
      <c r="H121" s="202" t="s">
        <v>130</v>
      </c>
      <c r="I121" s="202" t="s">
        <v>131</v>
      </c>
      <c r="J121" s="202" t="s">
        <v>120</v>
      </c>
      <c r="K121" s="203" t="s">
        <v>132</v>
      </c>
      <c r="L121" s="204"/>
      <c r="M121" s="100" t="s">
        <v>1</v>
      </c>
      <c r="N121" s="101" t="s">
        <v>47</v>
      </c>
      <c r="O121" s="101" t="s">
        <v>133</v>
      </c>
      <c r="P121" s="101" t="s">
        <v>134</v>
      </c>
      <c r="Q121" s="101" t="s">
        <v>135</v>
      </c>
      <c r="R121" s="101" t="s">
        <v>136</v>
      </c>
      <c r="S121" s="101" t="s">
        <v>137</v>
      </c>
      <c r="T121" s="102" t="s">
        <v>138</v>
      </c>
      <c r="U121" s="199"/>
      <c r="V121" s="199"/>
      <c r="W121" s="199"/>
      <c r="X121" s="199"/>
      <c r="Y121" s="199"/>
      <c r="Z121" s="199"/>
      <c r="AA121" s="199"/>
      <c r="AB121" s="199"/>
      <c r="AC121" s="199"/>
      <c r="AD121" s="199"/>
      <c r="AE121" s="199"/>
    </row>
    <row r="122" s="2" customFormat="1" ht="22.8" customHeight="1">
      <c r="A122" s="38"/>
      <c r="B122" s="39"/>
      <c r="C122" s="107" t="s">
        <v>139</v>
      </c>
      <c r="D122" s="40"/>
      <c r="E122" s="40"/>
      <c r="F122" s="40"/>
      <c r="G122" s="40"/>
      <c r="H122" s="40"/>
      <c r="I122" s="40"/>
      <c r="J122" s="205">
        <f>BK122</f>
        <v>0</v>
      </c>
      <c r="K122" s="40"/>
      <c r="L122" s="44"/>
      <c r="M122" s="103"/>
      <c r="N122" s="206"/>
      <c r="O122" s="104"/>
      <c r="P122" s="207">
        <f>P123+P162</f>
        <v>0</v>
      </c>
      <c r="Q122" s="104"/>
      <c r="R122" s="207">
        <f>R123+R162</f>
        <v>0</v>
      </c>
      <c r="S122" s="104"/>
      <c r="T122" s="208">
        <f>T123+T162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82</v>
      </c>
      <c r="AU122" s="17" t="s">
        <v>122</v>
      </c>
      <c r="BK122" s="209">
        <f>BK123+BK162</f>
        <v>0</v>
      </c>
    </row>
    <row r="123" s="12" customFormat="1" ht="25.92" customHeight="1">
      <c r="A123" s="12"/>
      <c r="B123" s="210"/>
      <c r="C123" s="211"/>
      <c r="D123" s="212" t="s">
        <v>82</v>
      </c>
      <c r="E123" s="213" t="s">
        <v>725</v>
      </c>
      <c r="F123" s="213" t="s">
        <v>726</v>
      </c>
      <c r="G123" s="211"/>
      <c r="H123" s="211"/>
      <c r="I123" s="214"/>
      <c r="J123" s="215">
        <f>BK123</f>
        <v>0</v>
      </c>
      <c r="K123" s="211"/>
      <c r="L123" s="216"/>
      <c r="M123" s="217"/>
      <c r="N123" s="218"/>
      <c r="O123" s="218"/>
      <c r="P123" s="219">
        <f>SUM(P124:P161)</f>
        <v>0</v>
      </c>
      <c r="Q123" s="218"/>
      <c r="R123" s="219">
        <f>SUM(R124:R161)</f>
        <v>0</v>
      </c>
      <c r="S123" s="218"/>
      <c r="T123" s="220">
        <f>SUM(T124:T161)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1" t="s">
        <v>91</v>
      </c>
      <c r="AT123" s="222" t="s">
        <v>82</v>
      </c>
      <c r="AU123" s="222" t="s">
        <v>83</v>
      </c>
      <c r="AY123" s="221" t="s">
        <v>142</v>
      </c>
      <c r="BK123" s="223">
        <f>SUM(BK124:BK161)</f>
        <v>0</v>
      </c>
    </row>
    <row r="124" s="2" customFormat="1" ht="24.15" customHeight="1">
      <c r="A124" s="38"/>
      <c r="B124" s="39"/>
      <c r="C124" s="226" t="s">
        <v>91</v>
      </c>
      <c r="D124" s="226" t="s">
        <v>144</v>
      </c>
      <c r="E124" s="227" t="s">
        <v>727</v>
      </c>
      <c r="F124" s="228" t="s">
        <v>728</v>
      </c>
      <c r="G124" s="229" t="s">
        <v>147</v>
      </c>
      <c r="H124" s="230">
        <v>1</v>
      </c>
      <c r="I124" s="231"/>
      <c r="J124" s="232">
        <f>ROUND(I124*H124,2)</f>
        <v>0</v>
      </c>
      <c r="K124" s="228" t="s">
        <v>575</v>
      </c>
      <c r="L124" s="44"/>
      <c r="M124" s="233" t="s">
        <v>1</v>
      </c>
      <c r="N124" s="234" t="s">
        <v>48</v>
      </c>
      <c r="O124" s="91"/>
      <c r="P124" s="235">
        <f>O124*H124</f>
        <v>0</v>
      </c>
      <c r="Q124" s="235">
        <v>0</v>
      </c>
      <c r="R124" s="235">
        <f>Q124*H124</f>
        <v>0</v>
      </c>
      <c r="S124" s="235">
        <v>0</v>
      </c>
      <c r="T124" s="236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7" t="s">
        <v>149</v>
      </c>
      <c r="AT124" s="237" t="s">
        <v>144</v>
      </c>
      <c r="AU124" s="237" t="s">
        <v>91</v>
      </c>
      <c r="AY124" s="17" t="s">
        <v>142</v>
      </c>
      <c r="BE124" s="238">
        <f>IF(N124="základní",J124,0)</f>
        <v>0</v>
      </c>
      <c r="BF124" s="238">
        <f>IF(N124="snížená",J124,0)</f>
        <v>0</v>
      </c>
      <c r="BG124" s="238">
        <f>IF(N124="zákl. přenesená",J124,0)</f>
        <v>0</v>
      </c>
      <c r="BH124" s="238">
        <f>IF(N124="sníž. přenesená",J124,0)</f>
        <v>0</v>
      </c>
      <c r="BI124" s="238">
        <f>IF(N124="nulová",J124,0)</f>
        <v>0</v>
      </c>
      <c r="BJ124" s="17" t="s">
        <v>91</v>
      </c>
      <c r="BK124" s="238">
        <f>ROUND(I124*H124,2)</f>
        <v>0</v>
      </c>
      <c r="BL124" s="17" t="s">
        <v>149</v>
      </c>
      <c r="BM124" s="237" t="s">
        <v>93</v>
      </c>
    </row>
    <row r="125" s="2" customFormat="1" ht="24.15" customHeight="1">
      <c r="A125" s="38"/>
      <c r="B125" s="39"/>
      <c r="C125" s="226" t="s">
        <v>93</v>
      </c>
      <c r="D125" s="226" t="s">
        <v>144</v>
      </c>
      <c r="E125" s="227" t="s">
        <v>729</v>
      </c>
      <c r="F125" s="228" t="s">
        <v>730</v>
      </c>
      <c r="G125" s="229" t="s">
        <v>157</v>
      </c>
      <c r="H125" s="230">
        <v>12</v>
      </c>
      <c r="I125" s="231"/>
      <c r="J125" s="232">
        <f>ROUND(I125*H125,2)</f>
        <v>0</v>
      </c>
      <c r="K125" s="228" t="s">
        <v>148</v>
      </c>
      <c r="L125" s="44"/>
      <c r="M125" s="233" t="s">
        <v>1</v>
      </c>
      <c r="N125" s="234" t="s">
        <v>48</v>
      </c>
      <c r="O125" s="91"/>
      <c r="P125" s="235">
        <f>O125*H125</f>
        <v>0</v>
      </c>
      <c r="Q125" s="235">
        <v>0</v>
      </c>
      <c r="R125" s="235">
        <f>Q125*H125</f>
        <v>0</v>
      </c>
      <c r="S125" s="235">
        <v>0</v>
      </c>
      <c r="T125" s="236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7" t="s">
        <v>149</v>
      </c>
      <c r="AT125" s="237" t="s">
        <v>144</v>
      </c>
      <c r="AU125" s="237" t="s">
        <v>91</v>
      </c>
      <c r="AY125" s="17" t="s">
        <v>142</v>
      </c>
      <c r="BE125" s="238">
        <f>IF(N125="základní",J125,0)</f>
        <v>0</v>
      </c>
      <c r="BF125" s="238">
        <f>IF(N125="snížená",J125,0)</f>
        <v>0</v>
      </c>
      <c r="BG125" s="238">
        <f>IF(N125="zákl. přenesená",J125,0)</f>
        <v>0</v>
      </c>
      <c r="BH125" s="238">
        <f>IF(N125="sníž. přenesená",J125,0)</f>
        <v>0</v>
      </c>
      <c r="BI125" s="238">
        <f>IF(N125="nulová",J125,0)</f>
        <v>0</v>
      </c>
      <c r="BJ125" s="17" t="s">
        <v>91</v>
      </c>
      <c r="BK125" s="238">
        <f>ROUND(I125*H125,2)</f>
        <v>0</v>
      </c>
      <c r="BL125" s="17" t="s">
        <v>149</v>
      </c>
      <c r="BM125" s="237" t="s">
        <v>149</v>
      </c>
    </row>
    <row r="126" s="2" customFormat="1" ht="24.15" customHeight="1">
      <c r="A126" s="38"/>
      <c r="B126" s="39"/>
      <c r="C126" s="226" t="s">
        <v>154</v>
      </c>
      <c r="D126" s="226" t="s">
        <v>144</v>
      </c>
      <c r="E126" s="227" t="s">
        <v>731</v>
      </c>
      <c r="F126" s="228" t="s">
        <v>732</v>
      </c>
      <c r="G126" s="229" t="s">
        <v>147</v>
      </c>
      <c r="H126" s="230">
        <v>5</v>
      </c>
      <c r="I126" s="231"/>
      <c r="J126" s="232">
        <f>ROUND(I126*H126,2)</f>
        <v>0</v>
      </c>
      <c r="K126" s="228" t="s">
        <v>575</v>
      </c>
      <c r="L126" s="44"/>
      <c r="M126" s="233" t="s">
        <v>1</v>
      </c>
      <c r="N126" s="234" t="s">
        <v>48</v>
      </c>
      <c r="O126" s="91"/>
      <c r="P126" s="235">
        <f>O126*H126</f>
        <v>0</v>
      </c>
      <c r="Q126" s="235">
        <v>0</v>
      </c>
      <c r="R126" s="235">
        <f>Q126*H126</f>
        <v>0</v>
      </c>
      <c r="S126" s="235">
        <v>0</v>
      </c>
      <c r="T126" s="236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7" t="s">
        <v>149</v>
      </c>
      <c r="AT126" s="237" t="s">
        <v>144</v>
      </c>
      <c r="AU126" s="237" t="s">
        <v>91</v>
      </c>
      <c r="AY126" s="17" t="s">
        <v>142</v>
      </c>
      <c r="BE126" s="238">
        <f>IF(N126="základní",J126,0)</f>
        <v>0</v>
      </c>
      <c r="BF126" s="238">
        <f>IF(N126="snížená",J126,0)</f>
        <v>0</v>
      </c>
      <c r="BG126" s="238">
        <f>IF(N126="zákl. přenesená",J126,0)</f>
        <v>0</v>
      </c>
      <c r="BH126" s="238">
        <f>IF(N126="sníž. přenesená",J126,0)</f>
        <v>0</v>
      </c>
      <c r="BI126" s="238">
        <f>IF(N126="nulová",J126,0)</f>
        <v>0</v>
      </c>
      <c r="BJ126" s="17" t="s">
        <v>91</v>
      </c>
      <c r="BK126" s="238">
        <f>ROUND(I126*H126,2)</f>
        <v>0</v>
      </c>
      <c r="BL126" s="17" t="s">
        <v>149</v>
      </c>
      <c r="BM126" s="237" t="s">
        <v>173</v>
      </c>
    </row>
    <row r="127" s="13" customFormat="1">
      <c r="A127" s="13"/>
      <c r="B127" s="239"/>
      <c r="C127" s="240"/>
      <c r="D127" s="241" t="s">
        <v>159</v>
      </c>
      <c r="E127" s="242" t="s">
        <v>1</v>
      </c>
      <c r="F127" s="243" t="s">
        <v>733</v>
      </c>
      <c r="G127" s="240"/>
      <c r="H127" s="242" t="s">
        <v>1</v>
      </c>
      <c r="I127" s="244"/>
      <c r="J127" s="240"/>
      <c r="K127" s="240"/>
      <c r="L127" s="245"/>
      <c r="M127" s="246"/>
      <c r="N127" s="247"/>
      <c r="O127" s="247"/>
      <c r="P127" s="247"/>
      <c r="Q127" s="247"/>
      <c r="R127" s="247"/>
      <c r="S127" s="247"/>
      <c r="T127" s="248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9" t="s">
        <v>159</v>
      </c>
      <c r="AU127" s="249" t="s">
        <v>91</v>
      </c>
      <c r="AV127" s="13" t="s">
        <v>91</v>
      </c>
      <c r="AW127" s="13" t="s">
        <v>36</v>
      </c>
      <c r="AX127" s="13" t="s">
        <v>83</v>
      </c>
      <c r="AY127" s="249" t="s">
        <v>142</v>
      </c>
    </row>
    <row r="128" s="13" customFormat="1">
      <c r="A128" s="13"/>
      <c r="B128" s="239"/>
      <c r="C128" s="240"/>
      <c r="D128" s="241" t="s">
        <v>159</v>
      </c>
      <c r="E128" s="242" t="s">
        <v>1</v>
      </c>
      <c r="F128" s="243" t="s">
        <v>734</v>
      </c>
      <c r="G128" s="240"/>
      <c r="H128" s="242" t="s">
        <v>1</v>
      </c>
      <c r="I128" s="244"/>
      <c r="J128" s="240"/>
      <c r="K128" s="240"/>
      <c r="L128" s="245"/>
      <c r="M128" s="246"/>
      <c r="N128" s="247"/>
      <c r="O128" s="247"/>
      <c r="P128" s="247"/>
      <c r="Q128" s="247"/>
      <c r="R128" s="247"/>
      <c r="S128" s="247"/>
      <c r="T128" s="248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9" t="s">
        <v>159</v>
      </c>
      <c r="AU128" s="249" t="s">
        <v>91</v>
      </c>
      <c r="AV128" s="13" t="s">
        <v>91</v>
      </c>
      <c r="AW128" s="13" t="s">
        <v>36</v>
      </c>
      <c r="AX128" s="13" t="s">
        <v>83</v>
      </c>
      <c r="AY128" s="249" t="s">
        <v>142</v>
      </c>
    </row>
    <row r="129" s="14" customFormat="1">
      <c r="A129" s="14"/>
      <c r="B129" s="250"/>
      <c r="C129" s="251"/>
      <c r="D129" s="241" t="s">
        <v>159</v>
      </c>
      <c r="E129" s="252" t="s">
        <v>1</v>
      </c>
      <c r="F129" s="253" t="s">
        <v>735</v>
      </c>
      <c r="G129" s="251"/>
      <c r="H129" s="254">
        <v>5</v>
      </c>
      <c r="I129" s="255"/>
      <c r="J129" s="251"/>
      <c r="K129" s="251"/>
      <c r="L129" s="256"/>
      <c r="M129" s="257"/>
      <c r="N129" s="258"/>
      <c r="O129" s="258"/>
      <c r="P129" s="258"/>
      <c r="Q129" s="258"/>
      <c r="R129" s="258"/>
      <c r="S129" s="258"/>
      <c r="T129" s="259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60" t="s">
        <v>159</v>
      </c>
      <c r="AU129" s="260" t="s">
        <v>91</v>
      </c>
      <c r="AV129" s="14" t="s">
        <v>93</v>
      </c>
      <c r="AW129" s="14" t="s">
        <v>36</v>
      </c>
      <c r="AX129" s="14" t="s">
        <v>83</v>
      </c>
      <c r="AY129" s="260" t="s">
        <v>142</v>
      </c>
    </row>
    <row r="130" s="15" customFormat="1">
      <c r="A130" s="15"/>
      <c r="B130" s="261"/>
      <c r="C130" s="262"/>
      <c r="D130" s="241" t="s">
        <v>159</v>
      </c>
      <c r="E130" s="263" t="s">
        <v>1</v>
      </c>
      <c r="F130" s="264" t="s">
        <v>162</v>
      </c>
      <c r="G130" s="262"/>
      <c r="H130" s="265">
        <v>5</v>
      </c>
      <c r="I130" s="266"/>
      <c r="J130" s="262"/>
      <c r="K130" s="262"/>
      <c r="L130" s="267"/>
      <c r="M130" s="268"/>
      <c r="N130" s="269"/>
      <c r="O130" s="269"/>
      <c r="P130" s="269"/>
      <c r="Q130" s="269"/>
      <c r="R130" s="269"/>
      <c r="S130" s="269"/>
      <c r="T130" s="270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71" t="s">
        <v>159</v>
      </c>
      <c r="AU130" s="271" t="s">
        <v>91</v>
      </c>
      <c r="AV130" s="15" t="s">
        <v>149</v>
      </c>
      <c r="AW130" s="15" t="s">
        <v>36</v>
      </c>
      <c r="AX130" s="15" t="s">
        <v>91</v>
      </c>
      <c r="AY130" s="271" t="s">
        <v>142</v>
      </c>
    </row>
    <row r="131" s="2" customFormat="1" ht="33" customHeight="1">
      <c r="A131" s="38"/>
      <c r="B131" s="39"/>
      <c r="C131" s="226" t="s">
        <v>149</v>
      </c>
      <c r="D131" s="226" t="s">
        <v>144</v>
      </c>
      <c r="E131" s="227" t="s">
        <v>736</v>
      </c>
      <c r="F131" s="228" t="s">
        <v>737</v>
      </c>
      <c r="G131" s="229" t="s">
        <v>147</v>
      </c>
      <c r="H131" s="230">
        <v>5</v>
      </c>
      <c r="I131" s="231"/>
      <c r="J131" s="232">
        <f>ROUND(I131*H131,2)</f>
        <v>0</v>
      </c>
      <c r="K131" s="228" t="s">
        <v>575</v>
      </c>
      <c r="L131" s="44"/>
      <c r="M131" s="233" t="s">
        <v>1</v>
      </c>
      <c r="N131" s="234" t="s">
        <v>48</v>
      </c>
      <c r="O131" s="91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6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7" t="s">
        <v>149</v>
      </c>
      <c r="AT131" s="237" t="s">
        <v>144</v>
      </c>
      <c r="AU131" s="237" t="s">
        <v>91</v>
      </c>
      <c r="AY131" s="17" t="s">
        <v>142</v>
      </c>
      <c r="BE131" s="238">
        <f>IF(N131="základní",J131,0)</f>
        <v>0</v>
      </c>
      <c r="BF131" s="238">
        <f>IF(N131="snížená",J131,0)</f>
        <v>0</v>
      </c>
      <c r="BG131" s="238">
        <f>IF(N131="zákl. přenesená",J131,0)</f>
        <v>0</v>
      </c>
      <c r="BH131" s="238">
        <f>IF(N131="sníž. přenesená",J131,0)</f>
        <v>0</v>
      </c>
      <c r="BI131" s="238">
        <f>IF(N131="nulová",J131,0)</f>
        <v>0</v>
      </c>
      <c r="BJ131" s="17" t="s">
        <v>91</v>
      </c>
      <c r="BK131" s="238">
        <f>ROUND(I131*H131,2)</f>
        <v>0</v>
      </c>
      <c r="BL131" s="17" t="s">
        <v>149</v>
      </c>
      <c r="BM131" s="237" t="s">
        <v>190</v>
      </c>
    </row>
    <row r="132" s="13" customFormat="1">
      <c r="A132" s="13"/>
      <c r="B132" s="239"/>
      <c r="C132" s="240"/>
      <c r="D132" s="241" t="s">
        <v>159</v>
      </c>
      <c r="E132" s="242" t="s">
        <v>1</v>
      </c>
      <c r="F132" s="243" t="s">
        <v>738</v>
      </c>
      <c r="G132" s="240"/>
      <c r="H132" s="242" t="s">
        <v>1</v>
      </c>
      <c r="I132" s="244"/>
      <c r="J132" s="240"/>
      <c r="K132" s="240"/>
      <c r="L132" s="245"/>
      <c r="M132" s="246"/>
      <c r="N132" s="247"/>
      <c r="O132" s="247"/>
      <c r="P132" s="247"/>
      <c r="Q132" s="247"/>
      <c r="R132" s="247"/>
      <c r="S132" s="247"/>
      <c r="T132" s="248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9" t="s">
        <v>159</v>
      </c>
      <c r="AU132" s="249" t="s">
        <v>91</v>
      </c>
      <c r="AV132" s="13" t="s">
        <v>91</v>
      </c>
      <c r="AW132" s="13" t="s">
        <v>36</v>
      </c>
      <c r="AX132" s="13" t="s">
        <v>83</v>
      </c>
      <c r="AY132" s="249" t="s">
        <v>142</v>
      </c>
    </row>
    <row r="133" s="13" customFormat="1">
      <c r="A133" s="13"/>
      <c r="B133" s="239"/>
      <c r="C133" s="240"/>
      <c r="D133" s="241" t="s">
        <v>159</v>
      </c>
      <c r="E133" s="242" t="s">
        <v>1</v>
      </c>
      <c r="F133" s="243" t="s">
        <v>734</v>
      </c>
      <c r="G133" s="240"/>
      <c r="H133" s="242" t="s">
        <v>1</v>
      </c>
      <c r="I133" s="244"/>
      <c r="J133" s="240"/>
      <c r="K133" s="240"/>
      <c r="L133" s="245"/>
      <c r="M133" s="246"/>
      <c r="N133" s="247"/>
      <c r="O133" s="247"/>
      <c r="P133" s="247"/>
      <c r="Q133" s="247"/>
      <c r="R133" s="247"/>
      <c r="S133" s="247"/>
      <c r="T133" s="248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9" t="s">
        <v>159</v>
      </c>
      <c r="AU133" s="249" t="s">
        <v>91</v>
      </c>
      <c r="AV133" s="13" t="s">
        <v>91</v>
      </c>
      <c r="AW133" s="13" t="s">
        <v>36</v>
      </c>
      <c r="AX133" s="13" t="s">
        <v>83</v>
      </c>
      <c r="AY133" s="249" t="s">
        <v>142</v>
      </c>
    </row>
    <row r="134" s="14" customFormat="1">
      <c r="A134" s="14"/>
      <c r="B134" s="250"/>
      <c r="C134" s="251"/>
      <c r="D134" s="241" t="s">
        <v>159</v>
      </c>
      <c r="E134" s="252" t="s">
        <v>1</v>
      </c>
      <c r="F134" s="253" t="s">
        <v>735</v>
      </c>
      <c r="G134" s="251"/>
      <c r="H134" s="254">
        <v>5</v>
      </c>
      <c r="I134" s="255"/>
      <c r="J134" s="251"/>
      <c r="K134" s="251"/>
      <c r="L134" s="256"/>
      <c r="M134" s="257"/>
      <c r="N134" s="258"/>
      <c r="O134" s="258"/>
      <c r="P134" s="258"/>
      <c r="Q134" s="258"/>
      <c r="R134" s="258"/>
      <c r="S134" s="258"/>
      <c r="T134" s="259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0" t="s">
        <v>159</v>
      </c>
      <c r="AU134" s="260" t="s">
        <v>91</v>
      </c>
      <c r="AV134" s="14" t="s">
        <v>93</v>
      </c>
      <c r="AW134" s="14" t="s">
        <v>36</v>
      </c>
      <c r="AX134" s="14" t="s">
        <v>83</v>
      </c>
      <c r="AY134" s="260" t="s">
        <v>142</v>
      </c>
    </row>
    <row r="135" s="15" customFormat="1">
      <c r="A135" s="15"/>
      <c r="B135" s="261"/>
      <c r="C135" s="262"/>
      <c r="D135" s="241" t="s">
        <v>159</v>
      </c>
      <c r="E135" s="263" t="s">
        <v>1</v>
      </c>
      <c r="F135" s="264" t="s">
        <v>162</v>
      </c>
      <c r="G135" s="262"/>
      <c r="H135" s="265">
        <v>5</v>
      </c>
      <c r="I135" s="266"/>
      <c r="J135" s="262"/>
      <c r="K135" s="262"/>
      <c r="L135" s="267"/>
      <c r="M135" s="268"/>
      <c r="N135" s="269"/>
      <c r="O135" s="269"/>
      <c r="P135" s="269"/>
      <c r="Q135" s="269"/>
      <c r="R135" s="269"/>
      <c r="S135" s="269"/>
      <c r="T135" s="270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71" t="s">
        <v>159</v>
      </c>
      <c r="AU135" s="271" t="s">
        <v>91</v>
      </c>
      <c r="AV135" s="15" t="s">
        <v>149</v>
      </c>
      <c r="AW135" s="15" t="s">
        <v>36</v>
      </c>
      <c r="AX135" s="15" t="s">
        <v>91</v>
      </c>
      <c r="AY135" s="271" t="s">
        <v>142</v>
      </c>
    </row>
    <row r="136" s="2" customFormat="1" ht="24.15" customHeight="1">
      <c r="A136" s="38"/>
      <c r="B136" s="39"/>
      <c r="C136" s="226" t="s">
        <v>169</v>
      </c>
      <c r="D136" s="226" t="s">
        <v>144</v>
      </c>
      <c r="E136" s="227" t="s">
        <v>651</v>
      </c>
      <c r="F136" s="228" t="s">
        <v>652</v>
      </c>
      <c r="G136" s="229" t="s">
        <v>157</v>
      </c>
      <c r="H136" s="230">
        <v>2</v>
      </c>
      <c r="I136" s="231"/>
      <c r="J136" s="232">
        <f>ROUND(I136*H136,2)</f>
        <v>0</v>
      </c>
      <c r="K136" s="228" t="s">
        <v>148</v>
      </c>
      <c r="L136" s="44"/>
      <c r="M136" s="233" t="s">
        <v>1</v>
      </c>
      <c r="N136" s="234" t="s">
        <v>48</v>
      </c>
      <c r="O136" s="91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6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7" t="s">
        <v>149</v>
      </c>
      <c r="AT136" s="237" t="s">
        <v>144</v>
      </c>
      <c r="AU136" s="237" t="s">
        <v>91</v>
      </c>
      <c r="AY136" s="17" t="s">
        <v>142</v>
      </c>
      <c r="BE136" s="238">
        <f>IF(N136="základní",J136,0)</f>
        <v>0</v>
      </c>
      <c r="BF136" s="238">
        <f>IF(N136="snížená",J136,0)</f>
        <v>0</v>
      </c>
      <c r="BG136" s="238">
        <f>IF(N136="zákl. přenesená",J136,0)</f>
        <v>0</v>
      </c>
      <c r="BH136" s="238">
        <f>IF(N136="sníž. přenesená",J136,0)</f>
        <v>0</v>
      </c>
      <c r="BI136" s="238">
        <f>IF(N136="nulová",J136,0)</f>
        <v>0</v>
      </c>
      <c r="BJ136" s="17" t="s">
        <v>91</v>
      </c>
      <c r="BK136" s="238">
        <f>ROUND(I136*H136,2)</f>
        <v>0</v>
      </c>
      <c r="BL136" s="17" t="s">
        <v>149</v>
      </c>
      <c r="BM136" s="237" t="s">
        <v>198</v>
      </c>
    </row>
    <row r="137" s="13" customFormat="1">
      <c r="A137" s="13"/>
      <c r="B137" s="239"/>
      <c r="C137" s="240"/>
      <c r="D137" s="241" t="s">
        <v>159</v>
      </c>
      <c r="E137" s="242" t="s">
        <v>1</v>
      </c>
      <c r="F137" s="243" t="s">
        <v>739</v>
      </c>
      <c r="G137" s="240"/>
      <c r="H137" s="242" t="s">
        <v>1</v>
      </c>
      <c r="I137" s="244"/>
      <c r="J137" s="240"/>
      <c r="K137" s="240"/>
      <c r="L137" s="245"/>
      <c r="M137" s="246"/>
      <c r="N137" s="247"/>
      <c r="O137" s="247"/>
      <c r="P137" s="247"/>
      <c r="Q137" s="247"/>
      <c r="R137" s="247"/>
      <c r="S137" s="247"/>
      <c r="T137" s="248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9" t="s">
        <v>159</v>
      </c>
      <c r="AU137" s="249" t="s">
        <v>91</v>
      </c>
      <c r="AV137" s="13" t="s">
        <v>91</v>
      </c>
      <c r="AW137" s="13" t="s">
        <v>36</v>
      </c>
      <c r="AX137" s="13" t="s">
        <v>83</v>
      </c>
      <c r="AY137" s="249" t="s">
        <v>142</v>
      </c>
    </row>
    <row r="138" s="13" customFormat="1">
      <c r="A138" s="13"/>
      <c r="B138" s="239"/>
      <c r="C138" s="240"/>
      <c r="D138" s="241" t="s">
        <v>159</v>
      </c>
      <c r="E138" s="242" t="s">
        <v>1</v>
      </c>
      <c r="F138" s="243" t="s">
        <v>740</v>
      </c>
      <c r="G138" s="240"/>
      <c r="H138" s="242" t="s">
        <v>1</v>
      </c>
      <c r="I138" s="244"/>
      <c r="J138" s="240"/>
      <c r="K138" s="240"/>
      <c r="L138" s="245"/>
      <c r="M138" s="246"/>
      <c r="N138" s="247"/>
      <c r="O138" s="247"/>
      <c r="P138" s="247"/>
      <c r="Q138" s="247"/>
      <c r="R138" s="247"/>
      <c r="S138" s="247"/>
      <c r="T138" s="24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9" t="s">
        <v>159</v>
      </c>
      <c r="AU138" s="249" t="s">
        <v>91</v>
      </c>
      <c r="AV138" s="13" t="s">
        <v>91</v>
      </c>
      <c r="AW138" s="13" t="s">
        <v>36</v>
      </c>
      <c r="AX138" s="13" t="s">
        <v>83</v>
      </c>
      <c r="AY138" s="249" t="s">
        <v>142</v>
      </c>
    </row>
    <row r="139" s="14" customFormat="1">
      <c r="A139" s="14"/>
      <c r="B139" s="250"/>
      <c r="C139" s="251"/>
      <c r="D139" s="241" t="s">
        <v>159</v>
      </c>
      <c r="E139" s="252" t="s">
        <v>1</v>
      </c>
      <c r="F139" s="253" t="s">
        <v>741</v>
      </c>
      <c r="G139" s="251"/>
      <c r="H139" s="254">
        <v>2</v>
      </c>
      <c r="I139" s="255"/>
      <c r="J139" s="251"/>
      <c r="K139" s="251"/>
      <c r="L139" s="256"/>
      <c r="M139" s="257"/>
      <c r="N139" s="258"/>
      <c r="O139" s="258"/>
      <c r="P139" s="258"/>
      <c r="Q139" s="258"/>
      <c r="R139" s="258"/>
      <c r="S139" s="258"/>
      <c r="T139" s="259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0" t="s">
        <v>159</v>
      </c>
      <c r="AU139" s="260" t="s">
        <v>91</v>
      </c>
      <c r="AV139" s="14" t="s">
        <v>93</v>
      </c>
      <c r="AW139" s="14" t="s">
        <v>36</v>
      </c>
      <c r="AX139" s="14" t="s">
        <v>83</v>
      </c>
      <c r="AY139" s="260" t="s">
        <v>142</v>
      </c>
    </row>
    <row r="140" s="15" customFormat="1">
      <c r="A140" s="15"/>
      <c r="B140" s="261"/>
      <c r="C140" s="262"/>
      <c r="D140" s="241" t="s">
        <v>159</v>
      </c>
      <c r="E140" s="263" t="s">
        <v>1</v>
      </c>
      <c r="F140" s="264" t="s">
        <v>162</v>
      </c>
      <c r="G140" s="262"/>
      <c r="H140" s="265">
        <v>2</v>
      </c>
      <c r="I140" s="266"/>
      <c r="J140" s="262"/>
      <c r="K140" s="262"/>
      <c r="L140" s="267"/>
      <c r="M140" s="268"/>
      <c r="N140" s="269"/>
      <c r="O140" s="269"/>
      <c r="P140" s="269"/>
      <c r="Q140" s="269"/>
      <c r="R140" s="269"/>
      <c r="S140" s="269"/>
      <c r="T140" s="270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71" t="s">
        <v>159</v>
      </c>
      <c r="AU140" s="271" t="s">
        <v>91</v>
      </c>
      <c r="AV140" s="15" t="s">
        <v>149</v>
      </c>
      <c r="AW140" s="15" t="s">
        <v>36</v>
      </c>
      <c r="AX140" s="15" t="s">
        <v>91</v>
      </c>
      <c r="AY140" s="271" t="s">
        <v>142</v>
      </c>
    </row>
    <row r="141" s="2" customFormat="1" ht="16.5" customHeight="1">
      <c r="A141" s="38"/>
      <c r="B141" s="39"/>
      <c r="C141" s="281" t="s">
        <v>173</v>
      </c>
      <c r="D141" s="281" t="s">
        <v>598</v>
      </c>
      <c r="E141" s="282" t="s">
        <v>656</v>
      </c>
      <c r="F141" s="283" t="s">
        <v>657</v>
      </c>
      <c r="G141" s="284" t="s">
        <v>176</v>
      </c>
      <c r="H141" s="285">
        <v>0.10000000000000001</v>
      </c>
      <c r="I141" s="286"/>
      <c r="J141" s="287">
        <f>ROUND(I141*H141,2)</f>
        <v>0</v>
      </c>
      <c r="K141" s="283" t="s">
        <v>575</v>
      </c>
      <c r="L141" s="288"/>
      <c r="M141" s="289" t="s">
        <v>1</v>
      </c>
      <c r="N141" s="290" t="s">
        <v>48</v>
      </c>
      <c r="O141" s="91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7" t="s">
        <v>190</v>
      </c>
      <c r="AT141" s="237" t="s">
        <v>598</v>
      </c>
      <c r="AU141" s="237" t="s">
        <v>91</v>
      </c>
      <c r="AY141" s="17" t="s">
        <v>142</v>
      </c>
      <c r="BE141" s="238">
        <f>IF(N141="základní",J141,0)</f>
        <v>0</v>
      </c>
      <c r="BF141" s="238">
        <f>IF(N141="snížená",J141,0)</f>
        <v>0</v>
      </c>
      <c r="BG141" s="238">
        <f>IF(N141="zákl. přenesená",J141,0)</f>
        <v>0</v>
      </c>
      <c r="BH141" s="238">
        <f>IF(N141="sníž. přenesená",J141,0)</f>
        <v>0</v>
      </c>
      <c r="BI141" s="238">
        <f>IF(N141="nulová",J141,0)</f>
        <v>0</v>
      </c>
      <c r="BJ141" s="17" t="s">
        <v>91</v>
      </c>
      <c r="BK141" s="238">
        <f>ROUND(I141*H141,2)</f>
        <v>0</v>
      </c>
      <c r="BL141" s="17" t="s">
        <v>149</v>
      </c>
      <c r="BM141" s="237" t="s">
        <v>8</v>
      </c>
    </row>
    <row r="142" s="2" customFormat="1">
      <c r="A142" s="38"/>
      <c r="B142" s="39"/>
      <c r="C142" s="40"/>
      <c r="D142" s="241" t="s">
        <v>638</v>
      </c>
      <c r="E142" s="40"/>
      <c r="F142" s="291" t="s">
        <v>742</v>
      </c>
      <c r="G142" s="40"/>
      <c r="H142" s="40"/>
      <c r="I142" s="292"/>
      <c r="J142" s="40"/>
      <c r="K142" s="40"/>
      <c r="L142" s="44"/>
      <c r="M142" s="293"/>
      <c r="N142" s="294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638</v>
      </c>
      <c r="AU142" s="17" t="s">
        <v>91</v>
      </c>
    </row>
    <row r="143" s="2" customFormat="1" ht="21.75" customHeight="1">
      <c r="A143" s="38"/>
      <c r="B143" s="39"/>
      <c r="C143" s="226" t="s">
        <v>185</v>
      </c>
      <c r="D143" s="226" t="s">
        <v>144</v>
      </c>
      <c r="E143" s="227" t="s">
        <v>659</v>
      </c>
      <c r="F143" s="228" t="s">
        <v>660</v>
      </c>
      <c r="G143" s="229" t="s">
        <v>176</v>
      </c>
      <c r="H143" s="230">
        <v>2.8799999999999999</v>
      </c>
      <c r="I143" s="231"/>
      <c r="J143" s="232">
        <f>ROUND(I143*H143,2)</f>
        <v>0</v>
      </c>
      <c r="K143" s="228" t="s">
        <v>148</v>
      </c>
      <c r="L143" s="44"/>
      <c r="M143" s="233" t="s">
        <v>1</v>
      </c>
      <c r="N143" s="234" t="s">
        <v>48</v>
      </c>
      <c r="O143" s="91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7" t="s">
        <v>149</v>
      </c>
      <c r="AT143" s="237" t="s">
        <v>144</v>
      </c>
      <c r="AU143" s="237" t="s">
        <v>91</v>
      </c>
      <c r="AY143" s="17" t="s">
        <v>142</v>
      </c>
      <c r="BE143" s="238">
        <f>IF(N143="základní",J143,0)</f>
        <v>0</v>
      </c>
      <c r="BF143" s="238">
        <f>IF(N143="snížená",J143,0)</f>
        <v>0</v>
      </c>
      <c r="BG143" s="238">
        <f>IF(N143="zákl. přenesená",J143,0)</f>
        <v>0</v>
      </c>
      <c r="BH143" s="238">
        <f>IF(N143="sníž. přenesená",J143,0)</f>
        <v>0</v>
      </c>
      <c r="BI143" s="238">
        <f>IF(N143="nulová",J143,0)</f>
        <v>0</v>
      </c>
      <c r="BJ143" s="17" t="s">
        <v>91</v>
      </c>
      <c r="BK143" s="238">
        <f>ROUND(I143*H143,2)</f>
        <v>0</v>
      </c>
      <c r="BL143" s="17" t="s">
        <v>149</v>
      </c>
      <c r="BM143" s="237" t="s">
        <v>303</v>
      </c>
    </row>
    <row r="144" s="2" customFormat="1">
      <c r="A144" s="38"/>
      <c r="B144" s="39"/>
      <c r="C144" s="40"/>
      <c r="D144" s="241" t="s">
        <v>638</v>
      </c>
      <c r="E144" s="40"/>
      <c r="F144" s="291" t="s">
        <v>662</v>
      </c>
      <c r="G144" s="40"/>
      <c r="H144" s="40"/>
      <c r="I144" s="292"/>
      <c r="J144" s="40"/>
      <c r="K144" s="40"/>
      <c r="L144" s="44"/>
      <c r="M144" s="293"/>
      <c r="N144" s="294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638</v>
      </c>
      <c r="AU144" s="17" t="s">
        <v>91</v>
      </c>
    </row>
    <row r="145" s="13" customFormat="1">
      <c r="A145" s="13"/>
      <c r="B145" s="239"/>
      <c r="C145" s="240"/>
      <c r="D145" s="241" t="s">
        <v>159</v>
      </c>
      <c r="E145" s="242" t="s">
        <v>1</v>
      </c>
      <c r="F145" s="243" t="s">
        <v>743</v>
      </c>
      <c r="G145" s="240"/>
      <c r="H145" s="242" t="s">
        <v>1</v>
      </c>
      <c r="I145" s="244"/>
      <c r="J145" s="240"/>
      <c r="K145" s="240"/>
      <c r="L145" s="245"/>
      <c r="M145" s="246"/>
      <c r="N145" s="247"/>
      <c r="O145" s="247"/>
      <c r="P145" s="247"/>
      <c r="Q145" s="247"/>
      <c r="R145" s="247"/>
      <c r="S145" s="247"/>
      <c r="T145" s="24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9" t="s">
        <v>159</v>
      </c>
      <c r="AU145" s="249" t="s">
        <v>91</v>
      </c>
      <c r="AV145" s="13" t="s">
        <v>91</v>
      </c>
      <c r="AW145" s="13" t="s">
        <v>36</v>
      </c>
      <c r="AX145" s="13" t="s">
        <v>83</v>
      </c>
      <c r="AY145" s="249" t="s">
        <v>142</v>
      </c>
    </row>
    <row r="146" s="13" customFormat="1">
      <c r="A146" s="13"/>
      <c r="B146" s="239"/>
      <c r="C146" s="240"/>
      <c r="D146" s="241" t="s">
        <v>159</v>
      </c>
      <c r="E146" s="242" t="s">
        <v>1</v>
      </c>
      <c r="F146" s="243" t="s">
        <v>744</v>
      </c>
      <c r="G146" s="240"/>
      <c r="H146" s="242" t="s">
        <v>1</v>
      </c>
      <c r="I146" s="244"/>
      <c r="J146" s="240"/>
      <c r="K146" s="240"/>
      <c r="L146" s="245"/>
      <c r="M146" s="246"/>
      <c r="N146" s="247"/>
      <c r="O146" s="247"/>
      <c r="P146" s="247"/>
      <c r="Q146" s="247"/>
      <c r="R146" s="247"/>
      <c r="S146" s="247"/>
      <c r="T146" s="248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9" t="s">
        <v>159</v>
      </c>
      <c r="AU146" s="249" t="s">
        <v>91</v>
      </c>
      <c r="AV146" s="13" t="s">
        <v>91</v>
      </c>
      <c r="AW146" s="13" t="s">
        <v>36</v>
      </c>
      <c r="AX146" s="13" t="s">
        <v>83</v>
      </c>
      <c r="AY146" s="249" t="s">
        <v>142</v>
      </c>
    </row>
    <row r="147" s="14" customFormat="1">
      <c r="A147" s="14"/>
      <c r="B147" s="250"/>
      <c r="C147" s="251"/>
      <c r="D147" s="241" t="s">
        <v>159</v>
      </c>
      <c r="E147" s="252" t="s">
        <v>1</v>
      </c>
      <c r="F147" s="253" t="s">
        <v>745</v>
      </c>
      <c r="G147" s="251"/>
      <c r="H147" s="254">
        <v>0.80000000000000004</v>
      </c>
      <c r="I147" s="255"/>
      <c r="J147" s="251"/>
      <c r="K147" s="251"/>
      <c r="L147" s="256"/>
      <c r="M147" s="257"/>
      <c r="N147" s="258"/>
      <c r="O147" s="258"/>
      <c r="P147" s="258"/>
      <c r="Q147" s="258"/>
      <c r="R147" s="258"/>
      <c r="S147" s="258"/>
      <c r="T147" s="259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60" t="s">
        <v>159</v>
      </c>
      <c r="AU147" s="260" t="s">
        <v>91</v>
      </c>
      <c r="AV147" s="14" t="s">
        <v>93</v>
      </c>
      <c r="AW147" s="14" t="s">
        <v>36</v>
      </c>
      <c r="AX147" s="14" t="s">
        <v>83</v>
      </c>
      <c r="AY147" s="260" t="s">
        <v>142</v>
      </c>
    </row>
    <row r="148" s="13" customFormat="1">
      <c r="A148" s="13"/>
      <c r="B148" s="239"/>
      <c r="C148" s="240"/>
      <c r="D148" s="241" t="s">
        <v>159</v>
      </c>
      <c r="E148" s="242" t="s">
        <v>1</v>
      </c>
      <c r="F148" s="243" t="s">
        <v>746</v>
      </c>
      <c r="G148" s="240"/>
      <c r="H148" s="242" t="s">
        <v>1</v>
      </c>
      <c r="I148" s="244"/>
      <c r="J148" s="240"/>
      <c r="K148" s="240"/>
      <c r="L148" s="245"/>
      <c r="M148" s="246"/>
      <c r="N148" s="247"/>
      <c r="O148" s="247"/>
      <c r="P148" s="247"/>
      <c r="Q148" s="247"/>
      <c r="R148" s="247"/>
      <c r="S148" s="247"/>
      <c r="T148" s="24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9" t="s">
        <v>159</v>
      </c>
      <c r="AU148" s="249" t="s">
        <v>91</v>
      </c>
      <c r="AV148" s="13" t="s">
        <v>91</v>
      </c>
      <c r="AW148" s="13" t="s">
        <v>36</v>
      </c>
      <c r="AX148" s="13" t="s">
        <v>83</v>
      </c>
      <c r="AY148" s="249" t="s">
        <v>142</v>
      </c>
    </row>
    <row r="149" s="14" customFormat="1">
      <c r="A149" s="14"/>
      <c r="B149" s="250"/>
      <c r="C149" s="251"/>
      <c r="D149" s="241" t="s">
        <v>159</v>
      </c>
      <c r="E149" s="252" t="s">
        <v>1</v>
      </c>
      <c r="F149" s="253" t="s">
        <v>747</v>
      </c>
      <c r="G149" s="251"/>
      <c r="H149" s="254">
        <v>0.64000000000000001</v>
      </c>
      <c r="I149" s="255"/>
      <c r="J149" s="251"/>
      <c r="K149" s="251"/>
      <c r="L149" s="256"/>
      <c r="M149" s="257"/>
      <c r="N149" s="258"/>
      <c r="O149" s="258"/>
      <c r="P149" s="258"/>
      <c r="Q149" s="258"/>
      <c r="R149" s="258"/>
      <c r="S149" s="258"/>
      <c r="T149" s="259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0" t="s">
        <v>159</v>
      </c>
      <c r="AU149" s="260" t="s">
        <v>91</v>
      </c>
      <c r="AV149" s="14" t="s">
        <v>93</v>
      </c>
      <c r="AW149" s="14" t="s">
        <v>36</v>
      </c>
      <c r="AX149" s="14" t="s">
        <v>83</v>
      </c>
      <c r="AY149" s="260" t="s">
        <v>142</v>
      </c>
    </row>
    <row r="150" s="13" customFormat="1">
      <c r="A150" s="13"/>
      <c r="B150" s="239"/>
      <c r="C150" s="240"/>
      <c r="D150" s="241" t="s">
        <v>159</v>
      </c>
      <c r="E150" s="242" t="s">
        <v>1</v>
      </c>
      <c r="F150" s="243" t="s">
        <v>748</v>
      </c>
      <c r="G150" s="240"/>
      <c r="H150" s="242" t="s">
        <v>1</v>
      </c>
      <c r="I150" s="244"/>
      <c r="J150" s="240"/>
      <c r="K150" s="240"/>
      <c r="L150" s="245"/>
      <c r="M150" s="246"/>
      <c r="N150" s="247"/>
      <c r="O150" s="247"/>
      <c r="P150" s="247"/>
      <c r="Q150" s="247"/>
      <c r="R150" s="247"/>
      <c r="S150" s="247"/>
      <c r="T150" s="24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9" t="s">
        <v>159</v>
      </c>
      <c r="AU150" s="249" t="s">
        <v>91</v>
      </c>
      <c r="AV150" s="13" t="s">
        <v>91</v>
      </c>
      <c r="AW150" s="13" t="s">
        <v>36</v>
      </c>
      <c r="AX150" s="13" t="s">
        <v>83</v>
      </c>
      <c r="AY150" s="249" t="s">
        <v>142</v>
      </c>
    </row>
    <row r="151" s="14" customFormat="1">
      <c r="A151" s="14"/>
      <c r="B151" s="250"/>
      <c r="C151" s="251"/>
      <c r="D151" s="241" t="s">
        <v>159</v>
      </c>
      <c r="E151" s="252" t="s">
        <v>1</v>
      </c>
      <c r="F151" s="253" t="s">
        <v>749</v>
      </c>
      <c r="G151" s="251"/>
      <c r="H151" s="254">
        <v>0.47999999999999998</v>
      </c>
      <c r="I151" s="255"/>
      <c r="J151" s="251"/>
      <c r="K151" s="251"/>
      <c r="L151" s="256"/>
      <c r="M151" s="257"/>
      <c r="N151" s="258"/>
      <c r="O151" s="258"/>
      <c r="P151" s="258"/>
      <c r="Q151" s="258"/>
      <c r="R151" s="258"/>
      <c r="S151" s="258"/>
      <c r="T151" s="259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60" t="s">
        <v>159</v>
      </c>
      <c r="AU151" s="260" t="s">
        <v>91</v>
      </c>
      <c r="AV151" s="14" t="s">
        <v>93</v>
      </c>
      <c r="AW151" s="14" t="s">
        <v>36</v>
      </c>
      <c r="AX151" s="14" t="s">
        <v>83</v>
      </c>
      <c r="AY151" s="260" t="s">
        <v>142</v>
      </c>
    </row>
    <row r="152" s="14" customFormat="1">
      <c r="A152" s="14"/>
      <c r="B152" s="250"/>
      <c r="C152" s="251"/>
      <c r="D152" s="241" t="s">
        <v>159</v>
      </c>
      <c r="E152" s="252" t="s">
        <v>1</v>
      </c>
      <c r="F152" s="253" t="s">
        <v>749</v>
      </c>
      <c r="G152" s="251"/>
      <c r="H152" s="254">
        <v>0.47999999999999998</v>
      </c>
      <c r="I152" s="255"/>
      <c r="J152" s="251"/>
      <c r="K152" s="251"/>
      <c r="L152" s="256"/>
      <c r="M152" s="257"/>
      <c r="N152" s="258"/>
      <c r="O152" s="258"/>
      <c r="P152" s="258"/>
      <c r="Q152" s="258"/>
      <c r="R152" s="258"/>
      <c r="S152" s="258"/>
      <c r="T152" s="259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0" t="s">
        <v>159</v>
      </c>
      <c r="AU152" s="260" t="s">
        <v>91</v>
      </c>
      <c r="AV152" s="14" t="s">
        <v>93</v>
      </c>
      <c r="AW152" s="14" t="s">
        <v>36</v>
      </c>
      <c r="AX152" s="14" t="s">
        <v>83</v>
      </c>
      <c r="AY152" s="260" t="s">
        <v>142</v>
      </c>
    </row>
    <row r="153" s="14" customFormat="1">
      <c r="A153" s="14"/>
      <c r="B153" s="250"/>
      <c r="C153" s="251"/>
      <c r="D153" s="241" t="s">
        <v>159</v>
      </c>
      <c r="E153" s="252" t="s">
        <v>1</v>
      </c>
      <c r="F153" s="253" t="s">
        <v>749</v>
      </c>
      <c r="G153" s="251"/>
      <c r="H153" s="254">
        <v>0.47999999999999998</v>
      </c>
      <c r="I153" s="255"/>
      <c r="J153" s="251"/>
      <c r="K153" s="251"/>
      <c r="L153" s="256"/>
      <c r="M153" s="257"/>
      <c r="N153" s="258"/>
      <c r="O153" s="258"/>
      <c r="P153" s="258"/>
      <c r="Q153" s="258"/>
      <c r="R153" s="258"/>
      <c r="S153" s="258"/>
      <c r="T153" s="259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0" t="s">
        <v>159</v>
      </c>
      <c r="AU153" s="260" t="s">
        <v>91</v>
      </c>
      <c r="AV153" s="14" t="s">
        <v>93</v>
      </c>
      <c r="AW153" s="14" t="s">
        <v>36</v>
      </c>
      <c r="AX153" s="14" t="s">
        <v>83</v>
      </c>
      <c r="AY153" s="260" t="s">
        <v>142</v>
      </c>
    </row>
    <row r="154" s="15" customFormat="1">
      <c r="A154" s="15"/>
      <c r="B154" s="261"/>
      <c r="C154" s="262"/>
      <c r="D154" s="241" t="s">
        <v>159</v>
      </c>
      <c r="E154" s="263" t="s">
        <v>1</v>
      </c>
      <c r="F154" s="264" t="s">
        <v>162</v>
      </c>
      <c r="G154" s="262"/>
      <c r="H154" s="265">
        <v>2.8799999999999999</v>
      </c>
      <c r="I154" s="266"/>
      <c r="J154" s="262"/>
      <c r="K154" s="262"/>
      <c r="L154" s="267"/>
      <c r="M154" s="268"/>
      <c r="N154" s="269"/>
      <c r="O154" s="269"/>
      <c r="P154" s="269"/>
      <c r="Q154" s="269"/>
      <c r="R154" s="269"/>
      <c r="S154" s="269"/>
      <c r="T154" s="270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71" t="s">
        <v>159</v>
      </c>
      <c r="AU154" s="271" t="s">
        <v>91</v>
      </c>
      <c r="AV154" s="15" t="s">
        <v>149</v>
      </c>
      <c r="AW154" s="15" t="s">
        <v>36</v>
      </c>
      <c r="AX154" s="15" t="s">
        <v>91</v>
      </c>
      <c r="AY154" s="271" t="s">
        <v>142</v>
      </c>
    </row>
    <row r="155" s="2" customFormat="1" ht="21.75" customHeight="1">
      <c r="A155" s="38"/>
      <c r="B155" s="39"/>
      <c r="C155" s="226" t="s">
        <v>190</v>
      </c>
      <c r="D155" s="226" t="s">
        <v>144</v>
      </c>
      <c r="E155" s="227" t="s">
        <v>665</v>
      </c>
      <c r="F155" s="228" t="s">
        <v>666</v>
      </c>
      <c r="G155" s="229" t="s">
        <v>176</v>
      </c>
      <c r="H155" s="230">
        <v>2.8799999999999999</v>
      </c>
      <c r="I155" s="231"/>
      <c r="J155" s="232">
        <f>ROUND(I155*H155,2)</f>
        <v>0</v>
      </c>
      <c r="K155" s="228" t="s">
        <v>148</v>
      </c>
      <c r="L155" s="44"/>
      <c r="M155" s="233" t="s">
        <v>1</v>
      </c>
      <c r="N155" s="234" t="s">
        <v>48</v>
      </c>
      <c r="O155" s="91"/>
      <c r="P155" s="235">
        <f>O155*H155</f>
        <v>0</v>
      </c>
      <c r="Q155" s="235">
        <v>0</v>
      </c>
      <c r="R155" s="235">
        <f>Q155*H155</f>
        <v>0</v>
      </c>
      <c r="S155" s="235">
        <v>0</v>
      </c>
      <c r="T155" s="236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7" t="s">
        <v>149</v>
      </c>
      <c r="AT155" s="237" t="s">
        <v>144</v>
      </c>
      <c r="AU155" s="237" t="s">
        <v>91</v>
      </c>
      <c r="AY155" s="17" t="s">
        <v>142</v>
      </c>
      <c r="BE155" s="238">
        <f>IF(N155="základní",J155,0)</f>
        <v>0</v>
      </c>
      <c r="BF155" s="238">
        <f>IF(N155="snížená",J155,0)</f>
        <v>0</v>
      </c>
      <c r="BG155" s="238">
        <f>IF(N155="zákl. přenesená",J155,0)</f>
        <v>0</v>
      </c>
      <c r="BH155" s="238">
        <f>IF(N155="sníž. přenesená",J155,0)</f>
        <v>0</v>
      </c>
      <c r="BI155" s="238">
        <f>IF(N155="nulová",J155,0)</f>
        <v>0</v>
      </c>
      <c r="BJ155" s="17" t="s">
        <v>91</v>
      </c>
      <c r="BK155" s="238">
        <f>ROUND(I155*H155,2)</f>
        <v>0</v>
      </c>
      <c r="BL155" s="17" t="s">
        <v>149</v>
      </c>
      <c r="BM155" s="237" t="s">
        <v>322</v>
      </c>
    </row>
    <row r="156" s="2" customFormat="1" ht="24.15" customHeight="1">
      <c r="A156" s="38"/>
      <c r="B156" s="39"/>
      <c r="C156" s="226" t="s">
        <v>167</v>
      </c>
      <c r="D156" s="226" t="s">
        <v>144</v>
      </c>
      <c r="E156" s="227" t="s">
        <v>668</v>
      </c>
      <c r="F156" s="228" t="s">
        <v>669</v>
      </c>
      <c r="G156" s="229" t="s">
        <v>176</v>
      </c>
      <c r="H156" s="230">
        <v>54.719999999999999</v>
      </c>
      <c r="I156" s="231"/>
      <c r="J156" s="232">
        <f>ROUND(I156*H156,2)</f>
        <v>0</v>
      </c>
      <c r="K156" s="228" t="s">
        <v>148</v>
      </c>
      <c r="L156" s="44"/>
      <c r="M156" s="233" t="s">
        <v>1</v>
      </c>
      <c r="N156" s="234" t="s">
        <v>48</v>
      </c>
      <c r="O156" s="91"/>
      <c r="P156" s="235">
        <f>O156*H156</f>
        <v>0</v>
      </c>
      <c r="Q156" s="235">
        <v>0</v>
      </c>
      <c r="R156" s="235">
        <f>Q156*H156</f>
        <v>0</v>
      </c>
      <c r="S156" s="235">
        <v>0</v>
      </c>
      <c r="T156" s="236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7" t="s">
        <v>149</v>
      </c>
      <c r="AT156" s="237" t="s">
        <v>144</v>
      </c>
      <c r="AU156" s="237" t="s">
        <v>91</v>
      </c>
      <c r="AY156" s="17" t="s">
        <v>142</v>
      </c>
      <c r="BE156" s="238">
        <f>IF(N156="základní",J156,0)</f>
        <v>0</v>
      </c>
      <c r="BF156" s="238">
        <f>IF(N156="snížená",J156,0)</f>
        <v>0</v>
      </c>
      <c r="BG156" s="238">
        <f>IF(N156="zákl. přenesená",J156,0)</f>
        <v>0</v>
      </c>
      <c r="BH156" s="238">
        <f>IF(N156="sníž. přenesená",J156,0)</f>
        <v>0</v>
      </c>
      <c r="BI156" s="238">
        <f>IF(N156="nulová",J156,0)</f>
        <v>0</v>
      </c>
      <c r="BJ156" s="17" t="s">
        <v>91</v>
      </c>
      <c r="BK156" s="238">
        <f>ROUND(I156*H156,2)</f>
        <v>0</v>
      </c>
      <c r="BL156" s="17" t="s">
        <v>149</v>
      </c>
      <c r="BM156" s="237" t="s">
        <v>348</v>
      </c>
    </row>
    <row r="157" s="14" customFormat="1">
      <c r="A157" s="14"/>
      <c r="B157" s="250"/>
      <c r="C157" s="251"/>
      <c r="D157" s="241" t="s">
        <v>159</v>
      </c>
      <c r="E157" s="252" t="s">
        <v>1</v>
      </c>
      <c r="F157" s="253" t="s">
        <v>750</v>
      </c>
      <c r="G157" s="251"/>
      <c r="H157" s="254">
        <v>54.719999999999999</v>
      </c>
      <c r="I157" s="255"/>
      <c r="J157" s="251"/>
      <c r="K157" s="251"/>
      <c r="L157" s="256"/>
      <c r="M157" s="257"/>
      <c r="N157" s="258"/>
      <c r="O157" s="258"/>
      <c r="P157" s="258"/>
      <c r="Q157" s="258"/>
      <c r="R157" s="258"/>
      <c r="S157" s="258"/>
      <c r="T157" s="259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60" t="s">
        <v>159</v>
      </c>
      <c r="AU157" s="260" t="s">
        <v>91</v>
      </c>
      <c r="AV157" s="14" t="s">
        <v>93</v>
      </c>
      <c r="AW157" s="14" t="s">
        <v>36</v>
      </c>
      <c r="AX157" s="14" t="s">
        <v>83</v>
      </c>
      <c r="AY157" s="260" t="s">
        <v>142</v>
      </c>
    </row>
    <row r="158" s="15" customFormat="1">
      <c r="A158" s="15"/>
      <c r="B158" s="261"/>
      <c r="C158" s="262"/>
      <c r="D158" s="241" t="s">
        <v>159</v>
      </c>
      <c r="E158" s="263" t="s">
        <v>1</v>
      </c>
      <c r="F158" s="264" t="s">
        <v>162</v>
      </c>
      <c r="G158" s="262"/>
      <c r="H158" s="265">
        <v>54.719999999999999</v>
      </c>
      <c r="I158" s="266"/>
      <c r="J158" s="262"/>
      <c r="K158" s="262"/>
      <c r="L158" s="267"/>
      <c r="M158" s="268"/>
      <c r="N158" s="269"/>
      <c r="O158" s="269"/>
      <c r="P158" s="269"/>
      <c r="Q158" s="269"/>
      <c r="R158" s="269"/>
      <c r="S158" s="269"/>
      <c r="T158" s="270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71" t="s">
        <v>159</v>
      </c>
      <c r="AU158" s="271" t="s">
        <v>91</v>
      </c>
      <c r="AV158" s="15" t="s">
        <v>149</v>
      </c>
      <c r="AW158" s="15" t="s">
        <v>36</v>
      </c>
      <c r="AX158" s="15" t="s">
        <v>91</v>
      </c>
      <c r="AY158" s="271" t="s">
        <v>142</v>
      </c>
    </row>
    <row r="159" s="2" customFormat="1" ht="44.25" customHeight="1">
      <c r="A159" s="38"/>
      <c r="B159" s="39"/>
      <c r="C159" s="226" t="s">
        <v>198</v>
      </c>
      <c r="D159" s="226" t="s">
        <v>144</v>
      </c>
      <c r="E159" s="227" t="s">
        <v>718</v>
      </c>
      <c r="F159" s="228" t="s">
        <v>719</v>
      </c>
      <c r="G159" s="229" t="s">
        <v>188</v>
      </c>
      <c r="H159" s="230">
        <v>0.20000000000000001</v>
      </c>
      <c r="I159" s="231"/>
      <c r="J159" s="232">
        <f>ROUND(I159*H159,2)</f>
        <v>0</v>
      </c>
      <c r="K159" s="228" t="s">
        <v>148</v>
      </c>
      <c r="L159" s="44"/>
      <c r="M159" s="233" t="s">
        <v>1</v>
      </c>
      <c r="N159" s="234" t="s">
        <v>48</v>
      </c>
      <c r="O159" s="91"/>
      <c r="P159" s="235">
        <f>O159*H159</f>
        <v>0</v>
      </c>
      <c r="Q159" s="235">
        <v>0</v>
      </c>
      <c r="R159" s="235">
        <f>Q159*H159</f>
        <v>0</v>
      </c>
      <c r="S159" s="235">
        <v>0</v>
      </c>
      <c r="T159" s="236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7" t="s">
        <v>149</v>
      </c>
      <c r="AT159" s="237" t="s">
        <v>144</v>
      </c>
      <c r="AU159" s="237" t="s">
        <v>91</v>
      </c>
      <c r="AY159" s="17" t="s">
        <v>142</v>
      </c>
      <c r="BE159" s="238">
        <f>IF(N159="základní",J159,0)</f>
        <v>0</v>
      </c>
      <c r="BF159" s="238">
        <f>IF(N159="snížená",J159,0)</f>
        <v>0</v>
      </c>
      <c r="BG159" s="238">
        <f>IF(N159="zákl. přenesená",J159,0)</f>
        <v>0</v>
      </c>
      <c r="BH159" s="238">
        <f>IF(N159="sníž. přenesená",J159,0)</f>
        <v>0</v>
      </c>
      <c r="BI159" s="238">
        <f>IF(N159="nulová",J159,0)</f>
        <v>0</v>
      </c>
      <c r="BJ159" s="17" t="s">
        <v>91</v>
      </c>
      <c r="BK159" s="238">
        <f>ROUND(I159*H159,2)</f>
        <v>0</v>
      </c>
      <c r="BL159" s="17" t="s">
        <v>149</v>
      </c>
      <c r="BM159" s="237" t="s">
        <v>207</v>
      </c>
    </row>
    <row r="160" s="2" customFormat="1">
      <c r="A160" s="38"/>
      <c r="B160" s="39"/>
      <c r="C160" s="40"/>
      <c r="D160" s="241" t="s">
        <v>638</v>
      </c>
      <c r="E160" s="40"/>
      <c r="F160" s="291" t="s">
        <v>721</v>
      </c>
      <c r="G160" s="40"/>
      <c r="H160" s="40"/>
      <c r="I160" s="292"/>
      <c r="J160" s="40"/>
      <c r="K160" s="40"/>
      <c r="L160" s="44"/>
      <c r="M160" s="293"/>
      <c r="N160" s="294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638</v>
      </c>
      <c r="AU160" s="17" t="s">
        <v>91</v>
      </c>
    </row>
    <row r="161" s="2" customFormat="1" ht="37.8" customHeight="1">
      <c r="A161" s="38"/>
      <c r="B161" s="39"/>
      <c r="C161" s="226" t="s">
        <v>202</v>
      </c>
      <c r="D161" s="226" t="s">
        <v>144</v>
      </c>
      <c r="E161" s="227" t="s">
        <v>751</v>
      </c>
      <c r="F161" s="228" t="s">
        <v>752</v>
      </c>
      <c r="G161" s="229" t="s">
        <v>188</v>
      </c>
      <c r="H161" s="230">
        <v>0.20000000000000001</v>
      </c>
      <c r="I161" s="231"/>
      <c r="J161" s="232">
        <f>ROUND(I161*H161,2)</f>
        <v>0</v>
      </c>
      <c r="K161" s="228" t="s">
        <v>148</v>
      </c>
      <c r="L161" s="44"/>
      <c r="M161" s="233" t="s">
        <v>1</v>
      </c>
      <c r="N161" s="234" t="s">
        <v>48</v>
      </c>
      <c r="O161" s="91"/>
      <c r="P161" s="235">
        <f>O161*H161</f>
        <v>0</v>
      </c>
      <c r="Q161" s="235">
        <v>0</v>
      </c>
      <c r="R161" s="235">
        <f>Q161*H161</f>
        <v>0</v>
      </c>
      <c r="S161" s="235">
        <v>0</v>
      </c>
      <c r="T161" s="236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7" t="s">
        <v>149</v>
      </c>
      <c r="AT161" s="237" t="s">
        <v>144</v>
      </c>
      <c r="AU161" s="237" t="s">
        <v>91</v>
      </c>
      <c r="AY161" s="17" t="s">
        <v>142</v>
      </c>
      <c r="BE161" s="238">
        <f>IF(N161="základní",J161,0)</f>
        <v>0</v>
      </c>
      <c r="BF161" s="238">
        <f>IF(N161="snížená",J161,0)</f>
        <v>0</v>
      </c>
      <c r="BG161" s="238">
        <f>IF(N161="zákl. přenesená",J161,0)</f>
        <v>0</v>
      </c>
      <c r="BH161" s="238">
        <f>IF(N161="sníž. přenesená",J161,0)</f>
        <v>0</v>
      </c>
      <c r="BI161" s="238">
        <f>IF(N161="nulová",J161,0)</f>
        <v>0</v>
      </c>
      <c r="BJ161" s="17" t="s">
        <v>91</v>
      </c>
      <c r="BK161" s="238">
        <f>ROUND(I161*H161,2)</f>
        <v>0</v>
      </c>
      <c r="BL161" s="17" t="s">
        <v>149</v>
      </c>
      <c r="BM161" s="237" t="s">
        <v>366</v>
      </c>
    </row>
    <row r="162" s="12" customFormat="1" ht="25.92" customHeight="1">
      <c r="A162" s="12"/>
      <c r="B162" s="210"/>
      <c r="C162" s="211"/>
      <c r="D162" s="212" t="s">
        <v>82</v>
      </c>
      <c r="E162" s="213" t="s">
        <v>753</v>
      </c>
      <c r="F162" s="213" t="s">
        <v>754</v>
      </c>
      <c r="G162" s="211"/>
      <c r="H162" s="211"/>
      <c r="I162" s="214"/>
      <c r="J162" s="215">
        <f>BK162</f>
        <v>0</v>
      </c>
      <c r="K162" s="211"/>
      <c r="L162" s="216"/>
      <c r="M162" s="217"/>
      <c r="N162" s="218"/>
      <c r="O162" s="218"/>
      <c r="P162" s="219">
        <f>SUM(P163:P191)</f>
        <v>0</v>
      </c>
      <c r="Q162" s="218"/>
      <c r="R162" s="219">
        <f>SUM(R163:R191)</f>
        <v>0</v>
      </c>
      <c r="S162" s="218"/>
      <c r="T162" s="220">
        <f>SUM(T163:T191)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1" t="s">
        <v>91</v>
      </c>
      <c r="AT162" s="222" t="s">
        <v>82</v>
      </c>
      <c r="AU162" s="222" t="s">
        <v>83</v>
      </c>
      <c r="AY162" s="221" t="s">
        <v>142</v>
      </c>
      <c r="BK162" s="223">
        <f>SUM(BK163:BK191)</f>
        <v>0</v>
      </c>
    </row>
    <row r="163" s="2" customFormat="1" ht="24.15" customHeight="1">
      <c r="A163" s="38"/>
      <c r="B163" s="39"/>
      <c r="C163" s="226" t="s">
        <v>8</v>
      </c>
      <c r="D163" s="226" t="s">
        <v>144</v>
      </c>
      <c r="E163" s="227" t="s">
        <v>755</v>
      </c>
      <c r="F163" s="228" t="s">
        <v>756</v>
      </c>
      <c r="G163" s="229" t="s">
        <v>157</v>
      </c>
      <c r="H163" s="230">
        <v>49.200000000000003</v>
      </c>
      <c r="I163" s="231"/>
      <c r="J163" s="232">
        <f>ROUND(I163*H163,2)</f>
        <v>0</v>
      </c>
      <c r="K163" s="228" t="s">
        <v>148</v>
      </c>
      <c r="L163" s="44"/>
      <c r="M163" s="233" t="s">
        <v>1</v>
      </c>
      <c r="N163" s="234" t="s">
        <v>48</v>
      </c>
      <c r="O163" s="91"/>
      <c r="P163" s="235">
        <f>O163*H163</f>
        <v>0</v>
      </c>
      <c r="Q163" s="235">
        <v>0</v>
      </c>
      <c r="R163" s="235">
        <f>Q163*H163</f>
        <v>0</v>
      </c>
      <c r="S163" s="235">
        <v>0</v>
      </c>
      <c r="T163" s="236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7" t="s">
        <v>149</v>
      </c>
      <c r="AT163" s="237" t="s">
        <v>144</v>
      </c>
      <c r="AU163" s="237" t="s">
        <v>91</v>
      </c>
      <c r="AY163" s="17" t="s">
        <v>142</v>
      </c>
      <c r="BE163" s="238">
        <f>IF(N163="základní",J163,0)</f>
        <v>0</v>
      </c>
      <c r="BF163" s="238">
        <f>IF(N163="snížená",J163,0)</f>
        <v>0</v>
      </c>
      <c r="BG163" s="238">
        <f>IF(N163="zákl. přenesená",J163,0)</f>
        <v>0</v>
      </c>
      <c r="BH163" s="238">
        <f>IF(N163="sníž. přenesená",J163,0)</f>
        <v>0</v>
      </c>
      <c r="BI163" s="238">
        <f>IF(N163="nulová",J163,0)</f>
        <v>0</v>
      </c>
      <c r="BJ163" s="17" t="s">
        <v>91</v>
      </c>
      <c r="BK163" s="238">
        <f>ROUND(I163*H163,2)</f>
        <v>0</v>
      </c>
      <c r="BL163" s="17" t="s">
        <v>149</v>
      </c>
      <c r="BM163" s="237" t="s">
        <v>380</v>
      </c>
    </row>
    <row r="164" s="13" customFormat="1">
      <c r="A164" s="13"/>
      <c r="B164" s="239"/>
      <c r="C164" s="240"/>
      <c r="D164" s="241" t="s">
        <v>159</v>
      </c>
      <c r="E164" s="242" t="s">
        <v>1</v>
      </c>
      <c r="F164" s="243" t="s">
        <v>757</v>
      </c>
      <c r="G164" s="240"/>
      <c r="H164" s="242" t="s">
        <v>1</v>
      </c>
      <c r="I164" s="244"/>
      <c r="J164" s="240"/>
      <c r="K164" s="240"/>
      <c r="L164" s="245"/>
      <c r="M164" s="246"/>
      <c r="N164" s="247"/>
      <c r="O164" s="247"/>
      <c r="P164" s="247"/>
      <c r="Q164" s="247"/>
      <c r="R164" s="247"/>
      <c r="S164" s="247"/>
      <c r="T164" s="248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9" t="s">
        <v>159</v>
      </c>
      <c r="AU164" s="249" t="s">
        <v>91</v>
      </c>
      <c r="AV164" s="13" t="s">
        <v>91</v>
      </c>
      <c r="AW164" s="13" t="s">
        <v>36</v>
      </c>
      <c r="AX164" s="13" t="s">
        <v>83</v>
      </c>
      <c r="AY164" s="249" t="s">
        <v>142</v>
      </c>
    </row>
    <row r="165" s="13" customFormat="1">
      <c r="A165" s="13"/>
      <c r="B165" s="239"/>
      <c r="C165" s="240"/>
      <c r="D165" s="241" t="s">
        <v>159</v>
      </c>
      <c r="E165" s="242" t="s">
        <v>1</v>
      </c>
      <c r="F165" s="243" t="s">
        <v>758</v>
      </c>
      <c r="G165" s="240"/>
      <c r="H165" s="242" t="s">
        <v>1</v>
      </c>
      <c r="I165" s="244"/>
      <c r="J165" s="240"/>
      <c r="K165" s="240"/>
      <c r="L165" s="245"/>
      <c r="M165" s="246"/>
      <c r="N165" s="247"/>
      <c r="O165" s="247"/>
      <c r="P165" s="247"/>
      <c r="Q165" s="247"/>
      <c r="R165" s="247"/>
      <c r="S165" s="247"/>
      <c r="T165" s="248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9" t="s">
        <v>159</v>
      </c>
      <c r="AU165" s="249" t="s">
        <v>91</v>
      </c>
      <c r="AV165" s="13" t="s">
        <v>91</v>
      </c>
      <c r="AW165" s="13" t="s">
        <v>36</v>
      </c>
      <c r="AX165" s="13" t="s">
        <v>83</v>
      </c>
      <c r="AY165" s="249" t="s">
        <v>142</v>
      </c>
    </row>
    <row r="166" s="13" customFormat="1">
      <c r="A166" s="13"/>
      <c r="B166" s="239"/>
      <c r="C166" s="240"/>
      <c r="D166" s="241" t="s">
        <v>159</v>
      </c>
      <c r="E166" s="242" t="s">
        <v>1</v>
      </c>
      <c r="F166" s="243" t="s">
        <v>759</v>
      </c>
      <c r="G166" s="240"/>
      <c r="H166" s="242" t="s">
        <v>1</v>
      </c>
      <c r="I166" s="244"/>
      <c r="J166" s="240"/>
      <c r="K166" s="240"/>
      <c r="L166" s="245"/>
      <c r="M166" s="246"/>
      <c r="N166" s="247"/>
      <c r="O166" s="247"/>
      <c r="P166" s="247"/>
      <c r="Q166" s="247"/>
      <c r="R166" s="247"/>
      <c r="S166" s="247"/>
      <c r="T166" s="24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9" t="s">
        <v>159</v>
      </c>
      <c r="AU166" s="249" t="s">
        <v>91</v>
      </c>
      <c r="AV166" s="13" t="s">
        <v>91</v>
      </c>
      <c r="AW166" s="13" t="s">
        <v>36</v>
      </c>
      <c r="AX166" s="13" t="s">
        <v>83</v>
      </c>
      <c r="AY166" s="249" t="s">
        <v>142</v>
      </c>
    </row>
    <row r="167" s="14" customFormat="1">
      <c r="A167" s="14"/>
      <c r="B167" s="250"/>
      <c r="C167" s="251"/>
      <c r="D167" s="241" t="s">
        <v>159</v>
      </c>
      <c r="E167" s="252" t="s">
        <v>1</v>
      </c>
      <c r="F167" s="253" t="s">
        <v>760</v>
      </c>
      <c r="G167" s="251"/>
      <c r="H167" s="254">
        <v>49.200000000000003</v>
      </c>
      <c r="I167" s="255"/>
      <c r="J167" s="251"/>
      <c r="K167" s="251"/>
      <c r="L167" s="256"/>
      <c r="M167" s="257"/>
      <c r="N167" s="258"/>
      <c r="O167" s="258"/>
      <c r="P167" s="258"/>
      <c r="Q167" s="258"/>
      <c r="R167" s="258"/>
      <c r="S167" s="258"/>
      <c r="T167" s="259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60" t="s">
        <v>159</v>
      </c>
      <c r="AU167" s="260" t="s">
        <v>91</v>
      </c>
      <c r="AV167" s="14" t="s">
        <v>93</v>
      </c>
      <c r="AW167" s="14" t="s">
        <v>36</v>
      </c>
      <c r="AX167" s="14" t="s">
        <v>83</v>
      </c>
      <c r="AY167" s="260" t="s">
        <v>142</v>
      </c>
    </row>
    <row r="168" s="15" customFormat="1">
      <c r="A168" s="15"/>
      <c r="B168" s="261"/>
      <c r="C168" s="262"/>
      <c r="D168" s="241" t="s">
        <v>159</v>
      </c>
      <c r="E168" s="263" t="s">
        <v>1</v>
      </c>
      <c r="F168" s="264" t="s">
        <v>162</v>
      </c>
      <c r="G168" s="262"/>
      <c r="H168" s="265">
        <v>49.200000000000003</v>
      </c>
      <c r="I168" s="266"/>
      <c r="J168" s="262"/>
      <c r="K168" s="262"/>
      <c r="L168" s="267"/>
      <c r="M168" s="268"/>
      <c r="N168" s="269"/>
      <c r="O168" s="269"/>
      <c r="P168" s="269"/>
      <c r="Q168" s="269"/>
      <c r="R168" s="269"/>
      <c r="S168" s="269"/>
      <c r="T168" s="270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71" t="s">
        <v>159</v>
      </c>
      <c r="AU168" s="271" t="s">
        <v>91</v>
      </c>
      <c r="AV168" s="15" t="s">
        <v>149</v>
      </c>
      <c r="AW168" s="15" t="s">
        <v>36</v>
      </c>
      <c r="AX168" s="15" t="s">
        <v>91</v>
      </c>
      <c r="AY168" s="271" t="s">
        <v>142</v>
      </c>
    </row>
    <row r="169" s="2" customFormat="1" ht="24.15" customHeight="1">
      <c r="A169" s="38"/>
      <c r="B169" s="39"/>
      <c r="C169" s="226" t="s">
        <v>298</v>
      </c>
      <c r="D169" s="226" t="s">
        <v>144</v>
      </c>
      <c r="E169" s="227" t="s">
        <v>761</v>
      </c>
      <c r="F169" s="228" t="s">
        <v>762</v>
      </c>
      <c r="G169" s="229" t="s">
        <v>157</v>
      </c>
      <c r="H169" s="230">
        <v>16.399999999999999</v>
      </c>
      <c r="I169" s="231"/>
      <c r="J169" s="232">
        <f>ROUND(I169*H169,2)</f>
        <v>0</v>
      </c>
      <c r="K169" s="228" t="s">
        <v>148</v>
      </c>
      <c r="L169" s="44"/>
      <c r="M169" s="233" t="s">
        <v>1</v>
      </c>
      <c r="N169" s="234" t="s">
        <v>48</v>
      </c>
      <c r="O169" s="91"/>
      <c r="P169" s="235">
        <f>O169*H169</f>
        <v>0</v>
      </c>
      <c r="Q169" s="235">
        <v>0</v>
      </c>
      <c r="R169" s="235">
        <f>Q169*H169</f>
        <v>0</v>
      </c>
      <c r="S169" s="235">
        <v>0</v>
      </c>
      <c r="T169" s="236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7" t="s">
        <v>149</v>
      </c>
      <c r="AT169" s="237" t="s">
        <v>144</v>
      </c>
      <c r="AU169" s="237" t="s">
        <v>91</v>
      </c>
      <c r="AY169" s="17" t="s">
        <v>142</v>
      </c>
      <c r="BE169" s="238">
        <f>IF(N169="základní",J169,0)</f>
        <v>0</v>
      </c>
      <c r="BF169" s="238">
        <f>IF(N169="snížená",J169,0)</f>
        <v>0</v>
      </c>
      <c r="BG169" s="238">
        <f>IF(N169="zákl. přenesená",J169,0)</f>
        <v>0</v>
      </c>
      <c r="BH169" s="238">
        <f>IF(N169="sníž. přenesená",J169,0)</f>
        <v>0</v>
      </c>
      <c r="BI169" s="238">
        <f>IF(N169="nulová",J169,0)</f>
        <v>0</v>
      </c>
      <c r="BJ169" s="17" t="s">
        <v>91</v>
      </c>
      <c r="BK169" s="238">
        <f>ROUND(I169*H169,2)</f>
        <v>0</v>
      </c>
      <c r="BL169" s="17" t="s">
        <v>149</v>
      </c>
      <c r="BM169" s="237" t="s">
        <v>393</v>
      </c>
    </row>
    <row r="170" s="13" customFormat="1">
      <c r="A170" s="13"/>
      <c r="B170" s="239"/>
      <c r="C170" s="240"/>
      <c r="D170" s="241" t="s">
        <v>159</v>
      </c>
      <c r="E170" s="242" t="s">
        <v>1</v>
      </c>
      <c r="F170" s="243" t="s">
        <v>739</v>
      </c>
      <c r="G170" s="240"/>
      <c r="H170" s="242" t="s">
        <v>1</v>
      </c>
      <c r="I170" s="244"/>
      <c r="J170" s="240"/>
      <c r="K170" s="240"/>
      <c r="L170" s="245"/>
      <c r="M170" s="246"/>
      <c r="N170" s="247"/>
      <c r="O170" s="247"/>
      <c r="P170" s="247"/>
      <c r="Q170" s="247"/>
      <c r="R170" s="247"/>
      <c r="S170" s="247"/>
      <c r="T170" s="248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9" t="s">
        <v>159</v>
      </c>
      <c r="AU170" s="249" t="s">
        <v>91</v>
      </c>
      <c r="AV170" s="13" t="s">
        <v>91</v>
      </c>
      <c r="AW170" s="13" t="s">
        <v>36</v>
      </c>
      <c r="AX170" s="13" t="s">
        <v>83</v>
      </c>
      <c r="AY170" s="249" t="s">
        <v>142</v>
      </c>
    </row>
    <row r="171" s="13" customFormat="1">
      <c r="A171" s="13"/>
      <c r="B171" s="239"/>
      <c r="C171" s="240"/>
      <c r="D171" s="241" t="s">
        <v>159</v>
      </c>
      <c r="E171" s="242" t="s">
        <v>1</v>
      </c>
      <c r="F171" s="243" t="s">
        <v>740</v>
      </c>
      <c r="G171" s="240"/>
      <c r="H171" s="242" t="s">
        <v>1</v>
      </c>
      <c r="I171" s="244"/>
      <c r="J171" s="240"/>
      <c r="K171" s="240"/>
      <c r="L171" s="245"/>
      <c r="M171" s="246"/>
      <c r="N171" s="247"/>
      <c r="O171" s="247"/>
      <c r="P171" s="247"/>
      <c r="Q171" s="247"/>
      <c r="R171" s="247"/>
      <c r="S171" s="247"/>
      <c r="T171" s="248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9" t="s">
        <v>159</v>
      </c>
      <c r="AU171" s="249" t="s">
        <v>91</v>
      </c>
      <c r="AV171" s="13" t="s">
        <v>91</v>
      </c>
      <c r="AW171" s="13" t="s">
        <v>36</v>
      </c>
      <c r="AX171" s="13" t="s">
        <v>83</v>
      </c>
      <c r="AY171" s="249" t="s">
        <v>142</v>
      </c>
    </row>
    <row r="172" s="14" customFormat="1">
      <c r="A172" s="14"/>
      <c r="B172" s="250"/>
      <c r="C172" s="251"/>
      <c r="D172" s="241" t="s">
        <v>159</v>
      </c>
      <c r="E172" s="252" t="s">
        <v>1</v>
      </c>
      <c r="F172" s="253" t="s">
        <v>763</v>
      </c>
      <c r="G172" s="251"/>
      <c r="H172" s="254">
        <v>16.399999999999999</v>
      </c>
      <c r="I172" s="255"/>
      <c r="J172" s="251"/>
      <c r="K172" s="251"/>
      <c r="L172" s="256"/>
      <c r="M172" s="257"/>
      <c r="N172" s="258"/>
      <c r="O172" s="258"/>
      <c r="P172" s="258"/>
      <c r="Q172" s="258"/>
      <c r="R172" s="258"/>
      <c r="S172" s="258"/>
      <c r="T172" s="259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0" t="s">
        <v>159</v>
      </c>
      <c r="AU172" s="260" t="s">
        <v>91</v>
      </c>
      <c r="AV172" s="14" t="s">
        <v>93</v>
      </c>
      <c r="AW172" s="14" t="s">
        <v>36</v>
      </c>
      <c r="AX172" s="14" t="s">
        <v>83</v>
      </c>
      <c r="AY172" s="260" t="s">
        <v>142</v>
      </c>
    </row>
    <row r="173" s="15" customFormat="1">
      <c r="A173" s="15"/>
      <c r="B173" s="261"/>
      <c r="C173" s="262"/>
      <c r="D173" s="241" t="s">
        <v>159</v>
      </c>
      <c r="E173" s="263" t="s">
        <v>1</v>
      </c>
      <c r="F173" s="264" t="s">
        <v>162</v>
      </c>
      <c r="G173" s="262"/>
      <c r="H173" s="265">
        <v>16.399999999999999</v>
      </c>
      <c r="I173" s="266"/>
      <c r="J173" s="262"/>
      <c r="K173" s="262"/>
      <c r="L173" s="267"/>
      <c r="M173" s="268"/>
      <c r="N173" s="269"/>
      <c r="O173" s="269"/>
      <c r="P173" s="269"/>
      <c r="Q173" s="269"/>
      <c r="R173" s="269"/>
      <c r="S173" s="269"/>
      <c r="T173" s="270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71" t="s">
        <v>159</v>
      </c>
      <c r="AU173" s="271" t="s">
        <v>91</v>
      </c>
      <c r="AV173" s="15" t="s">
        <v>149</v>
      </c>
      <c r="AW173" s="15" t="s">
        <v>36</v>
      </c>
      <c r="AX173" s="15" t="s">
        <v>91</v>
      </c>
      <c r="AY173" s="271" t="s">
        <v>142</v>
      </c>
    </row>
    <row r="174" s="2" customFormat="1" ht="16.5" customHeight="1">
      <c r="A174" s="38"/>
      <c r="B174" s="39"/>
      <c r="C174" s="281" t="s">
        <v>303</v>
      </c>
      <c r="D174" s="281" t="s">
        <v>598</v>
      </c>
      <c r="E174" s="282" t="s">
        <v>656</v>
      </c>
      <c r="F174" s="283" t="s">
        <v>657</v>
      </c>
      <c r="G174" s="284" t="s">
        <v>176</v>
      </c>
      <c r="H174" s="285">
        <v>0.81999999999999995</v>
      </c>
      <c r="I174" s="286"/>
      <c r="J174" s="287">
        <f>ROUND(I174*H174,2)</f>
        <v>0</v>
      </c>
      <c r="K174" s="283" t="s">
        <v>575</v>
      </c>
      <c r="L174" s="288"/>
      <c r="M174" s="289" t="s">
        <v>1</v>
      </c>
      <c r="N174" s="290" t="s">
        <v>48</v>
      </c>
      <c r="O174" s="91"/>
      <c r="P174" s="235">
        <f>O174*H174</f>
        <v>0</v>
      </c>
      <c r="Q174" s="235">
        <v>0</v>
      </c>
      <c r="R174" s="235">
        <f>Q174*H174</f>
        <v>0</v>
      </c>
      <c r="S174" s="235">
        <v>0</v>
      </c>
      <c r="T174" s="236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7" t="s">
        <v>190</v>
      </c>
      <c r="AT174" s="237" t="s">
        <v>598</v>
      </c>
      <c r="AU174" s="237" t="s">
        <v>91</v>
      </c>
      <c r="AY174" s="17" t="s">
        <v>142</v>
      </c>
      <c r="BE174" s="238">
        <f>IF(N174="základní",J174,0)</f>
        <v>0</v>
      </c>
      <c r="BF174" s="238">
        <f>IF(N174="snížená",J174,0)</f>
        <v>0</v>
      </c>
      <c r="BG174" s="238">
        <f>IF(N174="zákl. přenesená",J174,0)</f>
        <v>0</v>
      </c>
      <c r="BH174" s="238">
        <f>IF(N174="sníž. přenesená",J174,0)</f>
        <v>0</v>
      </c>
      <c r="BI174" s="238">
        <f>IF(N174="nulová",J174,0)</f>
        <v>0</v>
      </c>
      <c r="BJ174" s="17" t="s">
        <v>91</v>
      </c>
      <c r="BK174" s="238">
        <f>ROUND(I174*H174,2)</f>
        <v>0</v>
      </c>
      <c r="BL174" s="17" t="s">
        <v>149</v>
      </c>
      <c r="BM174" s="237" t="s">
        <v>411</v>
      </c>
    </row>
    <row r="175" s="2" customFormat="1">
      <c r="A175" s="38"/>
      <c r="B175" s="39"/>
      <c r="C175" s="40"/>
      <c r="D175" s="241" t="s">
        <v>638</v>
      </c>
      <c r="E175" s="40"/>
      <c r="F175" s="291" t="s">
        <v>742</v>
      </c>
      <c r="G175" s="40"/>
      <c r="H175" s="40"/>
      <c r="I175" s="292"/>
      <c r="J175" s="40"/>
      <c r="K175" s="40"/>
      <c r="L175" s="44"/>
      <c r="M175" s="293"/>
      <c r="N175" s="294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638</v>
      </c>
      <c r="AU175" s="17" t="s">
        <v>91</v>
      </c>
    </row>
    <row r="176" s="14" customFormat="1">
      <c r="A176" s="14"/>
      <c r="B176" s="250"/>
      <c r="C176" s="251"/>
      <c r="D176" s="241" t="s">
        <v>159</v>
      </c>
      <c r="E176" s="252" t="s">
        <v>1</v>
      </c>
      <c r="F176" s="253" t="s">
        <v>764</v>
      </c>
      <c r="G176" s="251"/>
      <c r="H176" s="254">
        <v>0.81999999999999995</v>
      </c>
      <c r="I176" s="255"/>
      <c r="J176" s="251"/>
      <c r="K176" s="251"/>
      <c r="L176" s="256"/>
      <c r="M176" s="257"/>
      <c r="N176" s="258"/>
      <c r="O176" s="258"/>
      <c r="P176" s="258"/>
      <c r="Q176" s="258"/>
      <c r="R176" s="258"/>
      <c r="S176" s="258"/>
      <c r="T176" s="259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0" t="s">
        <v>159</v>
      </c>
      <c r="AU176" s="260" t="s">
        <v>91</v>
      </c>
      <c r="AV176" s="14" t="s">
        <v>93</v>
      </c>
      <c r="AW176" s="14" t="s">
        <v>36</v>
      </c>
      <c r="AX176" s="14" t="s">
        <v>83</v>
      </c>
      <c r="AY176" s="260" t="s">
        <v>142</v>
      </c>
    </row>
    <row r="177" s="15" customFormat="1">
      <c r="A177" s="15"/>
      <c r="B177" s="261"/>
      <c r="C177" s="262"/>
      <c r="D177" s="241" t="s">
        <v>159</v>
      </c>
      <c r="E177" s="263" t="s">
        <v>1</v>
      </c>
      <c r="F177" s="264" t="s">
        <v>162</v>
      </c>
      <c r="G177" s="262"/>
      <c r="H177" s="265">
        <v>0.81999999999999995</v>
      </c>
      <c r="I177" s="266"/>
      <c r="J177" s="262"/>
      <c r="K177" s="262"/>
      <c r="L177" s="267"/>
      <c r="M177" s="268"/>
      <c r="N177" s="269"/>
      <c r="O177" s="269"/>
      <c r="P177" s="269"/>
      <c r="Q177" s="269"/>
      <c r="R177" s="269"/>
      <c r="S177" s="269"/>
      <c r="T177" s="270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71" t="s">
        <v>159</v>
      </c>
      <c r="AU177" s="271" t="s">
        <v>91</v>
      </c>
      <c r="AV177" s="15" t="s">
        <v>149</v>
      </c>
      <c r="AW177" s="15" t="s">
        <v>36</v>
      </c>
      <c r="AX177" s="15" t="s">
        <v>91</v>
      </c>
      <c r="AY177" s="271" t="s">
        <v>142</v>
      </c>
    </row>
    <row r="178" s="2" customFormat="1" ht="44.25" customHeight="1">
      <c r="A178" s="38"/>
      <c r="B178" s="39"/>
      <c r="C178" s="226" t="s">
        <v>311</v>
      </c>
      <c r="D178" s="226" t="s">
        <v>144</v>
      </c>
      <c r="E178" s="227" t="s">
        <v>718</v>
      </c>
      <c r="F178" s="228" t="s">
        <v>719</v>
      </c>
      <c r="G178" s="229" t="s">
        <v>188</v>
      </c>
      <c r="H178" s="230">
        <v>0.10000000000000001</v>
      </c>
      <c r="I178" s="231"/>
      <c r="J178" s="232">
        <f>ROUND(I178*H178,2)</f>
        <v>0</v>
      </c>
      <c r="K178" s="228" t="s">
        <v>148</v>
      </c>
      <c r="L178" s="44"/>
      <c r="M178" s="233" t="s">
        <v>1</v>
      </c>
      <c r="N178" s="234" t="s">
        <v>48</v>
      </c>
      <c r="O178" s="91"/>
      <c r="P178" s="235">
        <f>O178*H178</f>
        <v>0</v>
      </c>
      <c r="Q178" s="235">
        <v>0</v>
      </c>
      <c r="R178" s="235">
        <f>Q178*H178</f>
        <v>0</v>
      </c>
      <c r="S178" s="235">
        <v>0</v>
      </c>
      <c r="T178" s="236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7" t="s">
        <v>149</v>
      </c>
      <c r="AT178" s="237" t="s">
        <v>144</v>
      </c>
      <c r="AU178" s="237" t="s">
        <v>91</v>
      </c>
      <c r="AY178" s="17" t="s">
        <v>142</v>
      </c>
      <c r="BE178" s="238">
        <f>IF(N178="základní",J178,0)</f>
        <v>0</v>
      </c>
      <c r="BF178" s="238">
        <f>IF(N178="snížená",J178,0)</f>
        <v>0</v>
      </c>
      <c r="BG178" s="238">
        <f>IF(N178="zákl. přenesená",J178,0)</f>
        <v>0</v>
      </c>
      <c r="BH178" s="238">
        <f>IF(N178="sníž. přenesená",J178,0)</f>
        <v>0</v>
      </c>
      <c r="BI178" s="238">
        <f>IF(N178="nulová",J178,0)</f>
        <v>0</v>
      </c>
      <c r="BJ178" s="17" t="s">
        <v>91</v>
      </c>
      <c r="BK178" s="238">
        <f>ROUND(I178*H178,2)</f>
        <v>0</v>
      </c>
      <c r="BL178" s="17" t="s">
        <v>149</v>
      </c>
      <c r="BM178" s="237" t="s">
        <v>419</v>
      </c>
    </row>
    <row r="179" s="2" customFormat="1">
      <c r="A179" s="38"/>
      <c r="B179" s="39"/>
      <c r="C179" s="40"/>
      <c r="D179" s="241" t="s">
        <v>638</v>
      </c>
      <c r="E179" s="40"/>
      <c r="F179" s="291" t="s">
        <v>721</v>
      </c>
      <c r="G179" s="40"/>
      <c r="H179" s="40"/>
      <c r="I179" s="292"/>
      <c r="J179" s="40"/>
      <c r="K179" s="40"/>
      <c r="L179" s="44"/>
      <c r="M179" s="293"/>
      <c r="N179" s="294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638</v>
      </c>
      <c r="AU179" s="17" t="s">
        <v>91</v>
      </c>
    </row>
    <row r="180" s="2" customFormat="1" ht="21.75" customHeight="1">
      <c r="A180" s="38"/>
      <c r="B180" s="39"/>
      <c r="C180" s="226" t="s">
        <v>322</v>
      </c>
      <c r="D180" s="226" t="s">
        <v>144</v>
      </c>
      <c r="E180" s="227" t="s">
        <v>659</v>
      </c>
      <c r="F180" s="228" t="s">
        <v>660</v>
      </c>
      <c r="G180" s="229" t="s">
        <v>176</v>
      </c>
      <c r="H180" s="230">
        <v>0.45000000000000001</v>
      </c>
      <c r="I180" s="231"/>
      <c r="J180" s="232">
        <f>ROUND(I180*H180,2)</f>
        <v>0</v>
      </c>
      <c r="K180" s="228" t="s">
        <v>148</v>
      </c>
      <c r="L180" s="44"/>
      <c r="M180" s="233" t="s">
        <v>1</v>
      </c>
      <c r="N180" s="234" t="s">
        <v>48</v>
      </c>
      <c r="O180" s="91"/>
      <c r="P180" s="235">
        <f>O180*H180</f>
        <v>0</v>
      </c>
      <c r="Q180" s="235">
        <v>0</v>
      </c>
      <c r="R180" s="235">
        <f>Q180*H180</f>
        <v>0</v>
      </c>
      <c r="S180" s="235">
        <v>0</v>
      </c>
      <c r="T180" s="236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7" t="s">
        <v>149</v>
      </c>
      <c r="AT180" s="237" t="s">
        <v>144</v>
      </c>
      <c r="AU180" s="237" t="s">
        <v>91</v>
      </c>
      <c r="AY180" s="17" t="s">
        <v>142</v>
      </c>
      <c r="BE180" s="238">
        <f>IF(N180="základní",J180,0)</f>
        <v>0</v>
      </c>
      <c r="BF180" s="238">
        <f>IF(N180="snížená",J180,0)</f>
        <v>0</v>
      </c>
      <c r="BG180" s="238">
        <f>IF(N180="zákl. přenesená",J180,0)</f>
        <v>0</v>
      </c>
      <c r="BH180" s="238">
        <f>IF(N180="sníž. přenesená",J180,0)</f>
        <v>0</v>
      </c>
      <c r="BI180" s="238">
        <f>IF(N180="nulová",J180,0)</f>
        <v>0</v>
      </c>
      <c r="BJ180" s="17" t="s">
        <v>91</v>
      </c>
      <c r="BK180" s="238">
        <f>ROUND(I180*H180,2)</f>
        <v>0</v>
      </c>
      <c r="BL180" s="17" t="s">
        <v>149</v>
      </c>
      <c r="BM180" s="237" t="s">
        <v>439</v>
      </c>
    </row>
    <row r="181" s="2" customFormat="1">
      <c r="A181" s="38"/>
      <c r="B181" s="39"/>
      <c r="C181" s="40"/>
      <c r="D181" s="241" t="s">
        <v>638</v>
      </c>
      <c r="E181" s="40"/>
      <c r="F181" s="291" t="s">
        <v>662</v>
      </c>
      <c r="G181" s="40"/>
      <c r="H181" s="40"/>
      <c r="I181" s="292"/>
      <c r="J181" s="40"/>
      <c r="K181" s="40"/>
      <c r="L181" s="44"/>
      <c r="M181" s="293"/>
      <c r="N181" s="294"/>
      <c r="O181" s="91"/>
      <c r="P181" s="91"/>
      <c r="Q181" s="91"/>
      <c r="R181" s="91"/>
      <c r="S181" s="91"/>
      <c r="T181" s="92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638</v>
      </c>
      <c r="AU181" s="17" t="s">
        <v>91</v>
      </c>
    </row>
    <row r="182" s="13" customFormat="1">
      <c r="A182" s="13"/>
      <c r="B182" s="239"/>
      <c r="C182" s="240"/>
      <c r="D182" s="241" t="s">
        <v>159</v>
      </c>
      <c r="E182" s="242" t="s">
        <v>1</v>
      </c>
      <c r="F182" s="243" t="s">
        <v>765</v>
      </c>
      <c r="G182" s="240"/>
      <c r="H182" s="242" t="s">
        <v>1</v>
      </c>
      <c r="I182" s="244"/>
      <c r="J182" s="240"/>
      <c r="K182" s="240"/>
      <c r="L182" s="245"/>
      <c r="M182" s="246"/>
      <c r="N182" s="247"/>
      <c r="O182" s="247"/>
      <c r="P182" s="247"/>
      <c r="Q182" s="247"/>
      <c r="R182" s="247"/>
      <c r="S182" s="247"/>
      <c r="T182" s="248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9" t="s">
        <v>159</v>
      </c>
      <c r="AU182" s="249" t="s">
        <v>91</v>
      </c>
      <c r="AV182" s="13" t="s">
        <v>91</v>
      </c>
      <c r="AW182" s="13" t="s">
        <v>36</v>
      </c>
      <c r="AX182" s="13" t="s">
        <v>83</v>
      </c>
      <c r="AY182" s="249" t="s">
        <v>142</v>
      </c>
    </row>
    <row r="183" s="13" customFormat="1">
      <c r="A183" s="13"/>
      <c r="B183" s="239"/>
      <c r="C183" s="240"/>
      <c r="D183" s="241" t="s">
        <v>159</v>
      </c>
      <c r="E183" s="242" t="s">
        <v>1</v>
      </c>
      <c r="F183" s="243" t="s">
        <v>766</v>
      </c>
      <c r="G183" s="240"/>
      <c r="H183" s="242" t="s">
        <v>1</v>
      </c>
      <c r="I183" s="244"/>
      <c r="J183" s="240"/>
      <c r="K183" s="240"/>
      <c r="L183" s="245"/>
      <c r="M183" s="246"/>
      <c r="N183" s="247"/>
      <c r="O183" s="247"/>
      <c r="P183" s="247"/>
      <c r="Q183" s="247"/>
      <c r="R183" s="247"/>
      <c r="S183" s="247"/>
      <c r="T183" s="248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9" t="s">
        <v>159</v>
      </c>
      <c r="AU183" s="249" t="s">
        <v>91</v>
      </c>
      <c r="AV183" s="13" t="s">
        <v>91</v>
      </c>
      <c r="AW183" s="13" t="s">
        <v>36</v>
      </c>
      <c r="AX183" s="13" t="s">
        <v>83</v>
      </c>
      <c r="AY183" s="249" t="s">
        <v>142</v>
      </c>
    </row>
    <row r="184" s="14" customFormat="1">
      <c r="A184" s="14"/>
      <c r="B184" s="250"/>
      <c r="C184" s="251"/>
      <c r="D184" s="241" t="s">
        <v>159</v>
      </c>
      <c r="E184" s="252" t="s">
        <v>1</v>
      </c>
      <c r="F184" s="253" t="s">
        <v>767</v>
      </c>
      <c r="G184" s="251"/>
      <c r="H184" s="254">
        <v>0.29999999999999999</v>
      </c>
      <c r="I184" s="255"/>
      <c r="J184" s="251"/>
      <c r="K184" s="251"/>
      <c r="L184" s="256"/>
      <c r="M184" s="257"/>
      <c r="N184" s="258"/>
      <c r="O184" s="258"/>
      <c r="P184" s="258"/>
      <c r="Q184" s="258"/>
      <c r="R184" s="258"/>
      <c r="S184" s="258"/>
      <c r="T184" s="259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0" t="s">
        <v>159</v>
      </c>
      <c r="AU184" s="260" t="s">
        <v>91</v>
      </c>
      <c r="AV184" s="14" t="s">
        <v>93</v>
      </c>
      <c r="AW184" s="14" t="s">
        <v>36</v>
      </c>
      <c r="AX184" s="14" t="s">
        <v>83</v>
      </c>
      <c r="AY184" s="260" t="s">
        <v>142</v>
      </c>
    </row>
    <row r="185" s="13" customFormat="1">
      <c r="A185" s="13"/>
      <c r="B185" s="239"/>
      <c r="C185" s="240"/>
      <c r="D185" s="241" t="s">
        <v>159</v>
      </c>
      <c r="E185" s="242" t="s">
        <v>1</v>
      </c>
      <c r="F185" s="243" t="s">
        <v>768</v>
      </c>
      <c r="G185" s="240"/>
      <c r="H185" s="242" t="s">
        <v>1</v>
      </c>
      <c r="I185" s="244"/>
      <c r="J185" s="240"/>
      <c r="K185" s="240"/>
      <c r="L185" s="245"/>
      <c r="M185" s="246"/>
      <c r="N185" s="247"/>
      <c r="O185" s="247"/>
      <c r="P185" s="247"/>
      <c r="Q185" s="247"/>
      <c r="R185" s="247"/>
      <c r="S185" s="247"/>
      <c r="T185" s="248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9" t="s">
        <v>159</v>
      </c>
      <c r="AU185" s="249" t="s">
        <v>91</v>
      </c>
      <c r="AV185" s="13" t="s">
        <v>91</v>
      </c>
      <c r="AW185" s="13" t="s">
        <v>36</v>
      </c>
      <c r="AX185" s="13" t="s">
        <v>83</v>
      </c>
      <c r="AY185" s="249" t="s">
        <v>142</v>
      </c>
    </row>
    <row r="186" s="14" customFormat="1">
      <c r="A186" s="14"/>
      <c r="B186" s="250"/>
      <c r="C186" s="251"/>
      <c r="D186" s="241" t="s">
        <v>159</v>
      </c>
      <c r="E186" s="252" t="s">
        <v>1</v>
      </c>
      <c r="F186" s="253" t="s">
        <v>769</v>
      </c>
      <c r="G186" s="251"/>
      <c r="H186" s="254">
        <v>0.14999999999999999</v>
      </c>
      <c r="I186" s="255"/>
      <c r="J186" s="251"/>
      <c r="K186" s="251"/>
      <c r="L186" s="256"/>
      <c r="M186" s="257"/>
      <c r="N186" s="258"/>
      <c r="O186" s="258"/>
      <c r="P186" s="258"/>
      <c r="Q186" s="258"/>
      <c r="R186" s="258"/>
      <c r="S186" s="258"/>
      <c r="T186" s="259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60" t="s">
        <v>159</v>
      </c>
      <c r="AU186" s="260" t="s">
        <v>91</v>
      </c>
      <c r="AV186" s="14" t="s">
        <v>93</v>
      </c>
      <c r="AW186" s="14" t="s">
        <v>36</v>
      </c>
      <c r="AX186" s="14" t="s">
        <v>83</v>
      </c>
      <c r="AY186" s="260" t="s">
        <v>142</v>
      </c>
    </row>
    <row r="187" s="15" customFormat="1">
      <c r="A187" s="15"/>
      <c r="B187" s="261"/>
      <c r="C187" s="262"/>
      <c r="D187" s="241" t="s">
        <v>159</v>
      </c>
      <c r="E187" s="263" t="s">
        <v>1</v>
      </c>
      <c r="F187" s="264" t="s">
        <v>162</v>
      </c>
      <c r="G187" s="262"/>
      <c r="H187" s="265">
        <v>0.44999999999999996</v>
      </c>
      <c r="I187" s="266"/>
      <c r="J187" s="262"/>
      <c r="K187" s="262"/>
      <c r="L187" s="267"/>
      <c r="M187" s="268"/>
      <c r="N187" s="269"/>
      <c r="O187" s="269"/>
      <c r="P187" s="269"/>
      <c r="Q187" s="269"/>
      <c r="R187" s="269"/>
      <c r="S187" s="269"/>
      <c r="T187" s="270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71" t="s">
        <v>159</v>
      </c>
      <c r="AU187" s="271" t="s">
        <v>91</v>
      </c>
      <c r="AV187" s="15" t="s">
        <v>149</v>
      </c>
      <c r="AW187" s="15" t="s">
        <v>36</v>
      </c>
      <c r="AX187" s="15" t="s">
        <v>91</v>
      </c>
      <c r="AY187" s="271" t="s">
        <v>142</v>
      </c>
    </row>
    <row r="188" s="2" customFormat="1" ht="21.75" customHeight="1">
      <c r="A188" s="38"/>
      <c r="B188" s="39"/>
      <c r="C188" s="226" t="s">
        <v>335</v>
      </c>
      <c r="D188" s="226" t="s">
        <v>144</v>
      </c>
      <c r="E188" s="227" t="s">
        <v>665</v>
      </c>
      <c r="F188" s="228" t="s">
        <v>666</v>
      </c>
      <c r="G188" s="229" t="s">
        <v>176</v>
      </c>
      <c r="H188" s="230">
        <v>0.45000000000000001</v>
      </c>
      <c r="I188" s="231"/>
      <c r="J188" s="232">
        <f>ROUND(I188*H188,2)</f>
        <v>0</v>
      </c>
      <c r="K188" s="228" t="s">
        <v>148</v>
      </c>
      <c r="L188" s="44"/>
      <c r="M188" s="233" t="s">
        <v>1</v>
      </c>
      <c r="N188" s="234" t="s">
        <v>48</v>
      </c>
      <c r="O188" s="91"/>
      <c r="P188" s="235">
        <f>O188*H188</f>
        <v>0</v>
      </c>
      <c r="Q188" s="235">
        <v>0</v>
      </c>
      <c r="R188" s="235">
        <f>Q188*H188</f>
        <v>0</v>
      </c>
      <c r="S188" s="235">
        <v>0</v>
      </c>
      <c r="T188" s="236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7" t="s">
        <v>149</v>
      </c>
      <c r="AT188" s="237" t="s">
        <v>144</v>
      </c>
      <c r="AU188" s="237" t="s">
        <v>91</v>
      </c>
      <c r="AY188" s="17" t="s">
        <v>142</v>
      </c>
      <c r="BE188" s="238">
        <f>IF(N188="základní",J188,0)</f>
        <v>0</v>
      </c>
      <c r="BF188" s="238">
        <f>IF(N188="snížená",J188,0)</f>
        <v>0</v>
      </c>
      <c r="BG188" s="238">
        <f>IF(N188="zákl. přenesená",J188,0)</f>
        <v>0</v>
      </c>
      <c r="BH188" s="238">
        <f>IF(N188="sníž. přenesená",J188,0)</f>
        <v>0</v>
      </c>
      <c r="BI188" s="238">
        <f>IF(N188="nulová",J188,0)</f>
        <v>0</v>
      </c>
      <c r="BJ188" s="17" t="s">
        <v>91</v>
      </c>
      <c r="BK188" s="238">
        <f>ROUND(I188*H188,2)</f>
        <v>0</v>
      </c>
      <c r="BL188" s="17" t="s">
        <v>149</v>
      </c>
      <c r="BM188" s="237" t="s">
        <v>456</v>
      </c>
    </row>
    <row r="189" s="2" customFormat="1" ht="24.15" customHeight="1">
      <c r="A189" s="38"/>
      <c r="B189" s="39"/>
      <c r="C189" s="226" t="s">
        <v>348</v>
      </c>
      <c r="D189" s="226" t="s">
        <v>144</v>
      </c>
      <c r="E189" s="227" t="s">
        <v>668</v>
      </c>
      <c r="F189" s="228" t="s">
        <v>669</v>
      </c>
      <c r="G189" s="229" t="s">
        <v>176</v>
      </c>
      <c r="H189" s="230">
        <v>8.5500000000000007</v>
      </c>
      <c r="I189" s="231"/>
      <c r="J189" s="232">
        <f>ROUND(I189*H189,2)</f>
        <v>0</v>
      </c>
      <c r="K189" s="228" t="s">
        <v>148</v>
      </c>
      <c r="L189" s="44"/>
      <c r="M189" s="233" t="s">
        <v>1</v>
      </c>
      <c r="N189" s="234" t="s">
        <v>48</v>
      </c>
      <c r="O189" s="91"/>
      <c r="P189" s="235">
        <f>O189*H189</f>
        <v>0</v>
      </c>
      <c r="Q189" s="235">
        <v>0</v>
      </c>
      <c r="R189" s="235">
        <f>Q189*H189</f>
        <v>0</v>
      </c>
      <c r="S189" s="235">
        <v>0</v>
      </c>
      <c r="T189" s="236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7" t="s">
        <v>149</v>
      </c>
      <c r="AT189" s="237" t="s">
        <v>144</v>
      </c>
      <c r="AU189" s="237" t="s">
        <v>91</v>
      </c>
      <c r="AY189" s="17" t="s">
        <v>142</v>
      </c>
      <c r="BE189" s="238">
        <f>IF(N189="základní",J189,0)</f>
        <v>0</v>
      </c>
      <c r="BF189" s="238">
        <f>IF(N189="snížená",J189,0)</f>
        <v>0</v>
      </c>
      <c r="BG189" s="238">
        <f>IF(N189="zákl. přenesená",J189,0)</f>
        <v>0</v>
      </c>
      <c r="BH189" s="238">
        <f>IF(N189="sníž. přenesená",J189,0)</f>
        <v>0</v>
      </c>
      <c r="BI189" s="238">
        <f>IF(N189="nulová",J189,0)</f>
        <v>0</v>
      </c>
      <c r="BJ189" s="17" t="s">
        <v>91</v>
      </c>
      <c r="BK189" s="238">
        <f>ROUND(I189*H189,2)</f>
        <v>0</v>
      </c>
      <c r="BL189" s="17" t="s">
        <v>149</v>
      </c>
      <c r="BM189" s="237" t="s">
        <v>467</v>
      </c>
    </row>
    <row r="190" s="14" customFormat="1">
      <c r="A190" s="14"/>
      <c r="B190" s="250"/>
      <c r="C190" s="251"/>
      <c r="D190" s="241" t="s">
        <v>159</v>
      </c>
      <c r="E190" s="252" t="s">
        <v>1</v>
      </c>
      <c r="F190" s="253" t="s">
        <v>770</v>
      </c>
      <c r="G190" s="251"/>
      <c r="H190" s="254">
        <v>8.5500000000000007</v>
      </c>
      <c r="I190" s="255"/>
      <c r="J190" s="251"/>
      <c r="K190" s="251"/>
      <c r="L190" s="256"/>
      <c r="M190" s="257"/>
      <c r="N190" s="258"/>
      <c r="O190" s="258"/>
      <c r="P190" s="258"/>
      <c r="Q190" s="258"/>
      <c r="R190" s="258"/>
      <c r="S190" s="258"/>
      <c r="T190" s="259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60" t="s">
        <v>159</v>
      </c>
      <c r="AU190" s="260" t="s">
        <v>91</v>
      </c>
      <c r="AV190" s="14" t="s">
        <v>93</v>
      </c>
      <c r="AW190" s="14" t="s">
        <v>36</v>
      </c>
      <c r="AX190" s="14" t="s">
        <v>83</v>
      </c>
      <c r="AY190" s="260" t="s">
        <v>142</v>
      </c>
    </row>
    <row r="191" s="15" customFormat="1">
      <c r="A191" s="15"/>
      <c r="B191" s="261"/>
      <c r="C191" s="262"/>
      <c r="D191" s="241" t="s">
        <v>159</v>
      </c>
      <c r="E191" s="263" t="s">
        <v>1</v>
      </c>
      <c r="F191" s="264" t="s">
        <v>162</v>
      </c>
      <c r="G191" s="262"/>
      <c r="H191" s="265">
        <v>8.5500000000000007</v>
      </c>
      <c r="I191" s="266"/>
      <c r="J191" s="262"/>
      <c r="K191" s="262"/>
      <c r="L191" s="267"/>
      <c r="M191" s="278"/>
      <c r="N191" s="279"/>
      <c r="O191" s="279"/>
      <c r="P191" s="279"/>
      <c r="Q191" s="279"/>
      <c r="R191" s="279"/>
      <c r="S191" s="279"/>
      <c r="T191" s="280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71" t="s">
        <v>159</v>
      </c>
      <c r="AU191" s="271" t="s">
        <v>91</v>
      </c>
      <c r="AV191" s="15" t="s">
        <v>149</v>
      </c>
      <c r="AW191" s="15" t="s">
        <v>36</v>
      </c>
      <c r="AX191" s="15" t="s">
        <v>91</v>
      </c>
      <c r="AY191" s="271" t="s">
        <v>142</v>
      </c>
    </row>
    <row r="192" s="2" customFormat="1" ht="6.96" customHeight="1">
      <c r="A192" s="38"/>
      <c r="B192" s="66"/>
      <c r="C192" s="67"/>
      <c r="D192" s="67"/>
      <c r="E192" s="67"/>
      <c r="F192" s="67"/>
      <c r="G192" s="67"/>
      <c r="H192" s="67"/>
      <c r="I192" s="67"/>
      <c r="J192" s="67"/>
      <c r="K192" s="67"/>
      <c r="L192" s="44"/>
      <c r="M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</row>
  </sheetData>
  <sheetProtection sheet="1" autoFilter="0" formatColumns="0" formatRows="0" objects="1" scenarios="1" spinCount="100000" saltValue="XbAhMiIvF33r8YvZKOygLcGKmJgCMksUeONlf/W5dWeUrZkjH8hAHZbzPf0iJHq39k5F5KeD5xZ+desBI79hWw==" hashValue="fqFK9li5o4sx9xoyMqmcks5uVcqArtWXd1LZIpmivnv8XeBffVm4yPux17rzn8S7C+LrUsiL4l2DM74KGY8Jlg==" algorithmName="SHA-512" password="CC35"/>
  <autoFilter ref="C121:K191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111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93</v>
      </c>
    </row>
    <row r="4" s="1" customFormat="1" ht="24.96" customHeight="1">
      <c r="B4" s="20"/>
      <c r="D4" s="148" t="s">
        <v>115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Kolumbárium a rozptylová loučka Litomyšl</v>
      </c>
      <c r="F7" s="150"/>
      <c r="G7" s="150"/>
      <c r="H7" s="150"/>
      <c r="L7" s="20"/>
    </row>
    <row r="8" s="2" customFormat="1" ht="12" customHeight="1">
      <c r="A8" s="38"/>
      <c r="B8" s="44"/>
      <c r="C8" s="38"/>
      <c r="D8" s="150" t="s">
        <v>116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2" t="s">
        <v>771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0" t="s">
        <v>18</v>
      </c>
      <c r="E11" s="38"/>
      <c r="F11" s="141" t="s">
        <v>1</v>
      </c>
      <c r="G11" s="38"/>
      <c r="H11" s="38"/>
      <c r="I11" s="150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0" t="s">
        <v>20</v>
      </c>
      <c r="E12" s="38"/>
      <c r="F12" s="141" t="s">
        <v>21</v>
      </c>
      <c r="G12" s="38"/>
      <c r="H12" s="38"/>
      <c r="I12" s="150" t="s">
        <v>22</v>
      </c>
      <c r="J12" s="153" t="str">
        <f>'Rekapitulace stavby'!AN8</f>
        <v>5. 2. 2025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24</v>
      </c>
      <c r="E14" s="38"/>
      <c r="F14" s="38"/>
      <c r="G14" s="38"/>
      <c r="H14" s="38"/>
      <c r="I14" s="150" t="s">
        <v>25</v>
      </c>
      <c r="J14" s="141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">
        <v>27</v>
      </c>
      <c r="F15" s="38"/>
      <c r="G15" s="38"/>
      <c r="H15" s="38"/>
      <c r="I15" s="150" t="s">
        <v>28</v>
      </c>
      <c r="J15" s="141" t="s">
        <v>29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0" t="s">
        <v>30</v>
      </c>
      <c r="E17" s="38"/>
      <c r="F17" s="38"/>
      <c r="G17" s="38"/>
      <c r="H17" s="38"/>
      <c r="I17" s="15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0" t="s">
        <v>32</v>
      </c>
      <c r="E20" s="38"/>
      <c r="F20" s="38"/>
      <c r="G20" s="38"/>
      <c r="H20" s="38"/>
      <c r="I20" s="150" t="s">
        <v>25</v>
      </c>
      <c r="J20" s="141" t="s">
        <v>33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">
        <v>34</v>
      </c>
      <c r="F21" s="38"/>
      <c r="G21" s="38"/>
      <c r="H21" s="38"/>
      <c r="I21" s="150" t="s">
        <v>28</v>
      </c>
      <c r="J21" s="141" t="s">
        <v>35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0" t="s">
        <v>37</v>
      </c>
      <c r="E23" s="38"/>
      <c r="F23" s="38"/>
      <c r="G23" s="38"/>
      <c r="H23" s="38"/>
      <c r="I23" s="150" t="s">
        <v>25</v>
      </c>
      <c r="J23" s="141" t="s">
        <v>38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">
        <v>39</v>
      </c>
      <c r="F24" s="38"/>
      <c r="G24" s="38"/>
      <c r="H24" s="38"/>
      <c r="I24" s="150" t="s">
        <v>28</v>
      </c>
      <c r="J24" s="141" t="s">
        <v>40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0" t="s">
        <v>41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07.25" customHeight="1">
      <c r="A27" s="154"/>
      <c r="B27" s="155"/>
      <c r="C27" s="154"/>
      <c r="D27" s="154"/>
      <c r="E27" s="156" t="s">
        <v>42</v>
      </c>
      <c r="F27" s="156"/>
      <c r="G27" s="156"/>
      <c r="H27" s="156"/>
      <c r="I27" s="154"/>
      <c r="J27" s="154"/>
      <c r="K27" s="154"/>
      <c r="L27" s="157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8"/>
      <c r="E29" s="158"/>
      <c r="F29" s="158"/>
      <c r="G29" s="158"/>
      <c r="H29" s="158"/>
      <c r="I29" s="158"/>
      <c r="J29" s="158"/>
      <c r="K29" s="15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9" t="s">
        <v>43</v>
      </c>
      <c r="E30" s="38"/>
      <c r="F30" s="38"/>
      <c r="G30" s="38"/>
      <c r="H30" s="38"/>
      <c r="I30" s="38"/>
      <c r="J30" s="160">
        <f>ROUND(J126,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1" t="s">
        <v>45</v>
      </c>
      <c r="G32" s="38"/>
      <c r="H32" s="38"/>
      <c r="I32" s="161" t="s">
        <v>44</v>
      </c>
      <c r="J32" s="161" t="s">
        <v>46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2" t="s">
        <v>47</v>
      </c>
      <c r="E33" s="150" t="s">
        <v>48</v>
      </c>
      <c r="F33" s="163">
        <f>ROUND((SUM(BE126:BE187)),  2)</f>
        <v>0</v>
      </c>
      <c r="G33" s="38"/>
      <c r="H33" s="38"/>
      <c r="I33" s="164">
        <v>0.20999999999999999</v>
      </c>
      <c r="J33" s="163">
        <f>ROUND(((SUM(BE126:BE187))*I33),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0" t="s">
        <v>49</v>
      </c>
      <c r="F34" s="163">
        <f>ROUND((SUM(BF126:BF187)),  2)</f>
        <v>0</v>
      </c>
      <c r="G34" s="38"/>
      <c r="H34" s="38"/>
      <c r="I34" s="164">
        <v>0.12</v>
      </c>
      <c r="J34" s="163">
        <f>ROUND(((SUM(BF126:BF187))*I34),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0" t="s">
        <v>50</v>
      </c>
      <c r="F35" s="163">
        <f>ROUND((SUM(BG126:BG187)),  2)</f>
        <v>0</v>
      </c>
      <c r="G35" s="38"/>
      <c r="H35" s="38"/>
      <c r="I35" s="164">
        <v>0.20999999999999999</v>
      </c>
      <c r="J35" s="163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0" t="s">
        <v>51</v>
      </c>
      <c r="F36" s="163">
        <f>ROUND((SUM(BH126:BH187)),  2)</f>
        <v>0</v>
      </c>
      <c r="G36" s="38"/>
      <c r="H36" s="38"/>
      <c r="I36" s="164">
        <v>0.12</v>
      </c>
      <c r="J36" s="163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52</v>
      </c>
      <c r="F37" s="163">
        <f>ROUND((SUM(BI126:BI187)),  2)</f>
        <v>0</v>
      </c>
      <c r="G37" s="38"/>
      <c r="H37" s="38"/>
      <c r="I37" s="164">
        <v>0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5"/>
      <c r="D39" s="166" t="s">
        <v>53</v>
      </c>
      <c r="E39" s="167"/>
      <c r="F39" s="167"/>
      <c r="G39" s="168" t="s">
        <v>54</v>
      </c>
      <c r="H39" s="169" t="s">
        <v>55</v>
      </c>
      <c r="I39" s="167"/>
      <c r="J39" s="170">
        <f>SUM(J30:J37)</f>
        <v>0</v>
      </c>
      <c r="K39" s="171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56</v>
      </c>
      <c r="E50" s="173"/>
      <c r="F50" s="173"/>
      <c r="G50" s="172" t="s">
        <v>57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58</v>
      </c>
      <c r="E61" s="175"/>
      <c r="F61" s="176" t="s">
        <v>59</v>
      </c>
      <c r="G61" s="174" t="s">
        <v>58</v>
      </c>
      <c r="H61" s="175"/>
      <c r="I61" s="175"/>
      <c r="J61" s="177" t="s">
        <v>59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60</v>
      </c>
      <c r="E65" s="178"/>
      <c r="F65" s="178"/>
      <c r="G65" s="172" t="s">
        <v>61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58</v>
      </c>
      <c r="E76" s="175"/>
      <c r="F76" s="176" t="s">
        <v>59</v>
      </c>
      <c r="G76" s="174" t="s">
        <v>58</v>
      </c>
      <c r="H76" s="175"/>
      <c r="I76" s="175"/>
      <c r="J76" s="177" t="s">
        <v>59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Kolumbárium a rozptylová loučka Litomyšl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05 - Elektroinstalace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Prokešova, Litomyšl, 570 01</v>
      </c>
      <c r="G89" s="40"/>
      <c r="H89" s="40"/>
      <c r="I89" s="32" t="s">
        <v>22</v>
      </c>
      <c r="J89" s="79" t="str">
        <f>IF(J12="","",J12)</f>
        <v>5. 2. 2025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Litomyšl</v>
      </c>
      <c r="G91" s="40"/>
      <c r="H91" s="40"/>
      <c r="I91" s="32" t="s">
        <v>32</v>
      </c>
      <c r="J91" s="36" t="str">
        <f>E21</f>
        <v>Kuba &amp; Pilař architekti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30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>STAGA stavební agentura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4" t="s">
        <v>119</v>
      </c>
      <c r="D94" s="185"/>
      <c r="E94" s="185"/>
      <c r="F94" s="185"/>
      <c r="G94" s="185"/>
      <c r="H94" s="185"/>
      <c r="I94" s="185"/>
      <c r="J94" s="186" t="s">
        <v>120</v>
      </c>
      <c r="K94" s="185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7" t="s">
        <v>121</v>
      </c>
      <c r="D96" s="40"/>
      <c r="E96" s="40"/>
      <c r="F96" s="40"/>
      <c r="G96" s="40"/>
      <c r="H96" s="40"/>
      <c r="I96" s="40"/>
      <c r="J96" s="110">
        <f>J126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122</v>
      </c>
    </row>
    <row r="97" s="9" customFormat="1" ht="24.96" customHeight="1">
      <c r="A97" s="9"/>
      <c r="B97" s="188"/>
      <c r="C97" s="189"/>
      <c r="D97" s="190" t="s">
        <v>225</v>
      </c>
      <c r="E97" s="191"/>
      <c r="F97" s="191"/>
      <c r="G97" s="191"/>
      <c r="H97" s="191"/>
      <c r="I97" s="191"/>
      <c r="J97" s="192">
        <f>J127</f>
        <v>0</v>
      </c>
      <c r="K97" s="189"/>
      <c r="L97" s="19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4"/>
      <c r="C98" s="133"/>
      <c r="D98" s="195" t="s">
        <v>772</v>
      </c>
      <c r="E98" s="196"/>
      <c r="F98" s="196"/>
      <c r="G98" s="196"/>
      <c r="H98" s="196"/>
      <c r="I98" s="196"/>
      <c r="J98" s="197">
        <f>J128</f>
        <v>0</v>
      </c>
      <c r="K98" s="133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194"/>
      <c r="C99" s="133"/>
      <c r="D99" s="195" t="s">
        <v>773</v>
      </c>
      <c r="E99" s="196"/>
      <c r="F99" s="196"/>
      <c r="G99" s="196"/>
      <c r="H99" s="196"/>
      <c r="I99" s="196"/>
      <c r="J99" s="197">
        <f>J129</f>
        <v>0</v>
      </c>
      <c r="K99" s="133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4.88" customHeight="1">
      <c r="A100" s="10"/>
      <c r="B100" s="194"/>
      <c r="C100" s="133"/>
      <c r="D100" s="195" t="s">
        <v>774</v>
      </c>
      <c r="E100" s="196"/>
      <c r="F100" s="196"/>
      <c r="G100" s="196"/>
      <c r="H100" s="196"/>
      <c r="I100" s="196"/>
      <c r="J100" s="197">
        <f>J147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94"/>
      <c r="C101" s="133"/>
      <c r="D101" s="195" t="s">
        <v>775</v>
      </c>
      <c r="E101" s="196"/>
      <c r="F101" s="196"/>
      <c r="G101" s="196"/>
      <c r="H101" s="196"/>
      <c r="I101" s="196"/>
      <c r="J101" s="197">
        <f>J149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94"/>
      <c r="C102" s="133"/>
      <c r="D102" s="195" t="s">
        <v>776</v>
      </c>
      <c r="E102" s="196"/>
      <c r="F102" s="196"/>
      <c r="G102" s="196"/>
      <c r="H102" s="196"/>
      <c r="I102" s="196"/>
      <c r="J102" s="197">
        <f>J158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194"/>
      <c r="C103" s="133"/>
      <c r="D103" s="195" t="s">
        <v>777</v>
      </c>
      <c r="E103" s="196"/>
      <c r="F103" s="196"/>
      <c r="G103" s="196"/>
      <c r="H103" s="196"/>
      <c r="I103" s="196"/>
      <c r="J103" s="197">
        <f>J172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194"/>
      <c r="C104" s="133"/>
      <c r="D104" s="195" t="s">
        <v>778</v>
      </c>
      <c r="E104" s="196"/>
      <c r="F104" s="196"/>
      <c r="G104" s="196"/>
      <c r="H104" s="196"/>
      <c r="I104" s="196"/>
      <c r="J104" s="197">
        <f>J177</f>
        <v>0</v>
      </c>
      <c r="K104" s="133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4.88" customHeight="1">
      <c r="A105" s="10"/>
      <c r="B105" s="194"/>
      <c r="C105" s="133"/>
      <c r="D105" s="195" t="s">
        <v>779</v>
      </c>
      <c r="E105" s="196"/>
      <c r="F105" s="196"/>
      <c r="G105" s="196"/>
      <c r="H105" s="196"/>
      <c r="I105" s="196"/>
      <c r="J105" s="197">
        <f>J182</f>
        <v>0</v>
      </c>
      <c r="K105" s="133"/>
      <c r="L105" s="19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4.88" customHeight="1">
      <c r="A106" s="10"/>
      <c r="B106" s="194"/>
      <c r="C106" s="133"/>
      <c r="D106" s="195" t="s">
        <v>780</v>
      </c>
      <c r="E106" s="196"/>
      <c r="F106" s="196"/>
      <c r="G106" s="196"/>
      <c r="H106" s="196"/>
      <c r="I106" s="196"/>
      <c r="J106" s="197">
        <f>J186</f>
        <v>0</v>
      </c>
      <c r="K106" s="133"/>
      <c r="L106" s="19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12" s="2" customFormat="1" ht="6.96" customHeight="1">
      <c r="A112" s="38"/>
      <c r="B112" s="68"/>
      <c r="C112" s="69"/>
      <c r="D112" s="69"/>
      <c r="E112" s="69"/>
      <c r="F112" s="69"/>
      <c r="G112" s="69"/>
      <c r="H112" s="69"/>
      <c r="I112" s="69"/>
      <c r="J112" s="69"/>
      <c r="K112" s="69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4.96" customHeight="1">
      <c r="A113" s="38"/>
      <c r="B113" s="39"/>
      <c r="C113" s="23" t="s">
        <v>127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16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183" t="str">
        <f>E7</f>
        <v>Kolumbárium a rozptylová loučka Litomyšl</v>
      </c>
      <c r="F116" s="32"/>
      <c r="G116" s="32"/>
      <c r="H116" s="32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116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76" t="str">
        <f>E9</f>
        <v>05 - Elektroinstalace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20</v>
      </c>
      <c r="D120" s="40"/>
      <c r="E120" s="40"/>
      <c r="F120" s="27" t="str">
        <f>F12</f>
        <v>Prokešova, Litomyšl, 570 01</v>
      </c>
      <c r="G120" s="40"/>
      <c r="H120" s="40"/>
      <c r="I120" s="32" t="s">
        <v>22</v>
      </c>
      <c r="J120" s="79" t="str">
        <f>IF(J12="","",J12)</f>
        <v>5. 2. 2025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25.65" customHeight="1">
      <c r="A122" s="38"/>
      <c r="B122" s="39"/>
      <c r="C122" s="32" t="s">
        <v>24</v>
      </c>
      <c r="D122" s="40"/>
      <c r="E122" s="40"/>
      <c r="F122" s="27" t="str">
        <f>E15</f>
        <v>Město Litomyšl</v>
      </c>
      <c r="G122" s="40"/>
      <c r="H122" s="40"/>
      <c r="I122" s="32" t="s">
        <v>32</v>
      </c>
      <c r="J122" s="36" t="str">
        <f>E21</f>
        <v>Kuba &amp; Pilař architekti s.r.o.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25.65" customHeight="1">
      <c r="A123" s="38"/>
      <c r="B123" s="39"/>
      <c r="C123" s="32" t="s">
        <v>30</v>
      </c>
      <c r="D123" s="40"/>
      <c r="E123" s="40"/>
      <c r="F123" s="27" t="str">
        <f>IF(E18="","",E18)</f>
        <v>Vyplň údaj</v>
      </c>
      <c r="G123" s="40"/>
      <c r="H123" s="40"/>
      <c r="I123" s="32" t="s">
        <v>37</v>
      </c>
      <c r="J123" s="36" t="str">
        <f>E24</f>
        <v>STAGA stavební agentura s.r.o.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0.32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11" customFormat="1" ht="29.28" customHeight="1">
      <c r="A125" s="199"/>
      <c r="B125" s="200"/>
      <c r="C125" s="201" t="s">
        <v>128</v>
      </c>
      <c r="D125" s="202" t="s">
        <v>68</v>
      </c>
      <c r="E125" s="202" t="s">
        <v>64</v>
      </c>
      <c r="F125" s="202" t="s">
        <v>65</v>
      </c>
      <c r="G125" s="202" t="s">
        <v>129</v>
      </c>
      <c r="H125" s="202" t="s">
        <v>130</v>
      </c>
      <c r="I125" s="202" t="s">
        <v>131</v>
      </c>
      <c r="J125" s="202" t="s">
        <v>120</v>
      </c>
      <c r="K125" s="203" t="s">
        <v>132</v>
      </c>
      <c r="L125" s="204"/>
      <c r="M125" s="100" t="s">
        <v>1</v>
      </c>
      <c r="N125" s="101" t="s">
        <v>47</v>
      </c>
      <c r="O125" s="101" t="s">
        <v>133</v>
      </c>
      <c r="P125" s="101" t="s">
        <v>134</v>
      </c>
      <c r="Q125" s="101" t="s">
        <v>135</v>
      </c>
      <c r="R125" s="101" t="s">
        <v>136</v>
      </c>
      <c r="S125" s="101" t="s">
        <v>137</v>
      </c>
      <c r="T125" s="102" t="s">
        <v>138</v>
      </c>
      <c r="U125" s="199"/>
      <c r="V125" s="199"/>
      <c r="W125" s="199"/>
      <c r="X125" s="199"/>
      <c r="Y125" s="199"/>
      <c r="Z125" s="199"/>
      <c r="AA125" s="199"/>
      <c r="AB125" s="199"/>
      <c r="AC125" s="199"/>
      <c r="AD125" s="199"/>
      <c r="AE125" s="199"/>
    </row>
    <row r="126" s="2" customFormat="1" ht="22.8" customHeight="1">
      <c r="A126" s="38"/>
      <c r="B126" s="39"/>
      <c r="C126" s="107" t="s">
        <v>139</v>
      </c>
      <c r="D126" s="40"/>
      <c r="E126" s="40"/>
      <c r="F126" s="40"/>
      <c r="G126" s="40"/>
      <c r="H126" s="40"/>
      <c r="I126" s="40"/>
      <c r="J126" s="205">
        <f>BK126</f>
        <v>0</v>
      </c>
      <c r="K126" s="40"/>
      <c r="L126" s="44"/>
      <c r="M126" s="103"/>
      <c r="N126" s="206"/>
      <c r="O126" s="104"/>
      <c r="P126" s="207">
        <f>P127</f>
        <v>0</v>
      </c>
      <c r="Q126" s="104"/>
      <c r="R126" s="207">
        <f>R127</f>
        <v>0</v>
      </c>
      <c r="S126" s="104"/>
      <c r="T126" s="208">
        <f>T127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82</v>
      </c>
      <c r="AU126" s="17" t="s">
        <v>122</v>
      </c>
      <c r="BK126" s="209">
        <f>BK127</f>
        <v>0</v>
      </c>
    </row>
    <row r="127" s="12" customFormat="1" ht="25.92" customHeight="1">
      <c r="A127" s="12"/>
      <c r="B127" s="210"/>
      <c r="C127" s="211"/>
      <c r="D127" s="212" t="s">
        <v>82</v>
      </c>
      <c r="E127" s="213" t="s">
        <v>543</v>
      </c>
      <c r="F127" s="213" t="s">
        <v>544</v>
      </c>
      <c r="G127" s="211"/>
      <c r="H127" s="211"/>
      <c r="I127" s="214"/>
      <c r="J127" s="215">
        <f>BK127</f>
        <v>0</v>
      </c>
      <c r="K127" s="211"/>
      <c r="L127" s="216"/>
      <c r="M127" s="217"/>
      <c r="N127" s="218"/>
      <c r="O127" s="218"/>
      <c r="P127" s="219">
        <f>P128</f>
        <v>0</v>
      </c>
      <c r="Q127" s="218"/>
      <c r="R127" s="219">
        <f>R128</f>
        <v>0</v>
      </c>
      <c r="S127" s="218"/>
      <c r="T127" s="220">
        <f>T128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1" t="s">
        <v>93</v>
      </c>
      <c r="AT127" s="222" t="s">
        <v>82</v>
      </c>
      <c r="AU127" s="222" t="s">
        <v>83</v>
      </c>
      <c r="AY127" s="221" t="s">
        <v>142</v>
      </c>
      <c r="BK127" s="223">
        <f>BK128</f>
        <v>0</v>
      </c>
    </row>
    <row r="128" s="12" customFormat="1" ht="22.8" customHeight="1">
      <c r="A128" s="12"/>
      <c r="B128" s="210"/>
      <c r="C128" s="211"/>
      <c r="D128" s="212" t="s">
        <v>82</v>
      </c>
      <c r="E128" s="224" t="s">
        <v>781</v>
      </c>
      <c r="F128" s="224" t="s">
        <v>782</v>
      </c>
      <c r="G128" s="211"/>
      <c r="H128" s="211"/>
      <c r="I128" s="214"/>
      <c r="J128" s="225">
        <f>BK128</f>
        <v>0</v>
      </c>
      <c r="K128" s="211"/>
      <c r="L128" s="216"/>
      <c r="M128" s="217"/>
      <c r="N128" s="218"/>
      <c r="O128" s="218"/>
      <c r="P128" s="219">
        <f>P129+P147+P149+P158+P172+P177+P182+P186</f>
        <v>0</v>
      </c>
      <c r="Q128" s="218"/>
      <c r="R128" s="219">
        <f>R129+R147+R149+R158+R172+R177+R182+R186</f>
        <v>0</v>
      </c>
      <c r="S128" s="218"/>
      <c r="T128" s="220">
        <f>T129+T147+T149+T158+T172+T177+T182+T186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1" t="s">
        <v>93</v>
      </c>
      <c r="AT128" s="222" t="s">
        <v>82</v>
      </c>
      <c r="AU128" s="222" t="s">
        <v>91</v>
      </c>
      <c r="AY128" s="221" t="s">
        <v>142</v>
      </c>
      <c r="BK128" s="223">
        <f>BK129+BK147+BK149+BK158+BK172+BK177+BK182+BK186</f>
        <v>0</v>
      </c>
    </row>
    <row r="129" s="12" customFormat="1" ht="20.88" customHeight="1">
      <c r="A129" s="12"/>
      <c r="B129" s="210"/>
      <c r="C129" s="211"/>
      <c r="D129" s="212" t="s">
        <v>82</v>
      </c>
      <c r="E129" s="224" t="s">
        <v>783</v>
      </c>
      <c r="F129" s="224" t="s">
        <v>784</v>
      </c>
      <c r="G129" s="211"/>
      <c r="H129" s="211"/>
      <c r="I129" s="214"/>
      <c r="J129" s="225">
        <f>BK129</f>
        <v>0</v>
      </c>
      <c r="K129" s="211"/>
      <c r="L129" s="216"/>
      <c r="M129" s="217"/>
      <c r="N129" s="218"/>
      <c r="O129" s="218"/>
      <c r="P129" s="219">
        <f>SUM(P130:P146)</f>
        <v>0</v>
      </c>
      <c r="Q129" s="218"/>
      <c r="R129" s="219">
        <f>SUM(R130:R146)</f>
        <v>0</v>
      </c>
      <c r="S129" s="218"/>
      <c r="T129" s="220">
        <f>SUM(T130:T146)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1" t="s">
        <v>93</v>
      </c>
      <c r="AT129" s="222" t="s">
        <v>82</v>
      </c>
      <c r="AU129" s="222" t="s">
        <v>93</v>
      </c>
      <c r="AY129" s="221" t="s">
        <v>142</v>
      </c>
      <c r="BK129" s="223">
        <f>SUM(BK130:BK146)</f>
        <v>0</v>
      </c>
    </row>
    <row r="130" s="2" customFormat="1" ht="24.15" customHeight="1">
      <c r="A130" s="38"/>
      <c r="B130" s="39"/>
      <c r="C130" s="226" t="s">
        <v>91</v>
      </c>
      <c r="D130" s="226" t="s">
        <v>144</v>
      </c>
      <c r="E130" s="227" t="s">
        <v>785</v>
      </c>
      <c r="F130" s="228" t="s">
        <v>786</v>
      </c>
      <c r="G130" s="229" t="s">
        <v>787</v>
      </c>
      <c r="H130" s="230">
        <v>4</v>
      </c>
      <c r="I130" s="231"/>
      <c r="J130" s="232">
        <f>ROUND(I130*H130,2)</f>
        <v>0</v>
      </c>
      <c r="K130" s="228" t="s">
        <v>1</v>
      </c>
      <c r="L130" s="44"/>
      <c r="M130" s="233" t="s">
        <v>1</v>
      </c>
      <c r="N130" s="234" t="s">
        <v>48</v>
      </c>
      <c r="O130" s="91"/>
      <c r="P130" s="235">
        <f>O130*H130</f>
        <v>0</v>
      </c>
      <c r="Q130" s="235">
        <v>0</v>
      </c>
      <c r="R130" s="235">
        <f>Q130*H130</f>
        <v>0</v>
      </c>
      <c r="S130" s="235">
        <v>0</v>
      </c>
      <c r="T130" s="236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7" t="s">
        <v>322</v>
      </c>
      <c r="AT130" s="237" t="s">
        <v>144</v>
      </c>
      <c r="AU130" s="237" t="s">
        <v>154</v>
      </c>
      <c r="AY130" s="17" t="s">
        <v>142</v>
      </c>
      <c r="BE130" s="238">
        <f>IF(N130="základní",J130,0)</f>
        <v>0</v>
      </c>
      <c r="BF130" s="238">
        <f>IF(N130="snížená",J130,0)</f>
        <v>0</v>
      </c>
      <c r="BG130" s="238">
        <f>IF(N130="zákl. přenesená",J130,0)</f>
        <v>0</v>
      </c>
      <c r="BH130" s="238">
        <f>IF(N130="sníž. přenesená",J130,0)</f>
        <v>0</v>
      </c>
      <c r="BI130" s="238">
        <f>IF(N130="nulová",J130,0)</f>
        <v>0</v>
      </c>
      <c r="BJ130" s="17" t="s">
        <v>91</v>
      </c>
      <c r="BK130" s="238">
        <f>ROUND(I130*H130,2)</f>
        <v>0</v>
      </c>
      <c r="BL130" s="17" t="s">
        <v>322</v>
      </c>
      <c r="BM130" s="237" t="s">
        <v>788</v>
      </c>
    </row>
    <row r="131" s="2" customFormat="1" ht="21.75" customHeight="1">
      <c r="A131" s="38"/>
      <c r="B131" s="39"/>
      <c r="C131" s="226" t="s">
        <v>93</v>
      </c>
      <c r="D131" s="226" t="s">
        <v>144</v>
      </c>
      <c r="E131" s="227" t="s">
        <v>789</v>
      </c>
      <c r="F131" s="228" t="s">
        <v>790</v>
      </c>
      <c r="G131" s="229" t="s">
        <v>615</v>
      </c>
      <c r="H131" s="230">
        <v>1</v>
      </c>
      <c r="I131" s="231"/>
      <c r="J131" s="232">
        <f>ROUND(I131*H131,2)</f>
        <v>0</v>
      </c>
      <c r="K131" s="228" t="s">
        <v>1</v>
      </c>
      <c r="L131" s="44"/>
      <c r="M131" s="233" t="s">
        <v>1</v>
      </c>
      <c r="N131" s="234" t="s">
        <v>48</v>
      </c>
      <c r="O131" s="91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6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7" t="s">
        <v>322</v>
      </c>
      <c r="AT131" s="237" t="s">
        <v>144</v>
      </c>
      <c r="AU131" s="237" t="s">
        <v>154</v>
      </c>
      <c r="AY131" s="17" t="s">
        <v>142</v>
      </c>
      <c r="BE131" s="238">
        <f>IF(N131="základní",J131,0)</f>
        <v>0</v>
      </c>
      <c r="BF131" s="238">
        <f>IF(N131="snížená",J131,0)</f>
        <v>0</v>
      </c>
      <c r="BG131" s="238">
        <f>IF(N131="zákl. přenesená",J131,0)</f>
        <v>0</v>
      </c>
      <c r="BH131" s="238">
        <f>IF(N131="sníž. přenesená",J131,0)</f>
        <v>0</v>
      </c>
      <c r="BI131" s="238">
        <f>IF(N131="nulová",J131,0)</f>
        <v>0</v>
      </c>
      <c r="BJ131" s="17" t="s">
        <v>91</v>
      </c>
      <c r="BK131" s="238">
        <f>ROUND(I131*H131,2)</f>
        <v>0</v>
      </c>
      <c r="BL131" s="17" t="s">
        <v>322</v>
      </c>
      <c r="BM131" s="237" t="s">
        <v>791</v>
      </c>
    </row>
    <row r="132" s="2" customFormat="1" ht="24.15" customHeight="1">
      <c r="A132" s="38"/>
      <c r="B132" s="39"/>
      <c r="C132" s="226" t="s">
        <v>154</v>
      </c>
      <c r="D132" s="226" t="s">
        <v>144</v>
      </c>
      <c r="E132" s="227" t="s">
        <v>792</v>
      </c>
      <c r="F132" s="228" t="s">
        <v>793</v>
      </c>
      <c r="G132" s="229" t="s">
        <v>787</v>
      </c>
      <c r="H132" s="230">
        <v>2</v>
      </c>
      <c r="I132" s="231"/>
      <c r="J132" s="232">
        <f>ROUND(I132*H132,2)</f>
        <v>0</v>
      </c>
      <c r="K132" s="228" t="s">
        <v>1</v>
      </c>
      <c r="L132" s="44"/>
      <c r="M132" s="233" t="s">
        <v>1</v>
      </c>
      <c r="N132" s="234" t="s">
        <v>48</v>
      </c>
      <c r="O132" s="91"/>
      <c r="P132" s="235">
        <f>O132*H132</f>
        <v>0</v>
      </c>
      <c r="Q132" s="235">
        <v>0</v>
      </c>
      <c r="R132" s="235">
        <f>Q132*H132</f>
        <v>0</v>
      </c>
      <c r="S132" s="235">
        <v>0</v>
      </c>
      <c r="T132" s="236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7" t="s">
        <v>322</v>
      </c>
      <c r="AT132" s="237" t="s">
        <v>144</v>
      </c>
      <c r="AU132" s="237" t="s">
        <v>154</v>
      </c>
      <c r="AY132" s="17" t="s">
        <v>142</v>
      </c>
      <c r="BE132" s="238">
        <f>IF(N132="základní",J132,0)</f>
        <v>0</v>
      </c>
      <c r="BF132" s="238">
        <f>IF(N132="snížená",J132,0)</f>
        <v>0</v>
      </c>
      <c r="BG132" s="238">
        <f>IF(N132="zákl. přenesená",J132,0)</f>
        <v>0</v>
      </c>
      <c r="BH132" s="238">
        <f>IF(N132="sníž. přenesená",J132,0)</f>
        <v>0</v>
      </c>
      <c r="BI132" s="238">
        <f>IF(N132="nulová",J132,0)</f>
        <v>0</v>
      </c>
      <c r="BJ132" s="17" t="s">
        <v>91</v>
      </c>
      <c r="BK132" s="238">
        <f>ROUND(I132*H132,2)</f>
        <v>0</v>
      </c>
      <c r="BL132" s="17" t="s">
        <v>322</v>
      </c>
      <c r="BM132" s="237" t="s">
        <v>794</v>
      </c>
    </row>
    <row r="133" s="2" customFormat="1" ht="16.5" customHeight="1">
      <c r="A133" s="38"/>
      <c r="B133" s="39"/>
      <c r="C133" s="226" t="s">
        <v>149</v>
      </c>
      <c r="D133" s="226" t="s">
        <v>144</v>
      </c>
      <c r="E133" s="227" t="s">
        <v>795</v>
      </c>
      <c r="F133" s="228" t="s">
        <v>796</v>
      </c>
      <c r="G133" s="229" t="s">
        <v>787</v>
      </c>
      <c r="H133" s="230">
        <v>2</v>
      </c>
      <c r="I133" s="231"/>
      <c r="J133" s="232">
        <f>ROUND(I133*H133,2)</f>
        <v>0</v>
      </c>
      <c r="K133" s="228" t="s">
        <v>1</v>
      </c>
      <c r="L133" s="44"/>
      <c r="M133" s="233" t="s">
        <v>1</v>
      </c>
      <c r="N133" s="234" t="s">
        <v>48</v>
      </c>
      <c r="O133" s="91"/>
      <c r="P133" s="235">
        <f>O133*H133</f>
        <v>0</v>
      </c>
      <c r="Q133" s="235">
        <v>0</v>
      </c>
      <c r="R133" s="235">
        <f>Q133*H133</f>
        <v>0</v>
      </c>
      <c r="S133" s="235">
        <v>0</v>
      </c>
      <c r="T133" s="236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7" t="s">
        <v>322</v>
      </c>
      <c r="AT133" s="237" t="s">
        <v>144</v>
      </c>
      <c r="AU133" s="237" t="s">
        <v>154</v>
      </c>
      <c r="AY133" s="17" t="s">
        <v>142</v>
      </c>
      <c r="BE133" s="238">
        <f>IF(N133="základní",J133,0)</f>
        <v>0</v>
      </c>
      <c r="BF133" s="238">
        <f>IF(N133="snížená",J133,0)</f>
        <v>0</v>
      </c>
      <c r="BG133" s="238">
        <f>IF(N133="zákl. přenesená",J133,0)</f>
        <v>0</v>
      </c>
      <c r="BH133" s="238">
        <f>IF(N133="sníž. přenesená",J133,0)</f>
        <v>0</v>
      </c>
      <c r="BI133" s="238">
        <f>IF(N133="nulová",J133,0)</f>
        <v>0</v>
      </c>
      <c r="BJ133" s="17" t="s">
        <v>91</v>
      </c>
      <c r="BK133" s="238">
        <f>ROUND(I133*H133,2)</f>
        <v>0</v>
      </c>
      <c r="BL133" s="17" t="s">
        <v>322</v>
      </c>
      <c r="BM133" s="237" t="s">
        <v>797</v>
      </c>
    </row>
    <row r="134" s="2" customFormat="1" ht="16.5" customHeight="1">
      <c r="A134" s="38"/>
      <c r="B134" s="39"/>
      <c r="C134" s="226" t="s">
        <v>169</v>
      </c>
      <c r="D134" s="226" t="s">
        <v>144</v>
      </c>
      <c r="E134" s="227" t="s">
        <v>798</v>
      </c>
      <c r="F134" s="228" t="s">
        <v>799</v>
      </c>
      <c r="G134" s="229" t="s">
        <v>165</v>
      </c>
      <c r="H134" s="230">
        <v>37</v>
      </c>
      <c r="I134" s="231"/>
      <c r="J134" s="232">
        <f>ROUND(I134*H134,2)</f>
        <v>0</v>
      </c>
      <c r="K134" s="228" t="s">
        <v>1</v>
      </c>
      <c r="L134" s="44"/>
      <c r="M134" s="233" t="s">
        <v>1</v>
      </c>
      <c r="N134" s="234" t="s">
        <v>48</v>
      </c>
      <c r="O134" s="91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6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7" t="s">
        <v>322</v>
      </c>
      <c r="AT134" s="237" t="s">
        <v>144</v>
      </c>
      <c r="AU134" s="237" t="s">
        <v>154</v>
      </c>
      <c r="AY134" s="17" t="s">
        <v>142</v>
      </c>
      <c r="BE134" s="238">
        <f>IF(N134="základní",J134,0)</f>
        <v>0</v>
      </c>
      <c r="BF134" s="238">
        <f>IF(N134="snížená",J134,0)</f>
        <v>0</v>
      </c>
      <c r="BG134" s="238">
        <f>IF(N134="zákl. přenesená",J134,0)</f>
        <v>0</v>
      </c>
      <c r="BH134" s="238">
        <f>IF(N134="sníž. přenesená",J134,0)</f>
        <v>0</v>
      </c>
      <c r="BI134" s="238">
        <f>IF(N134="nulová",J134,0)</f>
        <v>0</v>
      </c>
      <c r="BJ134" s="17" t="s">
        <v>91</v>
      </c>
      <c r="BK134" s="238">
        <f>ROUND(I134*H134,2)</f>
        <v>0</v>
      </c>
      <c r="BL134" s="17" t="s">
        <v>322</v>
      </c>
      <c r="BM134" s="237" t="s">
        <v>800</v>
      </c>
    </row>
    <row r="135" s="2" customFormat="1" ht="16.5" customHeight="1">
      <c r="A135" s="38"/>
      <c r="B135" s="39"/>
      <c r="C135" s="226" t="s">
        <v>173</v>
      </c>
      <c r="D135" s="226" t="s">
        <v>144</v>
      </c>
      <c r="E135" s="227" t="s">
        <v>801</v>
      </c>
      <c r="F135" s="228" t="s">
        <v>802</v>
      </c>
      <c r="G135" s="229" t="s">
        <v>615</v>
      </c>
      <c r="H135" s="230">
        <v>1</v>
      </c>
      <c r="I135" s="231"/>
      <c r="J135" s="232">
        <f>ROUND(I135*H135,2)</f>
        <v>0</v>
      </c>
      <c r="K135" s="228" t="s">
        <v>1</v>
      </c>
      <c r="L135" s="44"/>
      <c r="M135" s="233" t="s">
        <v>1</v>
      </c>
      <c r="N135" s="234" t="s">
        <v>48</v>
      </c>
      <c r="O135" s="91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7" t="s">
        <v>322</v>
      </c>
      <c r="AT135" s="237" t="s">
        <v>144</v>
      </c>
      <c r="AU135" s="237" t="s">
        <v>154</v>
      </c>
      <c r="AY135" s="17" t="s">
        <v>142</v>
      </c>
      <c r="BE135" s="238">
        <f>IF(N135="základní",J135,0)</f>
        <v>0</v>
      </c>
      <c r="BF135" s="238">
        <f>IF(N135="snížená",J135,0)</f>
        <v>0</v>
      </c>
      <c r="BG135" s="238">
        <f>IF(N135="zákl. přenesená",J135,0)</f>
        <v>0</v>
      </c>
      <c r="BH135" s="238">
        <f>IF(N135="sníž. přenesená",J135,0)</f>
        <v>0</v>
      </c>
      <c r="BI135" s="238">
        <f>IF(N135="nulová",J135,0)</f>
        <v>0</v>
      </c>
      <c r="BJ135" s="17" t="s">
        <v>91</v>
      </c>
      <c r="BK135" s="238">
        <f>ROUND(I135*H135,2)</f>
        <v>0</v>
      </c>
      <c r="BL135" s="17" t="s">
        <v>322</v>
      </c>
      <c r="BM135" s="237" t="s">
        <v>803</v>
      </c>
    </row>
    <row r="136" s="2" customFormat="1" ht="16.5" customHeight="1">
      <c r="A136" s="38"/>
      <c r="B136" s="39"/>
      <c r="C136" s="226" t="s">
        <v>185</v>
      </c>
      <c r="D136" s="226" t="s">
        <v>144</v>
      </c>
      <c r="E136" s="227" t="s">
        <v>804</v>
      </c>
      <c r="F136" s="228" t="s">
        <v>805</v>
      </c>
      <c r="G136" s="229" t="s">
        <v>165</v>
      </c>
      <c r="H136" s="230">
        <v>150</v>
      </c>
      <c r="I136" s="231"/>
      <c r="J136" s="232">
        <f>ROUND(I136*H136,2)</f>
        <v>0</v>
      </c>
      <c r="K136" s="228" t="s">
        <v>1</v>
      </c>
      <c r="L136" s="44"/>
      <c r="M136" s="233" t="s">
        <v>1</v>
      </c>
      <c r="N136" s="234" t="s">
        <v>48</v>
      </c>
      <c r="O136" s="91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6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7" t="s">
        <v>322</v>
      </c>
      <c r="AT136" s="237" t="s">
        <v>144</v>
      </c>
      <c r="AU136" s="237" t="s">
        <v>154</v>
      </c>
      <c r="AY136" s="17" t="s">
        <v>142</v>
      </c>
      <c r="BE136" s="238">
        <f>IF(N136="základní",J136,0)</f>
        <v>0</v>
      </c>
      <c r="BF136" s="238">
        <f>IF(N136="snížená",J136,0)</f>
        <v>0</v>
      </c>
      <c r="BG136" s="238">
        <f>IF(N136="zákl. přenesená",J136,0)</f>
        <v>0</v>
      </c>
      <c r="BH136" s="238">
        <f>IF(N136="sníž. přenesená",J136,0)</f>
        <v>0</v>
      </c>
      <c r="BI136" s="238">
        <f>IF(N136="nulová",J136,0)</f>
        <v>0</v>
      </c>
      <c r="BJ136" s="17" t="s">
        <v>91</v>
      </c>
      <c r="BK136" s="238">
        <f>ROUND(I136*H136,2)</f>
        <v>0</v>
      </c>
      <c r="BL136" s="17" t="s">
        <v>322</v>
      </c>
      <c r="BM136" s="237" t="s">
        <v>806</v>
      </c>
    </row>
    <row r="137" s="2" customFormat="1" ht="16.5" customHeight="1">
      <c r="A137" s="38"/>
      <c r="B137" s="39"/>
      <c r="C137" s="226" t="s">
        <v>190</v>
      </c>
      <c r="D137" s="226" t="s">
        <v>144</v>
      </c>
      <c r="E137" s="227" t="s">
        <v>807</v>
      </c>
      <c r="F137" s="228" t="s">
        <v>808</v>
      </c>
      <c r="G137" s="229" t="s">
        <v>165</v>
      </c>
      <c r="H137" s="230">
        <v>187</v>
      </c>
      <c r="I137" s="231"/>
      <c r="J137" s="232">
        <f>ROUND(I137*H137,2)</f>
        <v>0</v>
      </c>
      <c r="K137" s="228" t="s">
        <v>1</v>
      </c>
      <c r="L137" s="44"/>
      <c r="M137" s="233" t="s">
        <v>1</v>
      </c>
      <c r="N137" s="234" t="s">
        <v>48</v>
      </c>
      <c r="O137" s="91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6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7" t="s">
        <v>322</v>
      </c>
      <c r="AT137" s="237" t="s">
        <v>144</v>
      </c>
      <c r="AU137" s="237" t="s">
        <v>154</v>
      </c>
      <c r="AY137" s="17" t="s">
        <v>142</v>
      </c>
      <c r="BE137" s="238">
        <f>IF(N137="základní",J137,0)</f>
        <v>0</v>
      </c>
      <c r="BF137" s="238">
        <f>IF(N137="snížená",J137,0)</f>
        <v>0</v>
      </c>
      <c r="BG137" s="238">
        <f>IF(N137="zákl. přenesená",J137,0)</f>
        <v>0</v>
      </c>
      <c r="BH137" s="238">
        <f>IF(N137="sníž. přenesená",J137,0)</f>
        <v>0</v>
      </c>
      <c r="BI137" s="238">
        <f>IF(N137="nulová",J137,0)</f>
        <v>0</v>
      </c>
      <c r="BJ137" s="17" t="s">
        <v>91</v>
      </c>
      <c r="BK137" s="238">
        <f>ROUND(I137*H137,2)</f>
        <v>0</v>
      </c>
      <c r="BL137" s="17" t="s">
        <v>322</v>
      </c>
      <c r="BM137" s="237" t="s">
        <v>809</v>
      </c>
    </row>
    <row r="138" s="2" customFormat="1" ht="16.5" customHeight="1">
      <c r="A138" s="38"/>
      <c r="B138" s="39"/>
      <c r="C138" s="226" t="s">
        <v>167</v>
      </c>
      <c r="D138" s="226" t="s">
        <v>144</v>
      </c>
      <c r="E138" s="227" t="s">
        <v>810</v>
      </c>
      <c r="F138" s="228" t="s">
        <v>811</v>
      </c>
      <c r="G138" s="229" t="s">
        <v>615</v>
      </c>
      <c r="H138" s="230">
        <v>5</v>
      </c>
      <c r="I138" s="231"/>
      <c r="J138" s="232">
        <f>ROUND(I138*H138,2)</f>
        <v>0</v>
      </c>
      <c r="K138" s="228" t="s">
        <v>1</v>
      </c>
      <c r="L138" s="44"/>
      <c r="M138" s="233" t="s">
        <v>1</v>
      </c>
      <c r="N138" s="234" t="s">
        <v>48</v>
      </c>
      <c r="O138" s="91"/>
      <c r="P138" s="235">
        <f>O138*H138</f>
        <v>0</v>
      </c>
      <c r="Q138" s="235">
        <v>0</v>
      </c>
      <c r="R138" s="235">
        <f>Q138*H138</f>
        <v>0</v>
      </c>
      <c r="S138" s="235">
        <v>0</v>
      </c>
      <c r="T138" s="236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7" t="s">
        <v>322</v>
      </c>
      <c r="AT138" s="237" t="s">
        <v>144</v>
      </c>
      <c r="AU138" s="237" t="s">
        <v>154</v>
      </c>
      <c r="AY138" s="17" t="s">
        <v>142</v>
      </c>
      <c r="BE138" s="238">
        <f>IF(N138="základní",J138,0)</f>
        <v>0</v>
      </c>
      <c r="BF138" s="238">
        <f>IF(N138="snížená",J138,0)</f>
        <v>0</v>
      </c>
      <c r="BG138" s="238">
        <f>IF(N138="zákl. přenesená",J138,0)</f>
        <v>0</v>
      </c>
      <c r="BH138" s="238">
        <f>IF(N138="sníž. přenesená",J138,0)</f>
        <v>0</v>
      </c>
      <c r="BI138" s="238">
        <f>IF(N138="nulová",J138,0)</f>
        <v>0</v>
      </c>
      <c r="BJ138" s="17" t="s">
        <v>91</v>
      </c>
      <c r="BK138" s="238">
        <f>ROUND(I138*H138,2)</f>
        <v>0</v>
      </c>
      <c r="BL138" s="17" t="s">
        <v>322</v>
      </c>
      <c r="BM138" s="237" t="s">
        <v>812</v>
      </c>
    </row>
    <row r="139" s="2" customFormat="1" ht="16.5" customHeight="1">
      <c r="A139" s="38"/>
      <c r="B139" s="39"/>
      <c r="C139" s="226" t="s">
        <v>198</v>
      </c>
      <c r="D139" s="226" t="s">
        <v>144</v>
      </c>
      <c r="E139" s="227" t="s">
        <v>813</v>
      </c>
      <c r="F139" s="228" t="s">
        <v>814</v>
      </c>
      <c r="G139" s="229" t="s">
        <v>615</v>
      </c>
      <c r="H139" s="230">
        <v>4</v>
      </c>
      <c r="I139" s="231"/>
      <c r="J139" s="232">
        <f>ROUND(I139*H139,2)</f>
        <v>0</v>
      </c>
      <c r="K139" s="228" t="s">
        <v>1</v>
      </c>
      <c r="L139" s="44"/>
      <c r="M139" s="233" t="s">
        <v>1</v>
      </c>
      <c r="N139" s="234" t="s">
        <v>48</v>
      </c>
      <c r="O139" s="91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6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7" t="s">
        <v>322</v>
      </c>
      <c r="AT139" s="237" t="s">
        <v>144</v>
      </c>
      <c r="AU139" s="237" t="s">
        <v>154</v>
      </c>
      <c r="AY139" s="17" t="s">
        <v>142</v>
      </c>
      <c r="BE139" s="238">
        <f>IF(N139="základní",J139,0)</f>
        <v>0</v>
      </c>
      <c r="BF139" s="238">
        <f>IF(N139="snížená",J139,0)</f>
        <v>0</v>
      </c>
      <c r="BG139" s="238">
        <f>IF(N139="zákl. přenesená",J139,0)</f>
        <v>0</v>
      </c>
      <c r="BH139" s="238">
        <f>IF(N139="sníž. přenesená",J139,0)</f>
        <v>0</v>
      </c>
      <c r="BI139" s="238">
        <f>IF(N139="nulová",J139,0)</f>
        <v>0</v>
      </c>
      <c r="BJ139" s="17" t="s">
        <v>91</v>
      </c>
      <c r="BK139" s="238">
        <f>ROUND(I139*H139,2)</f>
        <v>0</v>
      </c>
      <c r="BL139" s="17" t="s">
        <v>322</v>
      </c>
      <c r="BM139" s="237" t="s">
        <v>815</v>
      </c>
    </row>
    <row r="140" s="2" customFormat="1" ht="24.15" customHeight="1">
      <c r="A140" s="38"/>
      <c r="B140" s="39"/>
      <c r="C140" s="226" t="s">
        <v>202</v>
      </c>
      <c r="D140" s="226" t="s">
        <v>144</v>
      </c>
      <c r="E140" s="227" t="s">
        <v>816</v>
      </c>
      <c r="F140" s="228" t="s">
        <v>817</v>
      </c>
      <c r="G140" s="229" t="s">
        <v>165</v>
      </c>
      <c r="H140" s="230">
        <v>50</v>
      </c>
      <c r="I140" s="231"/>
      <c r="J140" s="232">
        <f>ROUND(I140*H140,2)</f>
        <v>0</v>
      </c>
      <c r="K140" s="228" t="s">
        <v>1</v>
      </c>
      <c r="L140" s="44"/>
      <c r="M140" s="233" t="s">
        <v>1</v>
      </c>
      <c r="N140" s="234" t="s">
        <v>48</v>
      </c>
      <c r="O140" s="91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6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7" t="s">
        <v>322</v>
      </c>
      <c r="AT140" s="237" t="s">
        <v>144</v>
      </c>
      <c r="AU140" s="237" t="s">
        <v>154</v>
      </c>
      <c r="AY140" s="17" t="s">
        <v>142</v>
      </c>
      <c r="BE140" s="238">
        <f>IF(N140="základní",J140,0)</f>
        <v>0</v>
      </c>
      <c r="BF140" s="238">
        <f>IF(N140="snížená",J140,0)</f>
        <v>0</v>
      </c>
      <c r="BG140" s="238">
        <f>IF(N140="zákl. přenesená",J140,0)</f>
        <v>0</v>
      </c>
      <c r="BH140" s="238">
        <f>IF(N140="sníž. přenesená",J140,0)</f>
        <v>0</v>
      </c>
      <c r="BI140" s="238">
        <f>IF(N140="nulová",J140,0)</f>
        <v>0</v>
      </c>
      <c r="BJ140" s="17" t="s">
        <v>91</v>
      </c>
      <c r="BK140" s="238">
        <f>ROUND(I140*H140,2)</f>
        <v>0</v>
      </c>
      <c r="BL140" s="17" t="s">
        <v>322</v>
      </c>
      <c r="BM140" s="237" t="s">
        <v>818</v>
      </c>
    </row>
    <row r="141" s="2" customFormat="1" ht="16.5" customHeight="1">
      <c r="A141" s="38"/>
      <c r="B141" s="39"/>
      <c r="C141" s="226" t="s">
        <v>8</v>
      </c>
      <c r="D141" s="226" t="s">
        <v>144</v>
      </c>
      <c r="E141" s="227" t="s">
        <v>819</v>
      </c>
      <c r="F141" s="228" t="s">
        <v>820</v>
      </c>
      <c r="G141" s="229" t="s">
        <v>615</v>
      </c>
      <c r="H141" s="230">
        <v>1</v>
      </c>
      <c r="I141" s="231"/>
      <c r="J141" s="232">
        <f>ROUND(I141*H141,2)</f>
        <v>0</v>
      </c>
      <c r="K141" s="228" t="s">
        <v>1</v>
      </c>
      <c r="L141" s="44"/>
      <c r="M141" s="233" t="s">
        <v>1</v>
      </c>
      <c r="N141" s="234" t="s">
        <v>48</v>
      </c>
      <c r="O141" s="91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7" t="s">
        <v>322</v>
      </c>
      <c r="AT141" s="237" t="s">
        <v>144</v>
      </c>
      <c r="AU141" s="237" t="s">
        <v>154</v>
      </c>
      <c r="AY141" s="17" t="s">
        <v>142</v>
      </c>
      <c r="BE141" s="238">
        <f>IF(N141="základní",J141,0)</f>
        <v>0</v>
      </c>
      <c r="BF141" s="238">
        <f>IF(N141="snížená",J141,0)</f>
        <v>0</v>
      </c>
      <c r="BG141" s="238">
        <f>IF(N141="zákl. přenesená",J141,0)</f>
        <v>0</v>
      </c>
      <c r="BH141" s="238">
        <f>IF(N141="sníž. přenesená",J141,0)</f>
        <v>0</v>
      </c>
      <c r="BI141" s="238">
        <f>IF(N141="nulová",J141,0)</f>
        <v>0</v>
      </c>
      <c r="BJ141" s="17" t="s">
        <v>91</v>
      </c>
      <c r="BK141" s="238">
        <f>ROUND(I141*H141,2)</f>
        <v>0</v>
      </c>
      <c r="BL141" s="17" t="s">
        <v>322</v>
      </c>
      <c r="BM141" s="237" t="s">
        <v>821</v>
      </c>
    </row>
    <row r="142" s="2" customFormat="1" ht="24.15" customHeight="1">
      <c r="A142" s="38"/>
      <c r="B142" s="39"/>
      <c r="C142" s="226" t="s">
        <v>298</v>
      </c>
      <c r="D142" s="226" t="s">
        <v>144</v>
      </c>
      <c r="E142" s="227" t="s">
        <v>822</v>
      </c>
      <c r="F142" s="228" t="s">
        <v>823</v>
      </c>
      <c r="G142" s="229" t="s">
        <v>165</v>
      </c>
      <c r="H142" s="230">
        <v>10</v>
      </c>
      <c r="I142" s="231"/>
      <c r="J142" s="232">
        <f>ROUND(I142*H142,2)</f>
        <v>0</v>
      </c>
      <c r="K142" s="228" t="s">
        <v>1</v>
      </c>
      <c r="L142" s="44"/>
      <c r="M142" s="233" t="s">
        <v>1</v>
      </c>
      <c r="N142" s="234" t="s">
        <v>48</v>
      </c>
      <c r="O142" s="91"/>
      <c r="P142" s="235">
        <f>O142*H142</f>
        <v>0</v>
      </c>
      <c r="Q142" s="235">
        <v>0</v>
      </c>
      <c r="R142" s="235">
        <f>Q142*H142</f>
        <v>0</v>
      </c>
      <c r="S142" s="235">
        <v>0</v>
      </c>
      <c r="T142" s="236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7" t="s">
        <v>322</v>
      </c>
      <c r="AT142" s="237" t="s">
        <v>144</v>
      </c>
      <c r="AU142" s="237" t="s">
        <v>154</v>
      </c>
      <c r="AY142" s="17" t="s">
        <v>142</v>
      </c>
      <c r="BE142" s="238">
        <f>IF(N142="základní",J142,0)</f>
        <v>0</v>
      </c>
      <c r="BF142" s="238">
        <f>IF(N142="snížená",J142,0)</f>
        <v>0</v>
      </c>
      <c r="BG142" s="238">
        <f>IF(N142="zákl. přenesená",J142,0)</f>
        <v>0</v>
      </c>
      <c r="BH142" s="238">
        <f>IF(N142="sníž. přenesená",J142,0)</f>
        <v>0</v>
      </c>
      <c r="BI142" s="238">
        <f>IF(N142="nulová",J142,0)</f>
        <v>0</v>
      </c>
      <c r="BJ142" s="17" t="s">
        <v>91</v>
      </c>
      <c r="BK142" s="238">
        <f>ROUND(I142*H142,2)</f>
        <v>0</v>
      </c>
      <c r="BL142" s="17" t="s">
        <v>322</v>
      </c>
      <c r="BM142" s="237" t="s">
        <v>824</v>
      </c>
    </row>
    <row r="143" s="2" customFormat="1" ht="16.5" customHeight="1">
      <c r="A143" s="38"/>
      <c r="B143" s="39"/>
      <c r="C143" s="226" t="s">
        <v>303</v>
      </c>
      <c r="D143" s="226" t="s">
        <v>144</v>
      </c>
      <c r="E143" s="227" t="s">
        <v>825</v>
      </c>
      <c r="F143" s="228" t="s">
        <v>826</v>
      </c>
      <c r="G143" s="229" t="s">
        <v>615</v>
      </c>
      <c r="H143" s="230">
        <v>2</v>
      </c>
      <c r="I143" s="231"/>
      <c r="J143" s="232">
        <f>ROUND(I143*H143,2)</f>
        <v>0</v>
      </c>
      <c r="K143" s="228" t="s">
        <v>1</v>
      </c>
      <c r="L143" s="44"/>
      <c r="M143" s="233" t="s">
        <v>1</v>
      </c>
      <c r="N143" s="234" t="s">
        <v>48</v>
      </c>
      <c r="O143" s="91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7" t="s">
        <v>322</v>
      </c>
      <c r="AT143" s="237" t="s">
        <v>144</v>
      </c>
      <c r="AU143" s="237" t="s">
        <v>154</v>
      </c>
      <c r="AY143" s="17" t="s">
        <v>142</v>
      </c>
      <c r="BE143" s="238">
        <f>IF(N143="základní",J143,0)</f>
        <v>0</v>
      </c>
      <c r="BF143" s="238">
        <f>IF(N143="snížená",J143,0)</f>
        <v>0</v>
      </c>
      <c r="BG143" s="238">
        <f>IF(N143="zákl. přenesená",J143,0)</f>
        <v>0</v>
      </c>
      <c r="BH143" s="238">
        <f>IF(N143="sníž. přenesená",J143,0)</f>
        <v>0</v>
      </c>
      <c r="BI143" s="238">
        <f>IF(N143="nulová",J143,0)</f>
        <v>0</v>
      </c>
      <c r="BJ143" s="17" t="s">
        <v>91</v>
      </c>
      <c r="BK143" s="238">
        <f>ROUND(I143*H143,2)</f>
        <v>0</v>
      </c>
      <c r="BL143" s="17" t="s">
        <v>322</v>
      </c>
      <c r="BM143" s="237" t="s">
        <v>827</v>
      </c>
    </row>
    <row r="144" s="2" customFormat="1" ht="24.15" customHeight="1">
      <c r="A144" s="38"/>
      <c r="B144" s="39"/>
      <c r="C144" s="226" t="s">
        <v>311</v>
      </c>
      <c r="D144" s="226" t="s">
        <v>144</v>
      </c>
      <c r="E144" s="227" t="s">
        <v>828</v>
      </c>
      <c r="F144" s="228" t="s">
        <v>829</v>
      </c>
      <c r="G144" s="229" t="s">
        <v>165</v>
      </c>
      <c r="H144" s="230">
        <v>15</v>
      </c>
      <c r="I144" s="231"/>
      <c r="J144" s="232">
        <f>ROUND(I144*H144,2)</f>
        <v>0</v>
      </c>
      <c r="K144" s="228" t="s">
        <v>1</v>
      </c>
      <c r="L144" s="44"/>
      <c r="M144" s="233" t="s">
        <v>1</v>
      </c>
      <c r="N144" s="234" t="s">
        <v>48</v>
      </c>
      <c r="O144" s="91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7" t="s">
        <v>322</v>
      </c>
      <c r="AT144" s="237" t="s">
        <v>144</v>
      </c>
      <c r="AU144" s="237" t="s">
        <v>154</v>
      </c>
      <c r="AY144" s="17" t="s">
        <v>142</v>
      </c>
      <c r="BE144" s="238">
        <f>IF(N144="základní",J144,0)</f>
        <v>0</v>
      </c>
      <c r="BF144" s="238">
        <f>IF(N144="snížená",J144,0)</f>
        <v>0</v>
      </c>
      <c r="BG144" s="238">
        <f>IF(N144="zákl. přenesená",J144,0)</f>
        <v>0</v>
      </c>
      <c r="BH144" s="238">
        <f>IF(N144="sníž. přenesená",J144,0)</f>
        <v>0</v>
      </c>
      <c r="BI144" s="238">
        <f>IF(N144="nulová",J144,0)</f>
        <v>0</v>
      </c>
      <c r="BJ144" s="17" t="s">
        <v>91</v>
      </c>
      <c r="BK144" s="238">
        <f>ROUND(I144*H144,2)</f>
        <v>0</v>
      </c>
      <c r="BL144" s="17" t="s">
        <v>322</v>
      </c>
      <c r="BM144" s="237" t="s">
        <v>830</v>
      </c>
    </row>
    <row r="145" s="2" customFormat="1" ht="16.5" customHeight="1">
      <c r="A145" s="38"/>
      <c r="B145" s="39"/>
      <c r="C145" s="226" t="s">
        <v>322</v>
      </c>
      <c r="D145" s="226" t="s">
        <v>144</v>
      </c>
      <c r="E145" s="227" t="s">
        <v>831</v>
      </c>
      <c r="F145" s="228" t="s">
        <v>832</v>
      </c>
      <c r="G145" s="229" t="s">
        <v>615</v>
      </c>
      <c r="H145" s="230">
        <v>9</v>
      </c>
      <c r="I145" s="231"/>
      <c r="J145" s="232">
        <f>ROUND(I145*H145,2)</f>
        <v>0</v>
      </c>
      <c r="K145" s="228" t="s">
        <v>1</v>
      </c>
      <c r="L145" s="44"/>
      <c r="M145" s="233" t="s">
        <v>1</v>
      </c>
      <c r="N145" s="234" t="s">
        <v>48</v>
      </c>
      <c r="O145" s="91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6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7" t="s">
        <v>322</v>
      </c>
      <c r="AT145" s="237" t="s">
        <v>144</v>
      </c>
      <c r="AU145" s="237" t="s">
        <v>154</v>
      </c>
      <c r="AY145" s="17" t="s">
        <v>142</v>
      </c>
      <c r="BE145" s="238">
        <f>IF(N145="základní",J145,0)</f>
        <v>0</v>
      </c>
      <c r="BF145" s="238">
        <f>IF(N145="snížená",J145,0)</f>
        <v>0</v>
      </c>
      <c r="BG145" s="238">
        <f>IF(N145="zákl. přenesená",J145,0)</f>
        <v>0</v>
      </c>
      <c r="BH145" s="238">
        <f>IF(N145="sníž. přenesená",J145,0)</f>
        <v>0</v>
      </c>
      <c r="BI145" s="238">
        <f>IF(N145="nulová",J145,0)</f>
        <v>0</v>
      </c>
      <c r="BJ145" s="17" t="s">
        <v>91</v>
      </c>
      <c r="BK145" s="238">
        <f>ROUND(I145*H145,2)</f>
        <v>0</v>
      </c>
      <c r="BL145" s="17" t="s">
        <v>322</v>
      </c>
      <c r="BM145" s="237" t="s">
        <v>833</v>
      </c>
    </row>
    <row r="146" s="2" customFormat="1" ht="16.5" customHeight="1">
      <c r="A146" s="38"/>
      <c r="B146" s="39"/>
      <c r="C146" s="226" t="s">
        <v>335</v>
      </c>
      <c r="D146" s="226" t="s">
        <v>144</v>
      </c>
      <c r="E146" s="227" t="s">
        <v>834</v>
      </c>
      <c r="F146" s="228" t="s">
        <v>835</v>
      </c>
      <c r="G146" s="229" t="s">
        <v>615</v>
      </c>
      <c r="H146" s="230">
        <v>11</v>
      </c>
      <c r="I146" s="231"/>
      <c r="J146" s="232">
        <f>ROUND(I146*H146,2)</f>
        <v>0</v>
      </c>
      <c r="K146" s="228" t="s">
        <v>1</v>
      </c>
      <c r="L146" s="44"/>
      <c r="M146" s="233" t="s">
        <v>1</v>
      </c>
      <c r="N146" s="234" t="s">
        <v>48</v>
      </c>
      <c r="O146" s="91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6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7" t="s">
        <v>322</v>
      </c>
      <c r="AT146" s="237" t="s">
        <v>144</v>
      </c>
      <c r="AU146" s="237" t="s">
        <v>154</v>
      </c>
      <c r="AY146" s="17" t="s">
        <v>142</v>
      </c>
      <c r="BE146" s="238">
        <f>IF(N146="základní",J146,0)</f>
        <v>0</v>
      </c>
      <c r="BF146" s="238">
        <f>IF(N146="snížená",J146,0)</f>
        <v>0</v>
      </c>
      <c r="BG146" s="238">
        <f>IF(N146="zákl. přenesená",J146,0)</f>
        <v>0</v>
      </c>
      <c r="BH146" s="238">
        <f>IF(N146="sníž. přenesená",J146,0)</f>
        <v>0</v>
      </c>
      <c r="BI146" s="238">
        <f>IF(N146="nulová",J146,0)</f>
        <v>0</v>
      </c>
      <c r="BJ146" s="17" t="s">
        <v>91</v>
      </c>
      <c r="BK146" s="238">
        <f>ROUND(I146*H146,2)</f>
        <v>0</v>
      </c>
      <c r="BL146" s="17" t="s">
        <v>322</v>
      </c>
      <c r="BM146" s="237" t="s">
        <v>836</v>
      </c>
    </row>
    <row r="147" s="12" customFormat="1" ht="20.88" customHeight="1">
      <c r="A147" s="12"/>
      <c r="B147" s="210"/>
      <c r="C147" s="211"/>
      <c r="D147" s="212" t="s">
        <v>82</v>
      </c>
      <c r="E147" s="224" t="s">
        <v>837</v>
      </c>
      <c r="F147" s="224" t="s">
        <v>838</v>
      </c>
      <c r="G147" s="211"/>
      <c r="H147" s="211"/>
      <c r="I147" s="214"/>
      <c r="J147" s="225">
        <f>BK147</f>
        <v>0</v>
      </c>
      <c r="K147" s="211"/>
      <c r="L147" s="216"/>
      <c r="M147" s="217"/>
      <c r="N147" s="218"/>
      <c r="O147" s="218"/>
      <c r="P147" s="219">
        <f>P148</f>
        <v>0</v>
      </c>
      <c r="Q147" s="218"/>
      <c r="R147" s="219">
        <f>R148</f>
        <v>0</v>
      </c>
      <c r="S147" s="218"/>
      <c r="T147" s="220">
        <f>T148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21" t="s">
        <v>93</v>
      </c>
      <c r="AT147" s="222" t="s">
        <v>82</v>
      </c>
      <c r="AU147" s="222" t="s">
        <v>93</v>
      </c>
      <c r="AY147" s="221" t="s">
        <v>142</v>
      </c>
      <c r="BK147" s="223">
        <f>BK148</f>
        <v>0</v>
      </c>
    </row>
    <row r="148" s="2" customFormat="1" ht="21.75" customHeight="1">
      <c r="A148" s="38"/>
      <c r="B148" s="39"/>
      <c r="C148" s="226" t="s">
        <v>348</v>
      </c>
      <c r="D148" s="226" t="s">
        <v>144</v>
      </c>
      <c r="E148" s="227" t="s">
        <v>839</v>
      </c>
      <c r="F148" s="228" t="s">
        <v>840</v>
      </c>
      <c r="G148" s="229" t="s">
        <v>615</v>
      </c>
      <c r="H148" s="230">
        <v>8</v>
      </c>
      <c r="I148" s="231"/>
      <c r="J148" s="232">
        <f>ROUND(I148*H148,2)</f>
        <v>0</v>
      </c>
      <c r="K148" s="228" t="s">
        <v>1</v>
      </c>
      <c r="L148" s="44"/>
      <c r="M148" s="233" t="s">
        <v>1</v>
      </c>
      <c r="N148" s="234" t="s">
        <v>48</v>
      </c>
      <c r="O148" s="91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6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7" t="s">
        <v>322</v>
      </c>
      <c r="AT148" s="237" t="s">
        <v>144</v>
      </c>
      <c r="AU148" s="237" t="s">
        <v>154</v>
      </c>
      <c r="AY148" s="17" t="s">
        <v>142</v>
      </c>
      <c r="BE148" s="238">
        <f>IF(N148="základní",J148,0)</f>
        <v>0</v>
      </c>
      <c r="BF148" s="238">
        <f>IF(N148="snížená",J148,0)</f>
        <v>0</v>
      </c>
      <c r="BG148" s="238">
        <f>IF(N148="zákl. přenesená",J148,0)</f>
        <v>0</v>
      </c>
      <c r="BH148" s="238">
        <f>IF(N148="sníž. přenesená",J148,0)</f>
        <v>0</v>
      </c>
      <c r="BI148" s="238">
        <f>IF(N148="nulová",J148,0)</f>
        <v>0</v>
      </c>
      <c r="BJ148" s="17" t="s">
        <v>91</v>
      </c>
      <c r="BK148" s="238">
        <f>ROUND(I148*H148,2)</f>
        <v>0</v>
      </c>
      <c r="BL148" s="17" t="s">
        <v>322</v>
      </c>
      <c r="BM148" s="237" t="s">
        <v>841</v>
      </c>
    </row>
    <row r="149" s="12" customFormat="1" ht="20.88" customHeight="1">
      <c r="A149" s="12"/>
      <c r="B149" s="210"/>
      <c r="C149" s="211"/>
      <c r="D149" s="212" t="s">
        <v>82</v>
      </c>
      <c r="E149" s="224" t="s">
        <v>842</v>
      </c>
      <c r="F149" s="224" t="s">
        <v>843</v>
      </c>
      <c r="G149" s="211"/>
      <c r="H149" s="211"/>
      <c r="I149" s="214"/>
      <c r="J149" s="225">
        <f>BK149</f>
        <v>0</v>
      </c>
      <c r="K149" s="211"/>
      <c r="L149" s="216"/>
      <c r="M149" s="217"/>
      <c r="N149" s="218"/>
      <c r="O149" s="218"/>
      <c r="P149" s="219">
        <f>SUM(P150:P157)</f>
        <v>0</v>
      </c>
      <c r="Q149" s="218"/>
      <c r="R149" s="219">
        <f>SUM(R150:R157)</f>
        <v>0</v>
      </c>
      <c r="S149" s="218"/>
      <c r="T149" s="220">
        <f>SUM(T150:T157)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1" t="s">
        <v>93</v>
      </c>
      <c r="AT149" s="222" t="s">
        <v>82</v>
      </c>
      <c r="AU149" s="222" t="s">
        <v>93</v>
      </c>
      <c r="AY149" s="221" t="s">
        <v>142</v>
      </c>
      <c r="BK149" s="223">
        <f>SUM(BK150:BK157)</f>
        <v>0</v>
      </c>
    </row>
    <row r="150" s="2" customFormat="1" ht="24.15" customHeight="1">
      <c r="A150" s="38"/>
      <c r="B150" s="39"/>
      <c r="C150" s="226" t="s">
        <v>352</v>
      </c>
      <c r="D150" s="226" t="s">
        <v>144</v>
      </c>
      <c r="E150" s="227" t="s">
        <v>844</v>
      </c>
      <c r="F150" s="228" t="s">
        <v>845</v>
      </c>
      <c r="G150" s="229" t="s">
        <v>157</v>
      </c>
      <c r="H150" s="230">
        <v>2.5</v>
      </c>
      <c r="I150" s="231"/>
      <c r="J150" s="232">
        <f>ROUND(I150*H150,2)</f>
        <v>0</v>
      </c>
      <c r="K150" s="228" t="s">
        <v>1</v>
      </c>
      <c r="L150" s="44"/>
      <c r="M150" s="233" t="s">
        <v>1</v>
      </c>
      <c r="N150" s="234" t="s">
        <v>48</v>
      </c>
      <c r="O150" s="91"/>
      <c r="P150" s="235">
        <f>O150*H150</f>
        <v>0</v>
      </c>
      <c r="Q150" s="235">
        <v>0</v>
      </c>
      <c r="R150" s="235">
        <f>Q150*H150</f>
        <v>0</v>
      </c>
      <c r="S150" s="235">
        <v>0</v>
      </c>
      <c r="T150" s="236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7" t="s">
        <v>322</v>
      </c>
      <c r="AT150" s="237" t="s">
        <v>144</v>
      </c>
      <c r="AU150" s="237" t="s">
        <v>154</v>
      </c>
      <c r="AY150" s="17" t="s">
        <v>142</v>
      </c>
      <c r="BE150" s="238">
        <f>IF(N150="základní",J150,0)</f>
        <v>0</v>
      </c>
      <c r="BF150" s="238">
        <f>IF(N150="snížená",J150,0)</f>
        <v>0</v>
      </c>
      <c r="BG150" s="238">
        <f>IF(N150="zákl. přenesená",J150,0)</f>
        <v>0</v>
      </c>
      <c r="BH150" s="238">
        <f>IF(N150="sníž. přenesená",J150,0)</f>
        <v>0</v>
      </c>
      <c r="BI150" s="238">
        <f>IF(N150="nulová",J150,0)</f>
        <v>0</v>
      </c>
      <c r="BJ150" s="17" t="s">
        <v>91</v>
      </c>
      <c r="BK150" s="238">
        <f>ROUND(I150*H150,2)</f>
        <v>0</v>
      </c>
      <c r="BL150" s="17" t="s">
        <v>322</v>
      </c>
      <c r="BM150" s="237" t="s">
        <v>846</v>
      </c>
    </row>
    <row r="151" s="2" customFormat="1" ht="21.75" customHeight="1">
      <c r="A151" s="38"/>
      <c r="B151" s="39"/>
      <c r="C151" s="226" t="s">
        <v>207</v>
      </c>
      <c r="D151" s="226" t="s">
        <v>144</v>
      </c>
      <c r="E151" s="227" t="s">
        <v>847</v>
      </c>
      <c r="F151" s="228" t="s">
        <v>848</v>
      </c>
      <c r="G151" s="229" t="s">
        <v>157</v>
      </c>
      <c r="H151" s="230">
        <v>2.5</v>
      </c>
      <c r="I151" s="231"/>
      <c r="J151" s="232">
        <f>ROUND(I151*H151,2)</f>
        <v>0</v>
      </c>
      <c r="K151" s="228" t="s">
        <v>1</v>
      </c>
      <c r="L151" s="44"/>
      <c r="M151" s="233" t="s">
        <v>1</v>
      </c>
      <c r="N151" s="234" t="s">
        <v>48</v>
      </c>
      <c r="O151" s="91"/>
      <c r="P151" s="235">
        <f>O151*H151</f>
        <v>0</v>
      </c>
      <c r="Q151" s="235">
        <v>0</v>
      </c>
      <c r="R151" s="235">
        <f>Q151*H151</f>
        <v>0</v>
      </c>
      <c r="S151" s="235">
        <v>0</v>
      </c>
      <c r="T151" s="236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7" t="s">
        <v>322</v>
      </c>
      <c r="AT151" s="237" t="s">
        <v>144</v>
      </c>
      <c r="AU151" s="237" t="s">
        <v>154</v>
      </c>
      <c r="AY151" s="17" t="s">
        <v>142</v>
      </c>
      <c r="BE151" s="238">
        <f>IF(N151="základní",J151,0)</f>
        <v>0</v>
      </c>
      <c r="BF151" s="238">
        <f>IF(N151="snížená",J151,0)</f>
        <v>0</v>
      </c>
      <c r="BG151" s="238">
        <f>IF(N151="zákl. přenesená",J151,0)</f>
        <v>0</v>
      </c>
      <c r="BH151" s="238">
        <f>IF(N151="sníž. přenesená",J151,0)</f>
        <v>0</v>
      </c>
      <c r="BI151" s="238">
        <f>IF(N151="nulová",J151,0)</f>
        <v>0</v>
      </c>
      <c r="BJ151" s="17" t="s">
        <v>91</v>
      </c>
      <c r="BK151" s="238">
        <f>ROUND(I151*H151,2)</f>
        <v>0</v>
      </c>
      <c r="BL151" s="17" t="s">
        <v>322</v>
      </c>
      <c r="BM151" s="237" t="s">
        <v>849</v>
      </c>
    </row>
    <row r="152" s="2" customFormat="1" ht="16.5" customHeight="1">
      <c r="A152" s="38"/>
      <c r="B152" s="39"/>
      <c r="C152" s="226" t="s">
        <v>7</v>
      </c>
      <c r="D152" s="226" t="s">
        <v>144</v>
      </c>
      <c r="E152" s="227" t="s">
        <v>850</v>
      </c>
      <c r="F152" s="228" t="s">
        <v>851</v>
      </c>
      <c r="G152" s="229" t="s">
        <v>852</v>
      </c>
      <c r="H152" s="230">
        <v>30</v>
      </c>
      <c r="I152" s="231"/>
      <c r="J152" s="232">
        <f>ROUND(I152*H152,2)</f>
        <v>0</v>
      </c>
      <c r="K152" s="228" t="s">
        <v>1</v>
      </c>
      <c r="L152" s="44"/>
      <c r="M152" s="233" t="s">
        <v>1</v>
      </c>
      <c r="N152" s="234" t="s">
        <v>48</v>
      </c>
      <c r="O152" s="91"/>
      <c r="P152" s="235">
        <f>O152*H152</f>
        <v>0</v>
      </c>
      <c r="Q152" s="235">
        <v>0</v>
      </c>
      <c r="R152" s="235">
        <f>Q152*H152</f>
        <v>0</v>
      </c>
      <c r="S152" s="235">
        <v>0</v>
      </c>
      <c r="T152" s="236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7" t="s">
        <v>322</v>
      </c>
      <c r="AT152" s="237" t="s">
        <v>144</v>
      </c>
      <c r="AU152" s="237" t="s">
        <v>154</v>
      </c>
      <c r="AY152" s="17" t="s">
        <v>142</v>
      </c>
      <c r="BE152" s="238">
        <f>IF(N152="základní",J152,0)</f>
        <v>0</v>
      </c>
      <c r="BF152" s="238">
        <f>IF(N152="snížená",J152,0)</f>
        <v>0</v>
      </c>
      <c r="BG152" s="238">
        <f>IF(N152="zákl. přenesená",J152,0)</f>
        <v>0</v>
      </c>
      <c r="BH152" s="238">
        <f>IF(N152="sníž. přenesená",J152,0)</f>
        <v>0</v>
      </c>
      <c r="BI152" s="238">
        <f>IF(N152="nulová",J152,0)</f>
        <v>0</v>
      </c>
      <c r="BJ152" s="17" t="s">
        <v>91</v>
      </c>
      <c r="BK152" s="238">
        <f>ROUND(I152*H152,2)</f>
        <v>0</v>
      </c>
      <c r="BL152" s="17" t="s">
        <v>322</v>
      </c>
      <c r="BM152" s="237" t="s">
        <v>853</v>
      </c>
    </row>
    <row r="153" s="2" customFormat="1" ht="16.5" customHeight="1">
      <c r="A153" s="38"/>
      <c r="B153" s="39"/>
      <c r="C153" s="226" t="s">
        <v>366</v>
      </c>
      <c r="D153" s="226" t="s">
        <v>144</v>
      </c>
      <c r="E153" s="227" t="s">
        <v>854</v>
      </c>
      <c r="F153" s="228" t="s">
        <v>855</v>
      </c>
      <c r="G153" s="229" t="s">
        <v>165</v>
      </c>
      <c r="H153" s="230">
        <v>30</v>
      </c>
      <c r="I153" s="231"/>
      <c r="J153" s="232">
        <f>ROUND(I153*H153,2)</f>
        <v>0</v>
      </c>
      <c r="K153" s="228" t="s">
        <v>1</v>
      </c>
      <c r="L153" s="44"/>
      <c r="M153" s="233" t="s">
        <v>1</v>
      </c>
      <c r="N153" s="234" t="s">
        <v>48</v>
      </c>
      <c r="O153" s="91"/>
      <c r="P153" s="235">
        <f>O153*H153</f>
        <v>0</v>
      </c>
      <c r="Q153" s="235">
        <v>0</v>
      </c>
      <c r="R153" s="235">
        <f>Q153*H153</f>
        <v>0</v>
      </c>
      <c r="S153" s="235">
        <v>0</v>
      </c>
      <c r="T153" s="236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7" t="s">
        <v>322</v>
      </c>
      <c r="AT153" s="237" t="s">
        <v>144</v>
      </c>
      <c r="AU153" s="237" t="s">
        <v>154</v>
      </c>
      <c r="AY153" s="17" t="s">
        <v>142</v>
      </c>
      <c r="BE153" s="238">
        <f>IF(N153="základní",J153,0)</f>
        <v>0</v>
      </c>
      <c r="BF153" s="238">
        <f>IF(N153="snížená",J153,0)</f>
        <v>0</v>
      </c>
      <c r="BG153" s="238">
        <f>IF(N153="zákl. přenesená",J153,0)</f>
        <v>0</v>
      </c>
      <c r="BH153" s="238">
        <f>IF(N153="sníž. přenesená",J153,0)</f>
        <v>0</v>
      </c>
      <c r="BI153" s="238">
        <f>IF(N153="nulová",J153,0)</f>
        <v>0</v>
      </c>
      <c r="BJ153" s="17" t="s">
        <v>91</v>
      </c>
      <c r="BK153" s="238">
        <f>ROUND(I153*H153,2)</f>
        <v>0</v>
      </c>
      <c r="BL153" s="17" t="s">
        <v>322</v>
      </c>
      <c r="BM153" s="237" t="s">
        <v>856</v>
      </c>
    </row>
    <row r="154" s="2" customFormat="1" ht="16.5" customHeight="1">
      <c r="A154" s="38"/>
      <c r="B154" s="39"/>
      <c r="C154" s="226" t="s">
        <v>372</v>
      </c>
      <c r="D154" s="226" t="s">
        <v>144</v>
      </c>
      <c r="E154" s="227" t="s">
        <v>857</v>
      </c>
      <c r="F154" s="228" t="s">
        <v>858</v>
      </c>
      <c r="G154" s="229" t="s">
        <v>787</v>
      </c>
      <c r="H154" s="230">
        <v>1</v>
      </c>
      <c r="I154" s="231"/>
      <c r="J154" s="232">
        <f>ROUND(I154*H154,2)</f>
        <v>0</v>
      </c>
      <c r="K154" s="228" t="s">
        <v>1</v>
      </c>
      <c r="L154" s="44"/>
      <c r="M154" s="233" t="s">
        <v>1</v>
      </c>
      <c r="N154" s="234" t="s">
        <v>48</v>
      </c>
      <c r="O154" s="91"/>
      <c r="P154" s="235">
        <f>O154*H154</f>
        <v>0</v>
      </c>
      <c r="Q154" s="235">
        <v>0</v>
      </c>
      <c r="R154" s="235">
        <f>Q154*H154</f>
        <v>0</v>
      </c>
      <c r="S154" s="235">
        <v>0</v>
      </c>
      <c r="T154" s="236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7" t="s">
        <v>322</v>
      </c>
      <c r="AT154" s="237" t="s">
        <v>144</v>
      </c>
      <c r="AU154" s="237" t="s">
        <v>154</v>
      </c>
      <c r="AY154" s="17" t="s">
        <v>142</v>
      </c>
      <c r="BE154" s="238">
        <f>IF(N154="základní",J154,0)</f>
        <v>0</v>
      </c>
      <c r="BF154" s="238">
        <f>IF(N154="snížená",J154,0)</f>
        <v>0</v>
      </c>
      <c r="BG154" s="238">
        <f>IF(N154="zákl. přenesená",J154,0)</f>
        <v>0</v>
      </c>
      <c r="BH154" s="238">
        <f>IF(N154="sníž. přenesená",J154,0)</f>
        <v>0</v>
      </c>
      <c r="BI154" s="238">
        <f>IF(N154="nulová",J154,0)</f>
        <v>0</v>
      </c>
      <c r="BJ154" s="17" t="s">
        <v>91</v>
      </c>
      <c r="BK154" s="238">
        <f>ROUND(I154*H154,2)</f>
        <v>0</v>
      </c>
      <c r="BL154" s="17" t="s">
        <v>322</v>
      </c>
      <c r="BM154" s="237" t="s">
        <v>859</v>
      </c>
    </row>
    <row r="155" s="2" customFormat="1" ht="24.15" customHeight="1">
      <c r="A155" s="38"/>
      <c r="B155" s="39"/>
      <c r="C155" s="226" t="s">
        <v>380</v>
      </c>
      <c r="D155" s="226" t="s">
        <v>144</v>
      </c>
      <c r="E155" s="227" t="s">
        <v>860</v>
      </c>
      <c r="F155" s="228" t="s">
        <v>861</v>
      </c>
      <c r="G155" s="229" t="s">
        <v>165</v>
      </c>
      <c r="H155" s="230">
        <v>30</v>
      </c>
      <c r="I155" s="231"/>
      <c r="J155" s="232">
        <f>ROUND(I155*H155,2)</f>
        <v>0</v>
      </c>
      <c r="K155" s="228" t="s">
        <v>1</v>
      </c>
      <c r="L155" s="44"/>
      <c r="M155" s="233" t="s">
        <v>1</v>
      </c>
      <c r="N155" s="234" t="s">
        <v>48</v>
      </c>
      <c r="O155" s="91"/>
      <c r="P155" s="235">
        <f>O155*H155</f>
        <v>0</v>
      </c>
      <c r="Q155" s="235">
        <v>0</v>
      </c>
      <c r="R155" s="235">
        <f>Q155*H155</f>
        <v>0</v>
      </c>
      <c r="S155" s="235">
        <v>0</v>
      </c>
      <c r="T155" s="236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7" t="s">
        <v>322</v>
      </c>
      <c r="AT155" s="237" t="s">
        <v>144</v>
      </c>
      <c r="AU155" s="237" t="s">
        <v>154</v>
      </c>
      <c r="AY155" s="17" t="s">
        <v>142</v>
      </c>
      <c r="BE155" s="238">
        <f>IF(N155="základní",J155,0)</f>
        <v>0</v>
      </c>
      <c r="BF155" s="238">
        <f>IF(N155="snížená",J155,0)</f>
        <v>0</v>
      </c>
      <c r="BG155" s="238">
        <f>IF(N155="zákl. přenesená",J155,0)</f>
        <v>0</v>
      </c>
      <c r="BH155" s="238">
        <f>IF(N155="sníž. přenesená",J155,0)</f>
        <v>0</v>
      </c>
      <c r="BI155" s="238">
        <f>IF(N155="nulová",J155,0)</f>
        <v>0</v>
      </c>
      <c r="BJ155" s="17" t="s">
        <v>91</v>
      </c>
      <c r="BK155" s="238">
        <f>ROUND(I155*H155,2)</f>
        <v>0</v>
      </c>
      <c r="BL155" s="17" t="s">
        <v>322</v>
      </c>
      <c r="BM155" s="237" t="s">
        <v>862</v>
      </c>
    </row>
    <row r="156" s="2" customFormat="1" ht="24.15" customHeight="1">
      <c r="A156" s="38"/>
      <c r="B156" s="39"/>
      <c r="C156" s="226" t="s">
        <v>387</v>
      </c>
      <c r="D156" s="226" t="s">
        <v>144</v>
      </c>
      <c r="E156" s="227" t="s">
        <v>863</v>
      </c>
      <c r="F156" s="228" t="s">
        <v>864</v>
      </c>
      <c r="G156" s="229" t="s">
        <v>165</v>
      </c>
      <c r="H156" s="230">
        <v>5</v>
      </c>
      <c r="I156" s="231"/>
      <c r="J156" s="232">
        <f>ROUND(I156*H156,2)</f>
        <v>0</v>
      </c>
      <c r="K156" s="228" t="s">
        <v>1</v>
      </c>
      <c r="L156" s="44"/>
      <c r="M156" s="233" t="s">
        <v>1</v>
      </c>
      <c r="N156" s="234" t="s">
        <v>48</v>
      </c>
      <c r="O156" s="91"/>
      <c r="P156" s="235">
        <f>O156*H156</f>
        <v>0</v>
      </c>
      <c r="Q156" s="235">
        <v>0</v>
      </c>
      <c r="R156" s="235">
        <f>Q156*H156</f>
        <v>0</v>
      </c>
      <c r="S156" s="235">
        <v>0</v>
      </c>
      <c r="T156" s="236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7" t="s">
        <v>322</v>
      </c>
      <c r="AT156" s="237" t="s">
        <v>144</v>
      </c>
      <c r="AU156" s="237" t="s">
        <v>154</v>
      </c>
      <c r="AY156" s="17" t="s">
        <v>142</v>
      </c>
      <c r="BE156" s="238">
        <f>IF(N156="základní",J156,0)</f>
        <v>0</v>
      </c>
      <c r="BF156" s="238">
        <f>IF(N156="snížená",J156,0)</f>
        <v>0</v>
      </c>
      <c r="BG156" s="238">
        <f>IF(N156="zákl. přenesená",J156,0)</f>
        <v>0</v>
      </c>
      <c r="BH156" s="238">
        <f>IF(N156="sníž. přenesená",J156,0)</f>
        <v>0</v>
      </c>
      <c r="BI156" s="238">
        <f>IF(N156="nulová",J156,0)</f>
        <v>0</v>
      </c>
      <c r="BJ156" s="17" t="s">
        <v>91</v>
      </c>
      <c r="BK156" s="238">
        <f>ROUND(I156*H156,2)</f>
        <v>0</v>
      </c>
      <c r="BL156" s="17" t="s">
        <v>322</v>
      </c>
      <c r="BM156" s="237" t="s">
        <v>865</v>
      </c>
    </row>
    <row r="157" s="2" customFormat="1" ht="16.5" customHeight="1">
      <c r="A157" s="38"/>
      <c r="B157" s="39"/>
      <c r="C157" s="226" t="s">
        <v>393</v>
      </c>
      <c r="D157" s="226" t="s">
        <v>144</v>
      </c>
      <c r="E157" s="227" t="s">
        <v>866</v>
      </c>
      <c r="F157" s="228" t="s">
        <v>867</v>
      </c>
      <c r="G157" s="229" t="s">
        <v>165</v>
      </c>
      <c r="H157" s="230">
        <v>30</v>
      </c>
      <c r="I157" s="231"/>
      <c r="J157" s="232">
        <f>ROUND(I157*H157,2)</f>
        <v>0</v>
      </c>
      <c r="K157" s="228" t="s">
        <v>1</v>
      </c>
      <c r="L157" s="44"/>
      <c r="M157" s="233" t="s">
        <v>1</v>
      </c>
      <c r="N157" s="234" t="s">
        <v>48</v>
      </c>
      <c r="O157" s="91"/>
      <c r="P157" s="235">
        <f>O157*H157</f>
        <v>0</v>
      </c>
      <c r="Q157" s="235">
        <v>0</v>
      </c>
      <c r="R157" s="235">
        <f>Q157*H157</f>
        <v>0</v>
      </c>
      <c r="S157" s="235">
        <v>0</v>
      </c>
      <c r="T157" s="236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7" t="s">
        <v>322</v>
      </c>
      <c r="AT157" s="237" t="s">
        <v>144</v>
      </c>
      <c r="AU157" s="237" t="s">
        <v>154</v>
      </c>
      <c r="AY157" s="17" t="s">
        <v>142</v>
      </c>
      <c r="BE157" s="238">
        <f>IF(N157="základní",J157,0)</f>
        <v>0</v>
      </c>
      <c r="BF157" s="238">
        <f>IF(N157="snížená",J157,0)</f>
        <v>0</v>
      </c>
      <c r="BG157" s="238">
        <f>IF(N157="zákl. přenesená",J157,0)</f>
        <v>0</v>
      </c>
      <c r="BH157" s="238">
        <f>IF(N157="sníž. přenesená",J157,0)</f>
        <v>0</v>
      </c>
      <c r="BI157" s="238">
        <f>IF(N157="nulová",J157,0)</f>
        <v>0</v>
      </c>
      <c r="BJ157" s="17" t="s">
        <v>91</v>
      </c>
      <c r="BK157" s="238">
        <f>ROUND(I157*H157,2)</f>
        <v>0</v>
      </c>
      <c r="BL157" s="17" t="s">
        <v>322</v>
      </c>
      <c r="BM157" s="237" t="s">
        <v>868</v>
      </c>
    </row>
    <row r="158" s="12" customFormat="1" ht="20.88" customHeight="1">
      <c r="A158" s="12"/>
      <c r="B158" s="210"/>
      <c r="C158" s="211"/>
      <c r="D158" s="212" t="s">
        <v>82</v>
      </c>
      <c r="E158" s="224" t="s">
        <v>869</v>
      </c>
      <c r="F158" s="224" t="s">
        <v>870</v>
      </c>
      <c r="G158" s="211"/>
      <c r="H158" s="211"/>
      <c r="I158" s="214"/>
      <c r="J158" s="225">
        <f>BK158</f>
        <v>0</v>
      </c>
      <c r="K158" s="211"/>
      <c r="L158" s="216"/>
      <c r="M158" s="217"/>
      <c r="N158" s="218"/>
      <c r="O158" s="218"/>
      <c r="P158" s="219">
        <f>SUM(P159:P171)</f>
        <v>0</v>
      </c>
      <c r="Q158" s="218"/>
      <c r="R158" s="219">
        <f>SUM(R159:R171)</f>
        <v>0</v>
      </c>
      <c r="S158" s="218"/>
      <c r="T158" s="220">
        <f>SUM(T159:T171)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21" t="s">
        <v>93</v>
      </c>
      <c r="AT158" s="222" t="s">
        <v>82</v>
      </c>
      <c r="AU158" s="222" t="s">
        <v>93</v>
      </c>
      <c r="AY158" s="221" t="s">
        <v>142</v>
      </c>
      <c r="BK158" s="223">
        <f>SUM(BK159:BK171)</f>
        <v>0</v>
      </c>
    </row>
    <row r="159" s="2" customFormat="1" ht="16.5" customHeight="1">
      <c r="A159" s="38"/>
      <c r="B159" s="39"/>
      <c r="C159" s="281" t="s">
        <v>402</v>
      </c>
      <c r="D159" s="281" t="s">
        <v>598</v>
      </c>
      <c r="E159" s="282" t="s">
        <v>871</v>
      </c>
      <c r="F159" s="283" t="s">
        <v>872</v>
      </c>
      <c r="G159" s="284" t="s">
        <v>615</v>
      </c>
      <c r="H159" s="285">
        <v>1</v>
      </c>
      <c r="I159" s="286"/>
      <c r="J159" s="287">
        <f>ROUND(I159*H159,2)</f>
        <v>0</v>
      </c>
      <c r="K159" s="283" t="s">
        <v>1</v>
      </c>
      <c r="L159" s="288"/>
      <c r="M159" s="289" t="s">
        <v>1</v>
      </c>
      <c r="N159" s="290" t="s">
        <v>48</v>
      </c>
      <c r="O159" s="91"/>
      <c r="P159" s="235">
        <f>O159*H159</f>
        <v>0</v>
      </c>
      <c r="Q159" s="235">
        <v>0</v>
      </c>
      <c r="R159" s="235">
        <f>Q159*H159</f>
        <v>0</v>
      </c>
      <c r="S159" s="235">
        <v>0</v>
      </c>
      <c r="T159" s="236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7" t="s">
        <v>439</v>
      </c>
      <c r="AT159" s="237" t="s">
        <v>598</v>
      </c>
      <c r="AU159" s="237" t="s">
        <v>154</v>
      </c>
      <c r="AY159" s="17" t="s">
        <v>142</v>
      </c>
      <c r="BE159" s="238">
        <f>IF(N159="základní",J159,0)</f>
        <v>0</v>
      </c>
      <c r="BF159" s="238">
        <f>IF(N159="snížená",J159,0)</f>
        <v>0</v>
      </c>
      <c r="BG159" s="238">
        <f>IF(N159="zákl. přenesená",J159,0)</f>
        <v>0</v>
      </c>
      <c r="BH159" s="238">
        <f>IF(N159="sníž. přenesená",J159,0)</f>
        <v>0</v>
      </c>
      <c r="BI159" s="238">
        <f>IF(N159="nulová",J159,0)</f>
        <v>0</v>
      </c>
      <c r="BJ159" s="17" t="s">
        <v>91</v>
      </c>
      <c r="BK159" s="238">
        <f>ROUND(I159*H159,2)</f>
        <v>0</v>
      </c>
      <c r="BL159" s="17" t="s">
        <v>322</v>
      </c>
      <c r="BM159" s="237" t="s">
        <v>873</v>
      </c>
    </row>
    <row r="160" s="2" customFormat="1" ht="16.5" customHeight="1">
      <c r="A160" s="38"/>
      <c r="B160" s="39"/>
      <c r="C160" s="281" t="s">
        <v>411</v>
      </c>
      <c r="D160" s="281" t="s">
        <v>598</v>
      </c>
      <c r="E160" s="282" t="s">
        <v>874</v>
      </c>
      <c r="F160" s="283" t="s">
        <v>875</v>
      </c>
      <c r="G160" s="284" t="s">
        <v>165</v>
      </c>
      <c r="H160" s="285">
        <v>37</v>
      </c>
      <c r="I160" s="286"/>
      <c r="J160" s="287">
        <f>ROUND(I160*H160,2)</f>
        <v>0</v>
      </c>
      <c r="K160" s="283" t="s">
        <v>1</v>
      </c>
      <c r="L160" s="288"/>
      <c r="M160" s="289" t="s">
        <v>1</v>
      </c>
      <c r="N160" s="290" t="s">
        <v>48</v>
      </c>
      <c r="O160" s="91"/>
      <c r="P160" s="235">
        <f>O160*H160</f>
        <v>0</v>
      </c>
      <c r="Q160" s="235">
        <v>0</v>
      </c>
      <c r="R160" s="235">
        <f>Q160*H160</f>
        <v>0</v>
      </c>
      <c r="S160" s="235">
        <v>0</v>
      </c>
      <c r="T160" s="236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7" t="s">
        <v>439</v>
      </c>
      <c r="AT160" s="237" t="s">
        <v>598</v>
      </c>
      <c r="AU160" s="237" t="s">
        <v>154</v>
      </c>
      <c r="AY160" s="17" t="s">
        <v>142</v>
      </c>
      <c r="BE160" s="238">
        <f>IF(N160="základní",J160,0)</f>
        <v>0</v>
      </c>
      <c r="BF160" s="238">
        <f>IF(N160="snížená",J160,0)</f>
        <v>0</v>
      </c>
      <c r="BG160" s="238">
        <f>IF(N160="zákl. přenesená",J160,0)</f>
        <v>0</v>
      </c>
      <c r="BH160" s="238">
        <f>IF(N160="sníž. přenesená",J160,0)</f>
        <v>0</v>
      </c>
      <c r="BI160" s="238">
        <f>IF(N160="nulová",J160,0)</f>
        <v>0</v>
      </c>
      <c r="BJ160" s="17" t="s">
        <v>91</v>
      </c>
      <c r="BK160" s="238">
        <f>ROUND(I160*H160,2)</f>
        <v>0</v>
      </c>
      <c r="BL160" s="17" t="s">
        <v>322</v>
      </c>
      <c r="BM160" s="237" t="s">
        <v>876</v>
      </c>
    </row>
    <row r="161" s="2" customFormat="1" ht="16.5" customHeight="1">
      <c r="A161" s="38"/>
      <c r="B161" s="39"/>
      <c r="C161" s="281" t="s">
        <v>415</v>
      </c>
      <c r="D161" s="281" t="s">
        <v>598</v>
      </c>
      <c r="E161" s="282" t="s">
        <v>877</v>
      </c>
      <c r="F161" s="283" t="s">
        <v>878</v>
      </c>
      <c r="G161" s="284" t="s">
        <v>165</v>
      </c>
      <c r="H161" s="285">
        <v>150</v>
      </c>
      <c r="I161" s="286"/>
      <c r="J161" s="287">
        <f>ROUND(I161*H161,2)</f>
        <v>0</v>
      </c>
      <c r="K161" s="283" t="s">
        <v>1</v>
      </c>
      <c r="L161" s="288"/>
      <c r="M161" s="289" t="s">
        <v>1</v>
      </c>
      <c r="N161" s="290" t="s">
        <v>48</v>
      </c>
      <c r="O161" s="91"/>
      <c r="P161" s="235">
        <f>O161*H161</f>
        <v>0</v>
      </c>
      <c r="Q161" s="235">
        <v>0</v>
      </c>
      <c r="R161" s="235">
        <f>Q161*H161</f>
        <v>0</v>
      </c>
      <c r="S161" s="235">
        <v>0</v>
      </c>
      <c r="T161" s="236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7" t="s">
        <v>439</v>
      </c>
      <c r="AT161" s="237" t="s">
        <v>598</v>
      </c>
      <c r="AU161" s="237" t="s">
        <v>154</v>
      </c>
      <c r="AY161" s="17" t="s">
        <v>142</v>
      </c>
      <c r="BE161" s="238">
        <f>IF(N161="základní",J161,0)</f>
        <v>0</v>
      </c>
      <c r="BF161" s="238">
        <f>IF(N161="snížená",J161,0)</f>
        <v>0</v>
      </c>
      <c r="BG161" s="238">
        <f>IF(N161="zákl. přenesená",J161,0)</f>
        <v>0</v>
      </c>
      <c r="BH161" s="238">
        <f>IF(N161="sníž. přenesená",J161,0)</f>
        <v>0</v>
      </c>
      <c r="BI161" s="238">
        <f>IF(N161="nulová",J161,0)</f>
        <v>0</v>
      </c>
      <c r="BJ161" s="17" t="s">
        <v>91</v>
      </c>
      <c r="BK161" s="238">
        <f>ROUND(I161*H161,2)</f>
        <v>0</v>
      </c>
      <c r="BL161" s="17" t="s">
        <v>322</v>
      </c>
      <c r="BM161" s="237" t="s">
        <v>879</v>
      </c>
    </row>
    <row r="162" s="2" customFormat="1" ht="16.5" customHeight="1">
      <c r="A162" s="38"/>
      <c r="B162" s="39"/>
      <c r="C162" s="281" t="s">
        <v>419</v>
      </c>
      <c r="D162" s="281" t="s">
        <v>598</v>
      </c>
      <c r="E162" s="282" t="s">
        <v>880</v>
      </c>
      <c r="F162" s="283" t="s">
        <v>808</v>
      </c>
      <c r="G162" s="284" t="s">
        <v>165</v>
      </c>
      <c r="H162" s="285">
        <v>187</v>
      </c>
      <c r="I162" s="286"/>
      <c r="J162" s="287">
        <f>ROUND(I162*H162,2)</f>
        <v>0</v>
      </c>
      <c r="K162" s="283" t="s">
        <v>1</v>
      </c>
      <c r="L162" s="288"/>
      <c r="M162" s="289" t="s">
        <v>1</v>
      </c>
      <c r="N162" s="290" t="s">
        <v>48</v>
      </c>
      <c r="O162" s="91"/>
      <c r="P162" s="235">
        <f>O162*H162</f>
        <v>0</v>
      </c>
      <c r="Q162" s="235">
        <v>0</v>
      </c>
      <c r="R162" s="235">
        <f>Q162*H162</f>
        <v>0</v>
      </c>
      <c r="S162" s="235">
        <v>0</v>
      </c>
      <c r="T162" s="236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7" t="s">
        <v>439</v>
      </c>
      <c r="AT162" s="237" t="s">
        <v>598</v>
      </c>
      <c r="AU162" s="237" t="s">
        <v>154</v>
      </c>
      <c r="AY162" s="17" t="s">
        <v>142</v>
      </c>
      <c r="BE162" s="238">
        <f>IF(N162="základní",J162,0)</f>
        <v>0</v>
      </c>
      <c r="BF162" s="238">
        <f>IF(N162="snížená",J162,0)</f>
        <v>0</v>
      </c>
      <c r="BG162" s="238">
        <f>IF(N162="zákl. přenesená",J162,0)</f>
        <v>0</v>
      </c>
      <c r="BH162" s="238">
        <f>IF(N162="sníž. přenesená",J162,0)</f>
        <v>0</v>
      </c>
      <c r="BI162" s="238">
        <f>IF(N162="nulová",J162,0)</f>
        <v>0</v>
      </c>
      <c r="BJ162" s="17" t="s">
        <v>91</v>
      </c>
      <c r="BK162" s="238">
        <f>ROUND(I162*H162,2)</f>
        <v>0</v>
      </c>
      <c r="BL162" s="17" t="s">
        <v>322</v>
      </c>
      <c r="BM162" s="237" t="s">
        <v>881</v>
      </c>
    </row>
    <row r="163" s="2" customFormat="1" ht="16.5" customHeight="1">
      <c r="A163" s="38"/>
      <c r="B163" s="39"/>
      <c r="C163" s="281" t="s">
        <v>426</v>
      </c>
      <c r="D163" s="281" t="s">
        <v>598</v>
      </c>
      <c r="E163" s="282" t="s">
        <v>882</v>
      </c>
      <c r="F163" s="283" t="s">
        <v>832</v>
      </c>
      <c r="G163" s="284" t="s">
        <v>615</v>
      </c>
      <c r="H163" s="285">
        <v>9</v>
      </c>
      <c r="I163" s="286"/>
      <c r="J163" s="287">
        <f>ROUND(I163*H163,2)</f>
        <v>0</v>
      </c>
      <c r="K163" s="283" t="s">
        <v>1</v>
      </c>
      <c r="L163" s="288"/>
      <c r="M163" s="289" t="s">
        <v>1</v>
      </c>
      <c r="N163" s="290" t="s">
        <v>48</v>
      </c>
      <c r="O163" s="91"/>
      <c r="P163" s="235">
        <f>O163*H163</f>
        <v>0</v>
      </c>
      <c r="Q163" s="235">
        <v>0</v>
      </c>
      <c r="R163" s="235">
        <f>Q163*H163</f>
        <v>0</v>
      </c>
      <c r="S163" s="235">
        <v>0</v>
      </c>
      <c r="T163" s="236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7" t="s">
        <v>439</v>
      </c>
      <c r="AT163" s="237" t="s">
        <v>598</v>
      </c>
      <c r="AU163" s="237" t="s">
        <v>154</v>
      </c>
      <c r="AY163" s="17" t="s">
        <v>142</v>
      </c>
      <c r="BE163" s="238">
        <f>IF(N163="základní",J163,0)</f>
        <v>0</v>
      </c>
      <c r="BF163" s="238">
        <f>IF(N163="snížená",J163,0)</f>
        <v>0</v>
      </c>
      <c r="BG163" s="238">
        <f>IF(N163="zákl. přenesená",J163,0)</f>
        <v>0</v>
      </c>
      <c r="BH163" s="238">
        <f>IF(N163="sníž. přenesená",J163,0)</f>
        <v>0</v>
      </c>
      <c r="BI163" s="238">
        <f>IF(N163="nulová",J163,0)</f>
        <v>0</v>
      </c>
      <c r="BJ163" s="17" t="s">
        <v>91</v>
      </c>
      <c r="BK163" s="238">
        <f>ROUND(I163*H163,2)</f>
        <v>0</v>
      </c>
      <c r="BL163" s="17" t="s">
        <v>322</v>
      </c>
      <c r="BM163" s="237" t="s">
        <v>883</v>
      </c>
    </row>
    <row r="164" s="2" customFormat="1" ht="24.15" customHeight="1">
      <c r="A164" s="38"/>
      <c r="B164" s="39"/>
      <c r="C164" s="281" t="s">
        <v>439</v>
      </c>
      <c r="D164" s="281" t="s">
        <v>598</v>
      </c>
      <c r="E164" s="282" t="s">
        <v>884</v>
      </c>
      <c r="F164" s="283" t="s">
        <v>885</v>
      </c>
      <c r="G164" s="284" t="s">
        <v>615</v>
      </c>
      <c r="H164" s="285">
        <v>5</v>
      </c>
      <c r="I164" s="286"/>
      <c r="J164" s="287">
        <f>ROUND(I164*H164,2)</f>
        <v>0</v>
      </c>
      <c r="K164" s="283" t="s">
        <v>1</v>
      </c>
      <c r="L164" s="288"/>
      <c r="M164" s="289" t="s">
        <v>1</v>
      </c>
      <c r="N164" s="290" t="s">
        <v>48</v>
      </c>
      <c r="O164" s="91"/>
      <c r="P164" s="235">
        <f>O164*H164</f>
        <v>0</v>
      </c>
      <c r="Q164" s="235">
        <v>0</v>
      </c>
      <c r="R164" s="235">
        <f>Q164*H164</f>
        <v>0</v>
      </c>
      <c r="S164" s="235">
        <v>0</v>
      </c>
      <c r="T164" s="236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7" t="s">
        <v>439</v>
      </c>
      <c r="AT164" s="237" t="s">
        <v>598</v>
      </c>
      <c r="AU164" s="237" t="s">
        <v>154</v>
      </c>
      <c r="AY164" s="17" t="s">
        <v>142</v>
      </c>
      <c r="BE164" s="238">
        <f>IF(N164="základní",J164,0)</f>
        <v>0</v>
      </c>
      <c r="BF164" s="238">
        <f>IF(N164="snížená",J164,0)</f>
        <v>0</v>
      </c>
      <c r="BG164" s="238">
        <f>IF(N164="zákl. přenesená",J164,0)</f>
        <v>0</v>
      </c>
      <c r="BH164" s="238">
        <f>IF(N164="sníž. přenesená",J164,0)</f>
        <v>0</v>
      </c>
      <c r="BI164" s="238">
        <f>IF(N164="nulová",J164,0)</f>
        <v>0</v>
      </c>
      <c r="BJ164" s="17" t="s">
        <v>91</v>
      </c>
      <c r="BK164" s="238">
        <f>ROUND(I164*H164,2)</f>
        <v>0</v>
      </c>
      <c r="BL164" s="17" t="s">
        <v>322</v>
      </c>
      <c r="BM164" s="237" t="s">
        <v>886</v>
      </c>
    </row>
    <row r="165" s="2" customFormat="1" ht="37.8" customHeight="1">
      <c r="A165" s="38"/>
      <c r="B165" s="39"/>
      <c r="C165" s="281" t="s">
        <v>452</v>
      </c>
      <c r="D165" s="281" t="s">
        <v>598</v>
      </c>
      <c r="E165" s="282" t="s">
        <v>887</v>
      </c>
      <c r="F165" s="283" t="s">
        <v>888</v>
      </c>
      <c r="G165" s="284" t="s">
        <v>615</v>
      </c>
      <c r="H165" s="285">
        <v>9</v>
      </c>
      <c r="I165" s="286"/>
      <c r="J165" s="287">
        <f>ROUND(I165*H165,2)</f>
        <v>0</v>
      </c>
      <c r="K165" s="283" t="s">
        <v>1</v>
      </c>
      <c r="L165" s="288"/>
      <c r="M165" s="289" t="s">
        <v>1</v>
      </c>
      <c r="N165" s="290" t="s">
        <v>48</v>
      </c>
      <c r="O165" s="91"/>
      <c r="P165" s="235">
        <f>O165*H165</f>
        <v>0</v>
      </c>
      <c r="Q165" s="235">
        <v>0</v>
      </c>
      <c r="R165" s="235">
        <f>Q165*H165</f>
        <v>0</v>
      </c>
      <c r="S165" s="235">
        <v>0</v>
      </c>
      <c r="T165" s="236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7" t="s">
        <v>439</v>
      </c>
      <c r="AT165" s="237" t="s">
        <v>598</v>
      </c>
      <c r="AU165" s="237" t="s">
        <v>154</v>
      </c>
      <c r="AY165" s="17" t="s">
        <v>142</v>
      </c>
      <c r="BE165" s="238">
        <f>IF(N165="základní",J165,0)</f>
        <v>0</v>
      </c>
      <c r="BF165" s="238">
        <f>IF(N165="snížená",J165,0)</f>
        <v>0</v>
      </c>
      <c r="BG165" s="238">
        <f>IF(N165="zákl. přenesená",J165,0)</f>
        <v>0</v>
      </c>
      <c r="BH165" s="238">
        <f>IF(N165="sníž. přenesená",J165,0)</f>
        <v>0</v>
      </c>
      <c r="BI165" s="238">
        <f>IF(N165="nulová",J165,0)</f>
        <v>0</v>
      </c>
      <c r="BJ165" s="17" t="s">
        <v>91</v>
      </c>
      <c r="BK165" s="238">
        <f>ROUND(I165*H165,2)</f>
        <v>0</v>
      </c>
      <c r="BL165" s="17" t="s">
        <v>322</v>
      </c>
      <c r="BM165" s="237" t="s">
        <v>889</v>
      </c>
    </row>
    <row r="166" s="2" customFormat="1" ht="37.8" customHeight="1">
      <c r="A166" s="38"/>
      <c r="B166" s="39"/>
      <c r="C166" s="281" t="s">
        <v>456</v>
      </c>
      <c r="D166" s="281" t="s">
        <v>598</v>
      </c>
      <c r="E166" s="282" t="s">
        <v>890</v>
      </c>
      <c r="F166" s="283" t="s">
        <v>891</v>
      </c>
      <c r="G166" s="284" t="s">
        <v>615</v>
      </c>
      <c r="H166" s="285">
        <v>2</v>
      </c>
      <c r="I166" s="286"/>
      <c r="J166" s="287">
        <f>ROUND(I166*H166,2)</f>
        <v>0</v>
      </c>
      <c r="K166" s="283" t="s">
        <v>1</v>
      </c>
      <c r="L166" s="288"/>
      <c r="M166" s="289" t="s">
        <v>1</v>
      </c>
      <c r="N166" s="290" t="s">
        <v>48</v>
      </c>
      <c r="O166" s="91"/>
      <c r="P166" s="235">
        <f>O166*H166</f>
        <v>0</v>
      </c>
      <c r="Q166" s="235">
        <v>0</v>
      </c>
      <c r="R166" s="235">
        <f>Q166*H166</f>
        <v>0</v>
      </c>
      <c r="S166" s="235">
        <v>0</v>
      </c>
      <c r="T166" s="236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7" t="s">
        <v>439</v>
      </c>
      <c r="AT166" s="237" t="s">
        <v>598</v>
      </c>
      <c r="AU166" s="237" t="s">
        <v>154</v>
      </c>
      <c r="AY166" s="17" t="s">
        <v>142</v>
      </c>
      <c r="BE166" s="238">
        <f>IF(N166="základní",J166,0)</f>
        <v>0</v>
      </c>
      <c r="BF166" s="238">
        <f>IF(N166="snížená",J166,0)</f>
        <v>0</v>
      </c>
      <c r="BG166" s="238">
        <f>IF(N166="zákl. přenesená",J166,0)</f>
        <v>0</v>
      </c>
      <c r="BH166" s="238">
        <f>IF(N166="sníž. přenesená",J166,0)</f>
        <v>0</v>
      </c>
      <c r="BI166" s="238">
        <f>IF(N166="nulová",J166,0)</f>
        <v>0</v>
      </c>
      <c r="BJ166" s="17" t="s">
        <v>91</v>
      </c>
      <c r="BK166" s="238">
        <f>ROUND(I166*H166,2)</f>
        <v>0</v>
      </c>
      <c r="BL166" s="17" t="s">
        <v>322</v>
      </c>
      <c r="BM166" s="237" t="s">
        <v>892</v>
      </c>
    </row>
    <row r="167" s="2" customFormat="1" ht="37.8" customHeight="1">
      <c r="A167" s="38"/>
      <c r="B167" s="39"/>
      <c r="C167" s="281" t="s">
        <v>460</v>
      </c>
      <c r="D167" s="281" t="s">
        <v>598</v>
      </c>
      <c r="E167" s="282" t="s">
        <v>893</v>
      </c>
      <c r="F167" s="283" t="s">
        <v>894</v>
      </c>
      <c r="G167" s="284" t="s">
        <v>615</v>
      </c>
      <c r="H167" s="285">
        <v>3</v>
      </c>
      <c r="I167" s="286"/>
      <c r="J167" s="287">
        <f>ROUND(I167*H167,2)</f>
        <v>0</v>
      </c>
      <c r="K167" s="283" t="s">
        <v>1</v>
      </c>
      <c r="L167" s="288"/>
      <c r="M167" s="289" t="s">
        <v>1</v>
      </c>
      <c r="N167" s="290" t="s">
        <v>48</v>
      </c>
      <c r="O167" s="91"/>
      <c r="P167" s="235">
        <f>O167*H167</f>
        <v>0</v>
      </c>
      <c r="Q167" s="235">
        <v>0</v>
      </c>
      <c r="R167" s="235">
        <f>Q167*H167</f>
        <v>0</v>
      </c>
      <c r="S167" s="235">
        <v>0</v>
      </c>
      <c r="T167" s="236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7" t="s">
        <v>439</v>
      </c>
      <c r="AT167" s="237" t="s">
        <v>598</v>
      </c>
      <c r="AU167" s="237" t="s">
        <v>154</v>
      </c>
      <c r="AY167" s="17" t="s">
        <v>142</v>
      </c>
      <c r="BE167" s="238">
        <f>IF(N167="základní",J167,0)</f>
        <v>0</v>
      </c>
      <c r="BF167" s="238">
        <f>IF(N167="snížená",J167,0)</f>
        <v>0</v>
      </c>
      <c r="BG167" s="238">
        <f>IF(N167="zákl. přenesená",J167,0)</f>
        <v>0</v>
      </c>
      <c r="BH167" s="238">
        <f>IF(N167="sníž. přenesená",J167,0)</f>
        <v>0</v>
      </c>
      <c r="BI167" s="238">
        <f>IF(N167="nulová",J167,0)</f>
        <v>0</v>
      </c>
      <c r="BJ167" s="17" t="s">
        <v>91</v>
      </c>
      <c r="BK167" s="238">
        <f>ROUND(I167*H167,2)</f>
        <v>0</v>
      </c>
      <c r="BL167" s="17" t="s">
        <v>322</v>
      </c>
      <c r="BM167" s="237" t="s">
        <v>895</v>
      </c>
    </row>
    <row r="168" s="2" customFormat="1" ht="16.5" customHeight="1">
      <c r="A168" s="38"/>
      <c r="B168" s="39"/>
      <c r="C168" s="281" t="s">
        <v>467</v>
      </c>
      <c r="D168" s="281" t="s">
        <v>598</v>
      </c>
      <c r="E168" s="282" t="s">
        <v>896</v>
      </c>
      <c r="F168" s="283" t="s">
        <v>897</v>
      </c>
      <c r="G168" s="284" t="s">
        <v>188</v>
      </c>
      <c r="H168" s="285">
        <v>3</v>
      </c>
      <c r="I168" s="286"/>
      <c r="J168" s="287">
        <f>ROUND(I168*H168,2)</f>
        <v>0</v>
      </c>
      <c r="K168" s="283" t="s">
        <v>1</v>
      </c>
      <c r="L168" s="288"/>
      <c r="M168" s="289" t="s">
        <v>1</v>
      </c>
      <c r="N168" s="290" t="s">
        <v>48</v>
      </c>
      <c r="O168" s="91"/>
      <c r="P168" s="235">
        <f>O168*H168</f>
        <v>0</v>
      </c>
      <c r="Q168" s="235">
        <v>0</v>
      </c>
      <c r="R168" s="235">
        <f>Q168*H168</f>
        <v>0</v>
      </c>
      <c r="S168" s="235">
        <v>0</v>
      </c>
      <c r="T168" s="236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7" t="s">
        <v>439</v>
      </c>
      <c r="AT168" s="237" t="s">
        <v>598</v>
      </c>
      <c r="AU168" s="237" t="s">
        <v>154</v>
      </c>
      <c r="AY168" s="17" t="s">
        <v>142</v>
      </c>
      <c r="BE168" s="238">
        <f>IF(N168="základní",J168,0)</f>
        <v>0</v>
      </c>
      <c r="BF168" s="238">
        <f>IF(N168="snížená",J168,0)</f>
        <v>0</v>
      </c>
      <c r="BG168" s="238">
        <f>IF(N168="zákl. přenesená",J168,0)</f>
        <v>0</v>
      </c>
      <c r="BH168" s="238">
        <f>IF(N168="sníž. přenesená",J168,0)</f>
        <v>0</v>
      </c>
      <c r="BI168" s="238">
        <f>IF(N168="nulová",J168,0)</f>
        <v>0</v>
      </c>
      <c r="BJ168" s="17" t="s">
        <v>91</v>
      </c>
      <c r="BK168" s="238">
        <f>ROUND(I168*H168,2)</f>
        <v>0</v>
      </c>
      <c r="BL168" s="17" t="s">
        <v>322</v>
      </c>
      <c r="BM168" s="237" t="s">
        <v>898</v>
      </c>
    </row>
    <row r="169" s="2" customFormat="1" ht="16.5" customHeight="1">
      <c r="A169" s="38"/>
      <c r="B169" s="39"/>
      <c r="C169" s="281" t="s">
        <v>476</v>
      </c>
      <c r="D169" s="281" t="s">
        <v>598</v>
      </c>
      <c r="E169" s="282" t="s">
        <v>899</v>
      </c>
      <c r="F169" s="283" t="s">
        <v>900</v>
      </c>
      <c r="G169" s="284" t="s">
        <v>188</v>
      </c>
      <c r="H169" s="285">
        <v>0.5</v>
      </c>
      <c r="I169" s="286"/>
      <c r="J169" s="287">
        <f>ROUND(I169*H169,2)</f>
        <v>0</v>
      </c>
      <c r="K169" s="283" t="s">
        <v>1</v>
      </c>
      <c r="L169" s="288"/>
      <c r="M169" s="289" t="s">
        <v>1</v>
      </c>
      <c r="N169" s="290" t="s">
        <v>48</v>
      </c>
      <c r="O169" s="91"/>
      <c r="P169" s="235">
        <f>O169*H169</f>
        <v>0</v>
      </c>
      <c r="Q169" s="235">
        <v>0</v>
      </c>
      <c r="R169" s="235">
        <f>Q169*H169</f>
        <v>0</v>
      </c>
      <c r="S169" s="235">
        <v>0</v>
      </c>
      <c r="T169" s="236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7" t="s">
        <v>439</v>
      </c>
      <c r="AT169" s="237" t="s">
        <v>598</v>
      </c>
      <c r="AU169" s="237" t="s">
        <v>154</v>
      </c>
      <c r="AY169" s="17" t="s">
        <v>142</v>
      </c>
      <c r="BE169" s="238">
        <f>IF(N169="základní",J169,0)</f>
        <v>0</v>
      </c>
      <c r="BF169" s="238">
        <f>IF(N169="snížená",J169,0)</f>
        <v>0</v>
      </c>
      <c r="BG169" s="238">
        <f>IF(N169="zákl. přenesená",J169,0)</f>
        <v>0</v>
      </c>
      <c r="BH169" s="238">
        <f>IF(N169="sníž. přenesená",J169,0)</f>
        <v>0</v>
      </c>
      <c r="BI169" s="238">
        <f>IF(N169="nulová",J169,0)</f>
        <v>0</v>
      </c>
      <c r="BJ169" s="17" t="s">
        <v>91</v>
      </c>
      <c r="BK169" s="238">
        <f>ROUND(I169*H169,2)</f>
        <v>0</v>
      </c>
      <c r="BL169" s="17" t="s">
        <v>322</v>
      </c>
      <c r="BM169" s="237" t="s">
        <v>901</v>
      </c>
    </row>
    <row r="170" s="2" customFormat="1" ht="16.5" customHeight="1">
      <c r="A170" s="38"/>
      <c r="B170" s="39"/>
      <c r="C170" s="281" t="s">
        <v>485</v>
      </c>
      <c r="D170" s="281" t="s">
        <v>598</v>
      </c>
      <c r="E170" s="282" t="s">
        <v>902</v>
      </c>
      <c r="F170" s="283" t="s">
        <v>903</v>
      </c>
      <c r="G170" s="284" t="s">
        <v>176</v>
      </c>
      <c r="H170" s="285">
        <v>0.14999999999999999</v>
      </c>
      <c r="I170" s="286"/>
      <c r="J170" s="287">
        <f>ROUND(I170*H170,2)</f>
        <v>0</v>
      </c>
      <c r="K170" s="283" t="s">
        <v>1</v>
      </c>
      <c r="L170" s="288"/>
      <c r="M170" s="289" t="s">
        <v>1</v>
      </c>
      <c r="N170" s="290" t="s">
        <v>48</v>
      </c>
      <c r="O170" s="91"/>
      <c r="P170" s="235">
        <f>O170*H170</f>
        <v>0</v>
      </c>
      <c r="Q170" s="235">
        <v>0</v>
      </c>
      <c r="R170" s="235">
        <f>Q170*H170</f>
        <v>0</v>
      </c>
      <c r="S170" s="235">
        <v>0</v>
      </c>
      <c r="T170" s="236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7" t="s">
        <v>439</v>
      </c>
      <c r="AT170" s="237" t="s">
        <v>598</v>
      </c>
      <c r="AU170" s="237" t="s">
        <v>154</v>
      </c>
      <c r="AY170" s="17" t="s">
        <v>142</v>
      </c>
      <c r="BE170" s="238">
        <f>IF(N170="základní",J170,0)</f>
        <v>0</v>
      </c>
      <c r="BF170" s="238">
        <f>IF(N170="snížená",J170,0)</f>
        <v>0</v>
      </c>
      <c r="BG170" s="238">
        <f>IF(N170="zákl. přenesená",J170,0)</f>
        <v>0</v>
      </c>
      <c r="BH170" s="238">
        <f>IF(N170="sníž. přenesená",J170,0)</f>
        <v>0</v>
      </c>
      <c r="BI170" s="238">
        <f>IF(N170="nulová",J170,0)</f>
        <v>0</v>
      </c>
      <c r="BJ170" s="17" t="s">
        <v>91</v>
      </c>
      <c r="BK170" s="238">
        <f>ROUND(I170*H170,2)</f>
        <v>0</v>
      </c>
      <c r="BL170" s="17" t="s">
        <v>322</v>
      </c>
      <c r="BM170" s="237" t="s">
        <v>904</v>
      </c>
    </row>
    <row r="171" s="2" customFormat="1" ht="16.5" customHeight="1">
      <c r="A171" s="38"/>
      <c r="B171" s="39"/>
      <c r="C171" s="281" t="s">
        <v>489</v>
      </c>
      <c r="D171" s="281" t="s">
        <v>598</v>
      </c>
      <c r="E171" s="282" t="s">
        <v>905</v>
      </c>
      <c r="F171" s="283" t="s">
        <v>906</v>
      </c>
      <c r="G171" s="284" t="s">
        <v>165</v>
      </c>
      <c r="H171" s="285">
        <v>30</v>
      </c>
      <c r="I171" s="286"/>
      <c r="J171" s="287">
        <f>ROUND(I171*H171,2)</f>
        <v>0</v>
      </c>
      <c r="K171" s="283" t="s">
        <v>1</v>
      </c>
      <c r="L171" s="288"/>
      <c r="M171" s="289" t="s">
        <v>1</v>
      </c>
      <c r="N171" s="290" t="s">
        <v>48</v>
      </c>
      <c r="O171" s="91"/>
      <c r="P171" s="235">
        <f>O171*H171</f>
        <v>0</v>
      </c>
      <c r="Q171" s="235">
        <v>0</v>
      </c>
      <c r="R171" s="235">
        <f>Q171*H171</f>
        <v>0</v>
      </c>
      <c r="S171" s="235">
        <v>0</v>
      </c>
      <c r="T171" s="236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7" t="s">
        <v>439</v>
      </c>
      <c r="AT171" s="237" t="s">
        <v>598</v>
      </c>
      <c r="AU171" s="237" t="s">
        <v>154</v>
      </c>
      <c r="AY171" s="17" t="s">
        <v>142</v>
      </c>
      <c r="BE171" s="238">
        <f>IF(N171="základní",J171,0)</f>
        <v>0</v>
      </c>
      <c r="BF171" s="238">
        <f>IF(N171="snížená",J171,0)</f>
        <v>0</v>
      </c>
      <c r="BG171" s="238">
        <f>IF(N171="zákl. přenesená",J171,0)</f>
        <v>0</v>
      </c>
      <c r="BH171" s="238">
        <f>IF(N171="sníž. přenesená",J171,0)</f>
        <v>0</v>
      </c>
      <c r="BI171" s="238">
        <f>IF(N171="nulová",J171,0)</f>
        <v>0</v>
      </c>
      <c r="BJ171" s="17" t="s">
        <v>91</v>
      </c>
      <c r="BK171" s="238">
        <f>ROUND(I171*H171,2)</f>
        <v>0</v>
      </c>
      <c r="BL171" s="17" t="s">
        <v>322</v>
      </c>
      <c r="BM171" s="237" t="s">
        <v>907</v>
      </c>
    </row>
    <row r="172" s="12" customFormat="1" ht="20.88" customHeight="1">
      <c r="A172" s="12"/>
      <c r="B172" s="210"/>
      <c r="C172" s="211"/>
      <c r="D172" s="212" t="s">
        <v>82</v>
      </c>
      <c r="E172" s="224" t="s">
        <v>908</v>
      </c>
      <c r="F172" s="224" t="s">
        <v>909</v>
      </c>
      <c r="G172" s="211"/>
      <c r="H172" s="211"/>
      <c r="I172" s="214"/>
      <c r="J172" s="225">
        <f>BK172</f>
        <v>0</v>
      </c>
      <c r="K172" s="211"/>
      <c r="L172" s="216"/>
      <c r="M172" s="217"/>
      <c r="N172" s="218"/>
      <c r="O172" s="218"/>
      <c r="P172" s="219">
        <f>SUM(P173:P176)</f>
        <v>0</v>
      </c>
      <c r="Q172" s="218"/>
      <c r="R172" s="219">
        <f>SUM(R173:R176)</f>
        <v>0</v>
      </c>
      <c r="S172" s="218"/>
      <c r="T172" s="220">
        <f>SUM(T173:T176)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21" t="s">
        <v>93</v>
      </c>
      <c r="AT172" s="222" t="s">
        <v>82</v>
      </c>
      <c r="AU172" s="222" t="s">
        <v>93</v>
      </c>
      <c r="AY172" s="221" t="s">
        <v>142</v>
      </c>
      <c r="BK172" s="223">
        <f>SUM(BK173:BK176)</f>
        <v>0</v>
      </c>
    </row>
    <row r="173" s="2" customFormat="1" ht="24.15" customHeight="1">
      <c r="A173" s="38"/>
      <c r="B173" s="39"/>
      <c r="C173" s="226" t="s">
        <v>493</v>
      </c>
      <c r="D173" s="226" t="s">
        <v>144</v>
      </c>
      <c r="E173" s="227" t="s">
        <v>910</v>
      </c>
      <c r="F173" s="228" t="s">
        <v>911</v>
      </c>
      <c r="G173" s="229" t="s">
        <v>615</v>
      </c>
      <c r="H173" s="230">
        <v>1</v>
      </c>
      <c r="I173" s="231"/>
      <c r="J173" s="232">
        <f>ROUND(I173*H173,2)</f>
        <v>0</v>
      </c>
      <c r="K173" s="228" t="s">
        <v>1</v>
      </c>
      <c r="L173" s="44"/>
      <c r="M173" s="233" t="s">
        <v>1</v>
      </c>
      <c r="N173" s="234" t="s">
        <v>48</v>
      </c>
      <c r="O173" s="91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6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7" t="s">
        <v>322</v>
      </c>
      <c r="AT173" s="237" t="s">
        <v>144</v>
      </c>
      <c r="AU173" s="237" t="s">
        <v>154</v>
      </c>
      <c r="AY173" s="17" t="s">
        <v>142</v>
      </c>
      <c r="BE173" s="238">
        <f>IF(N173="základní",J173,0)</f>
        <v>0</v>
      </c>
      <c r="BF173" s="238">
        <f>IF(N173="snížená",J173,0)</f>
        <v>0</v>
      </c>
      <c r="BG173" s="238">
        <f>IF(N173="zákl. přenesená",J173,0)</f>
        <v>0</v>
      </c>
      <c r="BH173" s="238">
        <f>IF(N173="sníž. přenesená",J173,0)</f>
        <v>0</v>
      </c>
      <c r="BI173" s="238">
        <f>IF(N173="nulová",J173,0)</f>
        <v>0</v>
      </c>
      <c r="BJ173" s="17" t="s">
        <v>91</v>
      </c>
      <c r="BK173" s="238">
        <f>ROUND(I173*H173,2)</f>
        <v>0</v>
      </c>
      <c r="BL173" s="17" t="s">
        <v>322</v>
      </c>
      <c r="BM173" s="237" t="s">
        <v>912</v>
      </c>
    </row>
    <row r="174" s="2" customFormat="1" ht="16.5" customHeight="1">
      <c r="A174" s="38"/>
      <c r="B174" s="39"/>
      <c r="C174" s="226" t="s">
        <v>497</v>
      </c>
      <c r="D174" s="226" t="s">
        <v>144</v>
      </c>
      <c r="E174" s="227" t="s">
        <v>913</v>
      </c>
      <c r="F174" s="228" t="s">
        <v>914</v>
      </c>
      <c r="G174" s="229" t="s">
        <v>615</v>
      </c>
      <c r="H174" s="230">
        <v>1</v>
      </c>
      <c r="I174" s="231"/>
      <c r="J174" s="232">
        <f>ROUND(I174*H174,2)</f>
        <v>0</v>
      </c>
      <c r="K174" s="228" t="s">
        <v>1</v>
      </c>
      <c r="L174" s="44"/>
      <c r="M174" s="233" t="s">
        <v>1</v>
      </c>
      <c r="N174" s="234" t="s">
        <v>48</v>
      </c>
      <c r="O174" s="91"/>
      <c r="P174" s="235">
        <f>O174*H174</f>
        <v>0</v>
      </c>
      <c r="Q174" s="235">
        <v>0</v>
      </c>
      <c r="R174" s="235">
        <f>Q174*H174</f>
        <v>0</v>
      </c>
      <c r="S174" s="235">
        <v>0</v>
      </c>
      <c r="T174" s="236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7" t="s">
        <v>322</v>
      </c>
      <c r="AT174" s="237" t="s">
        <v>144</v>
      </c>
      <c r="AU174" s="237" t="s">
        <v>154</v>
      </c>
      <c r="AY174" s="17" t="s">
        <v>142</v>
      </c>
      <c r="BE174" s="238">
        <f>IF(N174="základní",J174,0)</f>
        <v>0</v>
      </c>
      <c r="BF174" s="238">
        <f>IF(N174="snížená",J174,0)</f>
        <v>0</v>
      </c>
      <c r="BG174" s="238">
        <f>IF(N174="zákl. přenesená",J174,0)</f>
        <v>0</v>
      </c>
      <c r="BH174" s="238">
        <f>IF(N174="sníž. přenesená",J174,0)</f>
        <v>0</v>
      </c>
      <c r="BI174" s="238">
        <f>IF(N174="nulová",J174,0)</f>
        <v>0</v>
      </c>
      <c r="BJ174" s="17" t="s">
        <v>91</v>
      </c>
      <c r="BK174" s="238">
        <f>ROUND(I174*H174,2)</f>
        <v>0</v>
      </c>
      <c r="BL174" s="17" t="s">
        <v>322</v>
      </c>
      <c r="BM174" s="237" t="s">
        <v>915</v>
      </c>
    </row>
    <row r="175" s="2" customFormat="1" ht="16.5" customHeight="1">
      <c r="A175" s="38"/>
      <c r="B175" s="39"/>
      <c r="C175" s="226" t="s">
        <v>501</v>
      </c>
      <c r="D175" s="226" t="s">
        <v>144</v>
      </c>
      <c r="E175" s="227" t="s">
        <v>916</v>
      </c>
      <c r="F175" s="228" t="s">
        <v>917</v>
      </c>
      <c r="G175" s="229" t="s">
        <v>615</v>
      </c>
      <c r="H175" s="230">
        <v>1</v>
      </c>
      <c r="I175" s="231"/>
      <c r="J175" s="232">
        <f>ROUND(I175*H175,2)</f>
        <v>0</v>
      </c>
      <c r="K175" s="228" t="s">
        <v>1</v>
      </c>
      <c r="L175" s="44"/>
      <c r="M175" s="233" t="s">
        <v>1</v>
      </c>
      <c r="N175" s="234" t="s">
        <v>48</v>
      </c>
      <c r="O175" s="91"/>
      <c r="P175" s="235">
        <f>O175*H175</f>
        <v>0</v>
      </c>
      <c r="Q175" s="235">
        <v>0</v>
      </c>
      <c r="R175" s="235">
        <f>Q175*H175</f>
        <v>0</v>
      </c>
      <c r="S175" s="235">
        <v>0</v>
      </c>
      <c r="T175" s="236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7" t="s">
        <v>322</v>
      </c>
      <c r="AT175" s="237" t="s">
        <v>144</v>
      </c>
      <c r="AU175" s="237" t="s">
        <v>154</v>
      </c>
      <c r="AY175" s="17" t="s">
        <v>142</v>
      </c>
      <c r="BE175" s="238">
        <f>IF(N175="základní",J175,0)</f>
        <v>0</v>
      </c>
      <c r="BF175" s="238">
        <f>IF(N175="snížená",J175,0)</f>
        <v>0</v>
      </c>
      <c r="BG175" s="238">
        <f>IF(N175="zákl. přenesená",J175,0)</f>
        <v>0</v>
      </c>
      <c r="BH175" s="238">
        <f>IF(N175="sníž. přenesená",J175,0)</f>
        <v>0</v>
      </c>
      <c r="BI175" s="238">
        <f>IF(N175="nulová",J175,0)</f>
        <v>0</v>
      </c>
      <c r="BJ175" s="17" t="s">
        <v>91</v>
      </c>
      <c r="BK175" s="238">
        <f>ROUND(I175*H175,2)</f>
        <v>0</v>
      </c>
      <c r="BL175" s="17" t="s">
        <v>322</v>
      </c>
      <c r="BM175" s="237" t="s">
        <v>918</v>
      </c>
    </row>
    <row r="176" s="2" customFormat="1" ht="16.5" customHeight="1">
      <c r="A176" s="38"/>
      <c r="B176" s="39"/>
      <c r="C176" s="226" t="s">
        <v>508</v>
      </c>
      <c r="D176" s="226" t="s">
        <v>144</v>
      </c>
      <c r="E176" s="227" t="s">
        <v>919</v>
      </c>
      <c r="F176" s="228" t="s">
        <v>920</v>
      </c>
      <c r="G176" s="229" t="s">
        <v>615</v>
      </c>
      <c r="H176" s="230">
        <v>1</v>
      </c>
      <c r="I176" s="231"/>
      <c r="J176" s="232">
        <f>ROUND(I176*H176,2)</f>
        <v>0</v>
      </c>
      <c r="K176" s="228" t="s">
        <v>1</v>
      </c>
      <c r="L176" s="44"/>
      <c r="M176" s="233" t="s">
        <v>1</v>
      </c>
      <c r="N176" s="234" t="s">
        <v>48</v>
      </c>
      <c r="O176" s="91"/>
      <c r="P176" s="235">
        <f>O176*H176</f>
        <v>0</v>
      </c>
      <c r="Q176" s="235">
        <v>0</v>
      </c>
      <c r="R176" s="235">
        <f>Q176*H176</f>
        <v>0</v>
      </c>
      <c r="S176" s="235">
        <v>0</v>
      </c>
      <c r="T176" s="236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7" t="s">
        <v>322</v>
      </c>
      <c r="AT176" s="237" t="s">
        <v>144</v>
      </c>
      <c r="AU176" s="237" t="s">
        <v>154</v>
      </c>
      <c r="AY176" s="17" t="s">
        <v>142</v>
      </c>
      <c r="BE176" s="238">
        <f>IF(N176="základní",J176,0)</f>
        <v>0</v>
      </c>
      <c r="BF176" s="238">
        <f>IF(N176="snížená",J176,0)</f>
        <v>0</v>
      </c>
      <c r="BG176" s="238">
        <f>IF(N176="zákl. přenesená",J176,0)</f>
        <v>0</v>
      </c>
      <c r="BH176" s="238">
        <f>IF(N176="sníž. přenesená",J176,0)</f>
        <v>0</v>
      </c>
      <c r="BI176" s="238">
        <f>IF(N176="nulová",J176,0)</f>
        <v>0</v>
      </c>
      <c r="BJ176" s="17" t="s">
        <v>91</v>
      </c>
      <c r="BK176" s="238">
        <f>ROUND(I176*H176,2)</f>
        <v>0</v>
      </c>
      <c r="BL176" s="17" t="s">
        <v>322</v>
      </c>
      <c r="BM176" s="237" t="s">
        <v>921</v>
      </c>
    </row>
    <row r="177" s="12" customFormat="1" ht="20.88" customHeight="1">
      <c r="A177" s="12"/>
      <c r="B177" s="210"/>
      <c r="C177" s="211"/>
      <c r="D177" s="212" t="s">
        <v>82</v>
      </c>
      <c r="E177" s="224" t="s">
        <v>922</v>
      </c>
      <c r="F177" s="224" t="s">
        <v>923</v>
      </c>
      <c r="G177" s="211"/>
      <c r="H177" s="211"/>
      <c r="I177" s="214"/>
      <c r="J177" s="225">
        <f>BK177</f>
        <v>0</v>
      </c>
      <c r="K177" s="211"/>
      <c r="L177" s="216"/>
      <c r="M177" s="217"/>
      <c r="N177" s="218"/>
      <c r="O177" s="218"/>
      <c r="P177" s="219">
        <f>SUM(P178:P181)</f>
        <v>0</v>
      </c>
      <c r="Q177" s="218"/>
      <c r="R177" s="219">
        <f>SUM(R178:R181)</f>
        <v>0</v>
      </c>
      <c r="S177" s="218"/>
      <c r="T177" s="220">
        <f>SUM(T178:T181)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21" t="s">
        <v>93</v>
      </c>
      <c r="AT177" s="222" t="s">
        <v>82</v>
      </c>
      <c r="AU177" s="222" t="s">
        <v>93</v>
      </c>
      <c r="AY177" s="221" t="s">
        <v>142</v>
      </c>
      <c r="BK177" s="223">
        <f>SUM(BK178:BK181)</f>
        <v>0</v>
      </c>
    </row>
    <row r="178" s="2" customFormat="1" ht="24.15" customHeight="1">
      <c r="A178" s="38"/>
      <c r="B178" s="39"/>
      <c r="C178" s="281" t="s">
        <v>515</v>
      </c>
      <c r="D178" s="281" t="s">
        <v>598</v>
      </c>
      <c r="E178" s="282" t="s">
        <v>924</v>
      </c>
      <c r="F178" s="283" t="s">
        <v>911</v>
      </c>
      <c r="G178" s="284" t="s">
        <v>615</v>
      </c>
      <c r="H178" s="285">
        <v>1</v>
      </c>
      <c r="I178" s="286"/>
      <c r="J178" s="287">
        <f>ROUND(I178*H178,2)</f>
        <v>0</v>
      </c>
      <c r="K178" s="283" t="s">
        <v>1</v>
      </c>
      <c r="L178" s="288"/>
      <c r="M178" s="289" t="s">
        <v>1</v>
      </c>
      <c r="N178" s="290" t="s">
        <v>48</v>
      </c>
      <c r="O178" s="91"/>
      <c r="P178" s="235">
        <f>O178*H178</f>
        <v>0</v>
      </c>
      <c r="Q178" s="235">
        <v>0</v>
      </c>
      <c r="R178" s="235">
        <f>Q178*H178</f>
        <v>0</v>
      </c>
      <c r="S178" s="235">
        <v>0</v>
      </c>
      <c r="T178" s="236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7" t="s">
        <v>439</v>
      </c>
      <c r="AT178" s="237" t="s">
        <v>598</v>
      </c>
      <c r="AU178" s="237" t="s">
        <v>154</v>
      </c>
      <c r="AY178" s="17" t="s">
        <v>142</v>
      </c>
      <c r="BE178" s="238">
        <f>IF(N178="základní",J178,0)</f>
        <v>0</v>
      </c>
      <c r="BF178" s="238">
        <f>IF(N178="snížená",J178,0)</f>
        <v>0</v>
      </c>
      <c r="BG178" s="238">
        <f>IF(N178="zákl. přenesená",J178,0)</f>
        <v>0</v>
      </c>
      <c r="BH178" s="238">
        <f>IF(N178="sníž. přenesená",J178,0)</f>
        <v>0</v>
      </c>
      <c r="BI178" s="238">
        <f>IF(N178="nulová",J178,0)</f>
        <v>0</v>
      </c>
      <c r="BJ178" s="17" t="s">
        <v>91</v>
      </c>
      <c r="BK178" s="238">
        <f>ROUND(I178*H178,2)</f>
        <v>0</v>
      </c>
      <c r="BL178" s="17" t="s">
        <v>322</v>
      </c>
      <c r="BM178" s="237" t="s">
        <v>925</v>
      </c>
    </row>
    <row r="179" s="2" customFormat="1" ht="16.5" customHeight="1">
      <c r="A179" s="38"/>
      <c r="B179" s="39"/>
      <c r="C179" s="281" t="s">
        <v>519</v>
      </c>
      <c r="D179" s="281" t="s">
        <v>598</v>
      </c>
      <c r="E179" s="282" t="s">
        <v>926</v>
      </c>
      <c r="F179" s="283" t="s">
        <v>914</v>
      </c>
      <c r="G179" s="284" t="s">
        <v>615</v>
      </c>
      <c r="H179" s="285">
        <v>1</v>
      </c>
      <c r="I179" s="286"/>
      <c r="J179" s="287">
        <f>ROUND(I179*H179,2)</f>
        <v>0</v>
      </c>
      <c r="K179" s="283" t="s">
        <v>1</v>
      </c>
      <c r="L179" s="288"/>
      <c r="M179" s="289" t="s">
        <v>1</v>
      </c>
      <c r="N179" s="290" t="s">
        <v>48</v>
      </c>
      <c r="O179" s="91"/>
      <c r="P179" s="235">
        <f>O179*H179</f>
        <v>0</v>
      </c>
      <c r="Q179" s="235">
        <v>0</v>
      </c>
      <c r="R179" s="235">
        <f>Q179*H179</f>
        <v>0</v>
      </c>
      <c r="S179" s="235">
        <v>0</v>
      </c>
      <c r="T179" s="236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7" t="s">
        <v>439</v>
      </c>
      <c r="AT179" s="237" t="s">
        <v>598</v>
      </c>
      <c r="AU179" s="237" t="s">
        <v>154</v>
      </c>
      <c r="AY179" s="17" t="s">
        <v>142</v>
      </c>
      <c r="BE179" s="238">
        <f>IF(N179="základní",J179,0)</f>
        <v>0</v>
      </c>
      <c r="BF179" s="238">
        <f>IF(N179="snížená",J179,0)</f>
        <v>0</v>
      </c>
      <c r="BG179" s="238">
        <f>IF(N179="zákl. přenesená",J179,0)</f>
        <v>0</v>
      </c>
      <c r="BH179" s="238">
        <f>IF(N179="sníž. přenesená",J179,0)</f>
        <v>0</v>
      </c>
      <c r="BI179" s="238">
        <f>IF(N179="nulová",J179,0)</f>
        <v>0</v>
      </c>
      <c r="BJ179" s="17" t="s">
        <v>91</v>
      </c>
      <c r="BK179" s="238">
        <f>ROUND(I179*H179,2)</f>
        <v>0</v>
      </c>
      <c r="BL179" s="17" t="s">
        <v>322</v>
      </c>
      <c r="BM179" s="237" t="s">
        <v>927</v>
      </c>
    </row>
    <row r="180" s="2" customFormat="1" ht="16.5" customHeight="1">
      <c r="A180" s="38"/>
      <c r="B180" s="39"/>
      <c r="C180" s="281" t="s">
        <v>524</v>
      </c>
      <c r="D180" s="281" t="s">
        <v>598</v>
      </c>
      <c r="E180" s="282" t="s">
        <v>928</v>
      </c>
      <c r="F180" s="283" t="s">
        <v>917</v>
      </c>
      <c r="G180" s="284" t="s">
        <v>615</v>
      </c>
      <c r="H180" s="285">
        <v>1</v>
      </c>
      <c r="I180" s="286"/>
      <c r="J180" s="287">
        <f>ROUND(I180*H180,2)</f>
        <v>0</v>
      </c>
      <c r="K180" s="283" t="s">
        <v>1</v>
      </c>
      <c r="L180" s="288"/>
      <c r="M180" s="289" t="s">
        <v>1</v>
      </c>
      <c r="N180" s="290" t="s">
        <v>48</v>
      </c>
      <c r="O180" s="91"/>
      <c r="P180" s="235">
        <f>O180*H180</f>
        <v>0</v>
      </c>
      <c r="Q180" s="235">
        <v>0</v>
      </c>
      <c r="R180" s="235">
        <f>Q180*H180</f>
        <v>0</v>
      </c>
      <c r="S180" s="235">
        <v>0</v>
      </c>
      <c r="T180" s="236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7" t="s">
        <v>439</v>
      </c>
      <c r="AT180" s="237" t="s">
        <v>598</v>
      </c>
      <c r="AU180" s="237" t="s">
        <v>154</v>
      </c>
      <c r="AY180" s="17" t="s">
        <v>142</v>
      </c>
      <c r="BE180" s="238">
        <f>IF(N180="základní",J180,0)</f>
        <v>0</v>
      </c>
      <c r="BF180" s="238">
        <f>IF(N180="snížená",J180,0)</f>
        <v>0</v>
      </c>
      <c r="BG180" s="238">
        <f>IF(N180="zákl. přenesená",J180,0)</f>
        <v>0</v>
      </c>
      <c r="BH180" s="238">
        <f>IF(N180="sníž. přenesená",J180,0)</f>
        <v>0</v>
      </c>
      <c r="BI180" s="238">
        <f>IF(N180="nulová",J180,0)</f>
        <v>0</v>
      </c>
      <c r="BJ180" s="17" t="s">
        <v>91</v>
      </c>
      <c r="BK180" s="238">
        <f>ROUND(I180*H180,2)</f>
        <v>0</v>
      </c>
      <c r="BL180" s="17" t="s">
        <v>322</v>
      </c>
      <c r="BM180" s="237" t="s">
        <v>929</v>
      </c>
    </row>
    <row r="181" s="2" customFormat="1" ht="16.5" customHeight="1">
      <c r="A181" s="38"/>
      <c r="B181" s="39"/>
      <c r="C181" s="281" t="s">
        <v>529</v>
      </c>
      <c r="D181" s="281" t="s">
        <v>598</v>
      </c>
      <c r="E181" s="282" t="s">
        <v>930</v>
      </c>
      <c r="F181" s="283" t="s">
        <v>920</v>
      </c>
      <c r="G181" s="284" t="s">
        <v>615</v>
      </c>
      <c r="H181" s="285">
        <v>8</v>
      </c>
      <c r="I181" s="286"/>
      <c r="J181" s="287">
        <f>ROUND(I181*H181,2)</f>
        <v>0</v>
      </c>
      <c r="K181" s="283" t="s">
        <v>1</v>
      </c>
      <c r="L181" s="288"/>
      <c r="M181" s="289" t="s">
        <v>1</v>
      </c>
      <c r="N181" s="290" t="s">
        <v>48</v>
      </c>
      <c r="O181" s="91"/>
      <c r="P181" s="235">
        <f>O181*H181</f>
        <v>0</v>
      </c>
      <c r="Q181" s="235">
        <v>0</v>
      </c>
      <c r="R181" s="235">
        <f>Q181*H181</f>
        <v>0</v>
      </c>
      <c r="S181" s="235">
        <v>0</v>
      </c>
      <c r="T181" s="236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7" t="s">
        <v>439</v>
      </c>
      <c r="AT181" s="237" t="s">
        <v>598</v>
      </c>
      <c r="AU181" s="237" t="s">
        <v>154</v>
      </c>
      <c r="AY181" s="17" t="s">
        <v>142</v>
      </c>
      <c r="BE181" s="238">
        <f>IF(N181="základní",J181,0)</f>
        <v>0</v>
      </c>
      <c r="BF181" s="238">
        <f>IF(N181="snížená",J181,0)</f>
        <v>0</v>
      </c>
      <c r="BG181" s="238">
        <f>IF(N181="zákl. přenesená",J181,0)</f>
        <v>0</v>
      </c>
      <c r="BH181" s="238">
        <f>IF(N181="sníž. přenesená",J181,0)</f>
        <v>0</v>
      </c>
      <c r="BI181" s="238">
        <f>IF(N181="nulová",J181,0)</f>
        <v>0</v>
      </c>
      <c r="BJ181" s="17" t="s">
        <v>91</v>
      </c>
      <c r="BK181" s="238">
        <f>ROUND(I181*H181,2)</f>
        <v>0</v>
      </c>
      <c r="BL181" s="17" t="s">
        <v>322</v>
      </c>
      <c r="BM181" s="237" t="s">
        <v>931</v>
      </c>
    </row>
    <row r="182" s="12" customFormat="1" ht="20.88" customHeight="1">
      <c r="A182" s="12"/>
      <c r="B182" s="210"/>
      <c r="C182" s="211"/>
      <c r="D182" s="212" t="s">
        <v>82</v>
      </c>
      <c r="E182" s="224" t="s">
        <v>932</v>
      </c>
      <c r="F182" s="224" t="s">
        <v>933</v>
      </c>
      <c r="G182" s="211"/>
      <c r="H182" s="211"/>
      <c r="I182" s="214"/>
      <c r="J182" s="225">
        <f>BK182</f>
        <v>0</v>
      </c>
      <c r="K182" s="211"/>
      <c r="L182" s="216"/>
      <c r="M182" s="217"/>
      <c r="N182" s="218"/>
      <c r="O182" s="218"/>
      <c r="P182" s="219">
        <f>SUM(P183:P185)</f>
        <v>0</v>
      </c>
      <c r="Q182" s="218"/>
      <c r="R182" s="219">
        <f>SUM(R183:R185)</f>
        <v>0</v>
      </c>
      <c r="S182" s="218"/>
      <c r="T182" s="220">
        <f>SUM(T183:T185)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21" t="s">
        <v>93</v>
      </c>
      <c r="AT182" s="222" t="s">
        <v>82</v>
      </c>
      <c r="AU182" s="222" t="s">
        <v>93</v>
      </c>
      <c r="AY182" s="221" t="s">
        <v>142</v>
      </c>
      <c r="BK182" s="223">
        <f>SUM(BK183:BK185)</f>
        <v>0</v>
      </c>
    </row>
    <row r="183" s="2" customFormat="1" ht="16.5" customHeight="1">
      <c r="A183" s="38"/>
      <c r="B183" s="39"/>
      <c r="C183" s="226" t="s">
        <v>533</v>
      </c>
      <c r="D183" s="226" t="s">
        <v>144</v>
      </c>
      <c r="E183" s="227" t="s">
        <v>934</v>
      </c>
      <c r="F183" s="228" t="s">
        <v>935</v>
      </c>
      <c r="G183" s="229" t="s">
        <v>787</v>
      </c>
      <c r="H183" s="230">
        <v>8</v>
      </c>
      <c r="I183" s="231"/>
      <c r="J183" s="232">
        <f>ROUND(I183*H183,2)</f>
        <v>0</v>
      </c>
      <c r="K183" s="228" t="s">
        <v>1</v>
      </c>
      <c r="L183" s="44"/>
      <c r="M183" s="233" t="s">
        <v>1</v>
      </c>
      <c r="N183" s="234" t="s">
        <v>48</v>
      </c>
      <c r="O183" s="91"/>
      <c r="P183" s="235">
        <f>O183*H183</f>
        <v>0</v>
      </c>
      <c r="Q183" s="235">
        <v>0</v>
      </c>
      <c r="R183" s="235">
        <f>Q183*H183</f>
        <v>0</v>
      </c>
      <c r="S183" s="235">
        <v>0</v>
      </c>
      <c r="T183" s="236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7" t="s">
        <v>322</v>
      </c>
      <c r="AT183" s="237" t="s">
        <v>144</v>
      </c>
      <c r="AU183" s="237" t="s">
        <v>154</v>
      </c>
      <c r="AY183" s="17" t="s">
        <v>142</v>
      </c>
      <c r="BE183" s="238">
        <f>IF(N183="základní",J183,0)</f>
        <v>0</v>
      </c>
      <c r="BF183" s="238">
        <f>IF(N183="snížená",J183,0)</f>
        <v>0</v>
      </c>
      <c r="BG183" s="238">
        <f>IF(N183="zákl. přenesená",J183,0)</f>
        <v>0</v>
      </c>
      <c r="BH183" s="238">
        <f>IF(N183="sníž. přenesená",J183,0)</f>
        <v>0</v>
      </c>
      <c r="BI183" s="238">
        <f>IF(N183="nulová",J183,0)</f>
        <v>0</v>
      </c>
      <c r="BJ183" s="17" t="s">
        <v>91</v>
      </c>
      <c r="BK183" s="238">
        <f>ROUND(I183*H183,2)</f>
        <v>0</v>
      </c>
      <c r="BL183" s="17" t="s">
        <v>322</v>
      </c>
      <c r="BM183" s="237" t="s">
        <v>936</v>
      </c>
    </row>
    <row r="184" s="2" customFormat="1" ht="16.5" customHeight="1">
      <c r="A184" s="38"/>
      <c r="B184" s="39"/>
      <c r="C184" s="226" t="s">
        <v>539</v>
      </c>
      <c r="D184" s="226" t="s">
        <v>144</v>
      </c>
      <c r="E184" s="227" t="s">
        <v>937</v>
      </c>
      <c r="F184" s="228" t="s">
        <v>938</v>
      </c>
      <c r="G184" s="229" t="s">
        <v>787</v>
      </c>
      <c r="H184" s="230">
        <v>8</v>
      </c>
      <c r="I184" s="231"/>
      <c r="J184" s="232">
        <f>ROUND(I184*H184,2)</f>
        <v>0</v>
      </c>
      <c r="K184" s="228" t="s">
        <v>1</v>
      </c>
      <c r="L184" s="44"/>
      <c r="M184" s="233" t="s">
        <v>1</v>
      </c>
      <c r="N184" s="234" t="s">
        <v>48</v>
      </c>
      <c r="O184" s="91"/>
      <c r="P184" s="235">
        <f>O184*H184</f>
        <v>0</v>
      </c>
      <c r="Q184" s="235">
        <v>0</v>
      </c>
      <c r="R184" s="235">
        <f>Q184*H184</f>
        <v>0</v>
      </c>
      <c r="S184" s="235">
        <v>0</v>
      </c>
      <c r="T184" s="236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7" t="s">
        <v>322</v>
      </c>
      <c r="AT184" s="237" t="s">
        <v>144</v>
      </c>
      <c r="AU184" s="237" t="s">
        <v>154</v>
      </c>
      <c r="AY184" s="17" t="s">
        <v>142</v>
      </c>
      <c r="BE184" s="238">
        <f>IF(N184="základní",J184,0)</f>
        <v>0</v>
      </c>
      <c r="BF184" s="238">
        <f>IF(N184="snížená",J184,0)</f>
        <v>0</v>
      </c>
      <c r="BG184" s="238">
        <f>IF(N184="zákl. přenesená",J184,0)</f>
        <v>0</v>
      </c>
      <c r="BH184" s="238">
        <f>IF(N184="sníž. přenesená",J184,0)</f>
        <v>0</v>
      </c>
      <c r="BI184" s="238">
        <f>IF(N184="nulová",J184,0)</f>
        <v>0</v>
      </c>
      <c r="BJ184" s="17" t="s">
        <v>91</v>
      </c>
      <c r="BK184" s="238">
        <f>ROUND(I184*H184,2)</f>
        <v>0</v>
      </c>
      <c r="BL184" s="17" t="s">
        <v>322</v>
      </c>
      <c r="BM184" s="237" t="s">
        <v>939</v>
      </c>
    </row>
    <row r="185" s="2" customFormat="1" ht="16.5" customHeight="1">
      <c r="A185" s="38"/>
      <c r="B185" s="39"/>
      <c r="C185" s="226" t="s">
        <v>547</v>
      </c>
      <c r="D185" s="226" t="s">
        <v>144</v>
      </c>
      <c r="E185" s="227" t="s">
        <v>940</v>
      </c>
      <c r="F185" s="228" t="s">
        <v>941</v>
      </c>
      <c r="G185" s="229" t="s">
        <v>615</v>
      </c>
      <c r="H185" s="230">
        <v>1</v>
      </c>
      <c r="I185" s="231"/>
      <c r="J185" s="232">
        <f>ROUND(I185*H185,2)</f>
        <v>0</v>
      </c>
      <c r="K185" s="228" t="s">
        <v>1</v>
      </c>
      <c r="L185" s="44"/>
      <c r="M185" s="233" t="s">
        <v>1</v>
      </c>
      <c r="N185" s="234" t="s">
        <v>48</v>
      </c>
      <c r="O185" s="91"/>
      <c r="P185" s="235">
        <f>O185*H185</f>
        <v>0</v>
      </c>
      <c r="Q185" s="235">
        <v>0</v>
      </c>
      <c r="R185" s="235">
        <f>Q185*H185</f>
        <v>0</v>
      </c>
      <c r="S185" s="235">
        <v>0</v>
      </c>
      <c r="T185" s="236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7" t="s">
        <v>322</v>
      </c>
      <c r="AT185" s="237" t="s">
        <v>144</v>
      </c>
      <c r="AU185" s="237" t="s">
        <v>154</v>
      </c>
      <c r="AY185" s="17" t="s">
        <v>142</v>
      </c>
      <c r="BE185" s="238">
        <f>IF(N185="základní",J185,0)</f>
        <v>0</v>
      </c>
      <c r="BF185" s="238">
        <f>IF(N185="snížená",J185,0)</f>
        <v>0</v>
      </c>
      <c r="BG185" s="238">
        <f>IF(N185="zákl. přenesená",J185,0)</f>
        <v>0</v>
      </c>
      <c r="BH185" s="238">
        <f>IF(N185="sníž. přenesená",J185,0)</f>
        <v>0</v>
      </c>
      <c r="BI185" s="238">
        <f>IF(N185="nulová",J185,0)</f>
        <v>0</v>
      </c>
      <c r="BJ185" s="17" t="s">
        <v>91</v>
      </c>
      <c r="BK185" s="238">
        <f>ROUND(I185*H185,2)</f>
        <v>0</v>
      </c>
      <c r="BL185" s="17" t="s">
        <v>322</v>
      </c>
      <c r="BM185" s="237" t="s">
        <v>942</v>
      </c>
    </row>
    <row r="186" s="12" customFormat="1" ht="20.88" customHeight="1">
      <c r="A186" s="12"/>
      <c r="B186" s="210"/>
      <c r="C186" s="211"/>
      <c r="D186" s="212" t="s">
        <v>82</v>
      </c>
      <c r="E186" s="224" t="s">
        <v>943</v>
      </c>
      <c r="F186" s="224" t="s">
        <v>944</v>
      </c>
      <c r="G186" s="211"/>
      <c r="H186" s="211"/>
      <c r="I186" s="214"/>
      <c r="J186" s="225">
        <f>BK186</f>
        <v>0</v>
      </c>
      <c r="K186" s="211"/>
      <c r="L186" s="216"/>
      <c r="M186" s="217"/>
      <c r="N186" s="218"/>
      <c r="O186" s="218"/>
      <c r="P186" s="219">
        <f>P187</f>
        <v>0</v>
      </c>
      <c r="Q186" s="218"/>
      <c r="R186" s="219">
        <f>R187</f>
        <v>0</v>
      </c>
      <c r="S186" s="218"/>
      <c r="T186" s="220">
        <f>T187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21" t="s">
        <v>93</v>
      </c>
      <c r="AT186" s="222" t="s">
        <v>82</v>
      </c>
      <c r="AU186" s="222" t="s">
        <v>93</v>
      </c>
      <c r="AY186" s="221" t="s">
        <v>142</v>
      </c>
      <c r="BK186" s="223">
        <f>BK187</f>
        <v>0</v>
      </c>
    </row>
    <row r="187" s="2" customFormat="1" ht="16.5" customHeight="1">
      <c r="A187" s="38"/>
      <c r="B187" s="39"/>
      <c r="C187" s="226" t="s">
        <v>704</v>
      </c>
      <c r="D187" s="226" t="s">
        <v>144</v>
      </c>
      <c r="E187" s="227" t="s">
        <v>945</v>
      </c>
      <c r="F187" s="228" t="s">
        <v>946</v>
      </c>
      <c r="G187" s="229" t="s">
        <v>947</v>
      </c>
      <c r="H187" s="230">
        <v>1</v>
      </c>
      <c r="I187" s="231"/>
      <c r="J187" s="232">
        <f>ROUND(I187*H187,2)</f>
        <v>0</v>
      </c>
      <c r="K187" s="228" t="s">
        <v>1</v>
      </c>
      <c r="L187" s="44"/>
      <c r="M187" s="272" t="s">
        <v>1</v>
      </c>
      <c r="N187" s="273" t="s">
        <v>48</v>
      </c>
      <c r="O187" s="274"/>
      <c r="P187" s="275">
        <f>O187*H187</f>
        <v>0</v>
      </c>
      <c r="Q187" s="275">
        <v>0</v>
      </c>
      <c r="R187" s="275">
        <f>Q187*H187</f>
        <v>0</v>
      </c>
      <c r="S187" s="275">
        <v>0</v>
      </c>
      <c r="T187" s="276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7" t="s">
        <v>322</v>
      </c>
      <c r="AT187" s="237" t="s">
        <v>144</v>
      </c>
      <c r="AU187" s="237" t="s">
        <v>154</v>
      </c>
      <c r="AY187" s="17" t="s">
        <v>142</v>
      </c>
      <c r="BE187" s="238">
        <f>IF(N187="základní",J187,0)</f>
        <v>0</v>
      </c>
      <c r="BF187" s="238">
        <f>IF(N187="snížená",J187,0)</f>
        <v>0</v>
      </c>
      <c r="BG187" s="238">
        <f>IF(N187="zákl. přenesená",J187,0)</f>
        <v>0</v>
      </c>
      <c r="BH187" s="238">
        <f>IF(N187="sníž. přenesená",J187,0)</f>
        <v>0</v>
      </c>
      <c r="BI187" s="238">
        <f>IF(N187="nulová",J187,0)</f>
        <v>0</v>
      </c>
      <c r="BJ187" s="17" t="s">
        <v>91</v>
      </c>
      <c r="BK187" s="238">
        <f>ROUND(I187*H187,2)</f>
        <v>0</v>
      </c>
      <c r="BL187" s="17" t="s">
        <v>322</v>
      </c>
      <c r="BM187" s="237" t="s">
        <v>948</v>
      </c>
    </row>
    <row r="188" s="2" customFormat="1" ht="6.96" customHeight="1">
      <c r="A188" s="38"/>
      <c r="B188" s="66"/>
      <c r="C188" s="67"/>
      <c r="D188" s="67"/>
      <c r="E188" s="67"/>
      <c r="F188" s="67"/>
      <c r="G188" s="67"/>
      <c r="H188" s="67"/>
      <c r="I188" s="67"/>
      <c r="J188" s="67"/>
      <c r="K188" s="67"/>
      <c r="L188" s="44"/>
      <c r="M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</row>
  </sheetData>
  <sheetProtection sheet="1" autoFilter="0" formatColumns="0" formatRows="0" objects="1" scenarios="1" spinCount="100000" saltValue="1+2o6L9DzTip4VqeSP3pmZZfkSjIVEBnK7mdojGfwg+2FVw12xXjI/xfWHvQ8M6xaiP8ninu4chv+GmzB5ILZw==" hashValue="PtKzqrPMprjk0rM2/MAx9dhSVxVHaOHiM5k7ItqlRHgr7OCK2lS6hde2dASU6F5X+mO2jmG0UMJMytPSiYOmlQ==" algorithmName="SHA-512" password="CC35"/>
  <autoFilter ref="C125:K187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114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93</v>
      </c>
    </row>
    <row r="4" s="1" customFormat="1" ht="24.96" customHeight="1">
      <c r="B4" s="20"/>
      <c r="D4" s="148" t="s">
        <v>115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Kolumbárium a rozptylová loučka Litomyšl</v>
      </c>
      <c r="F7" s="150"/>
      <c r="G7" s="150"/>
      <c r="H7" s="150"/>
      <c r="L7" s="20"/>
    </row>
    <row r="8" s="2" customFormat="1" ht="12" customHeight="1">
      <c r="A8" s="38"/>
      <c r="B8" s="44"/>
      <c r="C8" s="38"/>
      <c r="D8" s="150" t="s">
        <v>116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2" t="s">
        <v>949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0" t="s">
        <v>18</v>
      </c>
      <c r="E11" s="38"/>
      <c r="F11" s="141" t="s">
        <v>1</v>
      </c>
      <c r="G11" s="38"/>
      <c r="H11" s="38"/>
      <c r="I11" s="150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0" t="s">
        <v>20</v>
      </c>
      <c r="E12" s="38"/>
      <c r="F12" s="141" t="s">
        <v>21</v>
      </c>
      <c r="G12" s="38"/>
      <c r="H12" s="38"/>
      <c r="I12" s="150" t="s">
        <v>22</v>
      </c>
      <c r="J12" s="153" t="str">
        <f>'Rekapitulace stavby'!AN8</f>
        <v>5. 2. 2025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24</v>
      </c>
      <c r="E14" s="38"/>
      <c r="F14" s="38"/>
      <c r="G14" s="38"/>
      <c r="H14" s="38"/>
      <c r="I14" s="150" t="s">
        <v>25</v>
      </c>
      <c r="J14" s="141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">
        <v>27</v>
      </c>
      <c r="F15" s="38"/>
      <c r="G15" s="38"/>
      <c r="H15" s="38"/>
      <c r="I15" s="150" t="s">
        <v>28</v>
      </c>
      <c r="J15" s="141" t="s">
        <v>29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0" t="s">
        <v>30</v>
      </c>
      <c r="E17" s="38"/>
      <c r="F17" s="38"/>
      <c r="G17" s="38"/>
      <c r="H17" s="38"/>
      <c r="I17" s="15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0" t="s">
        <v>32</v>
      </c>
      <c r="E20" s="38"/>
      <c r="F20" s="38"/>
      <c r="G20" s="38"/>
      <c r="H20" s="38"/>
      <c r="I20" s="150" t="s">
        <v>25</v>
      </c>
      <c r="J20" s="141" t="s">
        <v>33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">
        <v>34</v>
      </c>
      <c r="F21" s="38"/>
      <c r="G21" s="38"/>
      <c r="H21" s="38"/>
      <c r="I21" s="150" t="s">
        <v>28</v>
      </c>
      <c r="J21" s="141" t="s">
        <v>35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0" t="s">
        <v>37</v>
      </c>
      <c r="E23" s="38"/>
      <c r="F23" s="38"/>
      <c r="G23" s="38"/>
      <c r="H23" s="38"/>
      <c r="I23" s="150" t="s">
        <v>25</v>
      </c>
      <c r="J23" s="141" t="s">
        <v>38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">
        <v>39</v>
      </c>
      <c r="F24" s="38"/>
      <c r="G24" s="38"/>
      <c r="H24" s="38"/>
      <c r="I24" s="150" t="s">
        <v>28</v>
      </c>
      <c r="J24" s="141" t="s">
        <v>40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0" t="s">
        <v>41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07.25" customHeight="1">
      <c r="A27" s="154"/>
      <c r="B27" s="155"/>
      <c r="C27" s="154"/>
      <c r="D27" s="154"/>
      <c r="E27" s="156" t="s">
        <v>42</v>
      </c>
      <c r="F27" s="156"/>
      <c r="G27" s="156"/>
      <c r="H27" s="156"/>
      <c r="I27" s="154"/>
      <c r="J27" s="154"/>
      <c r="K27" s="154"/>
      <c r="L27" s="157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8"/>
      <c r="E29" s="158"/>
      <c r="F29" s="158"/>
      <c r="G29" s="158"/>
      <c r="H29" s="158"/>
      <c r="I29" s="158"/>
      <c r="J29" s="158"/>
      <c r="K29" s="15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9" t="s">
        <v>43</v>
      </c>
      <c r="E30" s="38"/>
      <c r="F30" s="38"/>
      <c r="G30" s="38"/>
      <c r="H30" s="38"/>
      <c r="I30" s="38"/>
      <c r="J30" s="160">
        <f>ROUND(J117,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1" t="s">
        <v>45</v>
      </c>
      <c r="G32" s="38"/>
      <c r="H32" s="38"/>
      <c r="I32" s="161" t="s">
        <v>44</v>
      </c>
      <c r="J32" s="161" t="s">
        <v>46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2" t="s">
        <v>47</v>
      </c>
      <c r="E33" s="150" t="s">
        <v>48</v>
      </c>
      <c r="F33" s="163">
        <f>ROUND((SUM(BE117:BE128)),  2)</f>
        <v>0</v>
      </c>
      <c r="G33" s="38"/>
      <c r="H33" s="38"/>
      <c r="I33" s="164">
        <v>0.20999999999999999</v>
      </c>
      <c r="J33" s="163">
        <f>ROUND(((SUM(BE117:BE128))*I33),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0" t="s">
        <v>49</v>
      </c>
      <c r="F34" s="163">
        <f>ROUND((SUM(BF117:BF128)),  2)</f>
        <v>0</v>
      </c>
      <c r="G34" s="38"/>
      <c r="H34" s="38"/>
      <c r="I34" s="164">
        <v>0.12</v>
      </c>
      <c r="J34" s="163">
        <f>ROUND(((SUM(BF117:BF128))*I34),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0" t="s">
        <v>50</v>
      </c>
      <c r="F35" s="163">
        <f>ROUND((SUM(BG117:BG128)),  2)</f>
        <v>0</v>
      </c>
      <c r="G35" s="38"/>
      <c r="H35" s="38"/>
      <c r="I35" s="164">
        <v>0.20999999999999999</v>
      </c>
      <c r="J35" s="163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0" t="s">
        <v>51</v>
      </c>
      <c r="F36" s="163">
        <f>ROUND((SUM(BH117:BH128)),  2)</f>
        <v>0</v>
      </c>
      <c r="G36" s="38"/>
      <c r="H36" s="38"/>
      <c r="I36" s="164">
        <v>0.12</v>
      </c>
      <c r="J36" s="163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52</v>
      </c>
      <c r="F37" s="163">
        <f>ROUND((SUM(BI117:BI128)),  2)</f>
        <v>0</v>
      </c>
      <c r="G37" s="38"/>
      <c r="H37" s="38"/>
      <c r="I37" s="164">
        <v>0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5"/>
      <c r="D39" s="166" t="s">
        <v>53</v>
      </c>
      <c r="E39" s="167"/>
      <c r="F39" s="167"/>
      <c r="G39" s="168" t="s">
        <v>54</v>
      </c>
      <c r="H39" s="169" t="s">
        <v>55</v>
      </c>
      <c r="I39" s="167"/>
      <c r="J39" s="170">
        <f>SUM(J30:J37)</f>
        <v>0</v>
      </c>
      <c r="K39" s="171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56</v>
      </c>
      <c r="E50" s="173"/>
      <c r="F50" s="173"/>
      <c r="G50" s="172" t="s">
        <v>57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58</v>
      </c>
      <c r="E61" s="175"/>
      <c r="F61" s="176" t="s">
        <v>59</v>
      </c>
      <c r="G61" s="174" t="s">
        <v>58</v>
      </c>
      <c r="H61" s="175"/>
      <c r="I61" s="175"/>
      <c r="J61" s="177" t="s">
        <v>59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60</v>
      </c>
      <c r="E65" s="178"/>
      <c r="F65" s="178"/>
      <c r="G65" s="172" t="s">
        <v>61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58</v>
      </c>
      <c r="E76" s="175"/>
      <c r="F76" s="176" t="s">
        <v>59</v>
      </c>
      <c r="G76" s="174" t="s">
        <v>58</v>
      </c>
      <c r="H76" s="175"/>
      <c r="I76" s="175"/>
      <c r="J76" s="177" t="s">
        <v>59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Kolumbárium a rozptylová loučka Litomyšl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06 - VRN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Prokešova, Litomyšl, 570 01</v>
      </c>
      <c r="G89" s="40"/>
      <c r="H89" s="40"/>
      <c r="I89" s="32" t="s">
        <v>22</v>
      </c>
      <c r="J89" s="79" t="str">
        <f>IF(J12="","",J12)</f>
        <v>5. 2. 2025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Litomyšl</v>
      </c>
      <c r="G91" s="40"/>
      <c r="H91" s="40"/>
      <c r="I91" s="32" t="s">
        <v>32</v>
      </c>
      <c r="J91" s="36" t="str">
        <f>E21</f>
        <v>Kuba &amp; Pilař architekti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30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>STAGA stavební agentura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4" t="s">
        <v>119</v>
      </c>
      <c r="D94" s="185"/>
      <c r="E94" s="185"/>
      <c r="F94" s="185"/>
      <c r="G94" s="185"/>
      <c r="H94" s="185"/>
      <c r="I94" s="185"/>
      <c r="J94" s="186" t="s">
        <v>120</v>
      </c>
      <c r="K94" s="185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7" t="s">
        <v>121</v>
      </c>
      <c r="D96" s="40"/>
      <c r="E96" s="40"/>
      <c r="F96" s="40"/>
      <c r="G96" s="40"/>
      <c r="H96" s="40"/>
      <c r="I96" s="40"/>
      <c r="J96" s="110">
        <f>J117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122</v>
      </c>
    </row>
    <row r="97" s="9" customFormat="1" ht="24.96" customHeight="1">
      <c r="A97" s="9"/>
      <c r="B97" s="188"/>
      <c r="C97" s="189"/>
      <c r="D97" s="190" t="s">
        <v>950</v>
      </c>
      <c r="E97" s="191"/>
      <c r="F97" s="191"/>
      <c r="G97" s="191"/>
      <c r="H97" s="191"/>
      <c r="I97" s="191"/>
      <c r="J97" s="192">
        <f>J118</f>
        <v>0</v>
      </c>
      <c r="K97" s="189"/>
      <c r="L97" s="19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8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="2" customFormat="1" ht="6.96" customHeight="1">
      <c r="A99" s="38"/>
      <c r="B99" s="66"/>
      <c r="C99" s="67"/>
      <c r="D99" s="67"/>
      <c r="E99" s="67"/>
      <c r="F99" s="67"/>
      <c r="G99" s="67"/>
      <c r="H99" s="67"/>
      <c r="I99" s="67"/>
      <c r="J99" s="67"/>
      <c r="K99" s="67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3" s="2" customFormat="1" ht="6.96" customHeight="1">
      <c r="A103" s="38"/>
      <c r="B103" s="68"/>
      <c r="C103" s="69"/>
      <c r="D103" s="69"/>
      <c r="E103" s="69"/>
      <c r="F103" s="69"/>
      <c r="G103" s="69"/>
      <c r="H103" s="69"/>
      <c r="I103" s="69"/>
      <c r="J103" s="69"/>
      <c r="K103" s="69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24.96" customHeight="1">
      <c r="A104" s="38"/>
      <c r="B104" s="39"/>
      <c r="C104" s="23" t="s">
        <v>127</v>
      </c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12" customHeight="1">
      <c r="A106" s="38"/>
      <c r="B106" s="39"/>
      <c r="C106" s="32" t="s">
        <v>16</v>
      </c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6.5" customHeight="1">
      <c r="A107" s="38"/>
      <c r="B107" s="39"/>
      <c r="C107" s="40"/>
      <c r="D107" s="40"/>
      <c r="E107" s="183" t="str">
        <f>E7</f>
        <v>Kolumbárium a rozptylová loučka Litomyšl</v>
      </c>
      <c r="F107" s="32"/>
      <c r="G107" s="32"/>
      <c r="H107" s="32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2" customHeight="1">
      <c r="A108" s="38"/>
      <c r="B108" s="39"/>
      <c r="C108" s="32" t="s">
        <v>116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6.5" customHeight="1">
      <c r="A109" s="38"/>
      <c r="B109" s="39"/>
      <c r="C109" s="40"/>
      <c r="D109" s="40"/>
      <c r="E109" s="76" t="str">
        <f>E9</f>
        <v>06 - VRN</v>
      </c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20</v>
      </c>
      <c r="D111" s="40"/>
      <c r="E111" s="40"/>
      <c r="F111" s="27" t="str">
        <f>F12</f>
        <v>Prokešova, Litomyšl, 570 01</v>
      </c>
      <c r="G111" s="40"/>
      <c r="H111" s="40"/>
      <c r="I111" s="32" t="s">
        <v>22</v>
      </c>
      <c r="J111" s="79" t="str">
        <f>IF(J12="","",J12)</f>
        <v>5. 2. 2025</v>
      </c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5.65" customHeight="1">
      <c r="A113" s="38"/>
      <c r="B113" s="39"/>
      <c r="C113" s="32" t="s">
        <v>24</v>
      </c>
      <c r="D113" s="40"/>
      <c r="E113" s="40"/>
      <c r="F113" s="27" t="str">
        <f>E15</f>
        <v>Město Litomyšl</v>
      </c>
      <c r="G113" s="40"/>
      <c r="H113" s="40"/>
      <c r="I113" s="32" t="s">
        <v>32</v>
      </c>
      <c r="J113" s="36" t="str">
        <f>E21</f>
        <v>Kuba &amp; Pilař architekti s.r.o.</v>
      </c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5.65" customHeight="1">
      <c r="A114" s="38"/>
      <c r="B114" s="39"/>
      <c r="C114" s="32" t="s">
        <v>30</v>
      </c>
      <c r="D114" s="40"/>
      <c r="E114" s="40"/>
      <c r="F114" s="27" t="str">
        <f>IF(E18="","",E18)</f>
        <v>Vyplň údaj</v>
      </c>
      <c r="G114" s="40"/>
      <c r="H114" s="40"/>
      <c r="I114" s="32" t="s">
        <v>37</v>
      </c>
      <c r="J114" s="36" t="str">
        <f>E24</f>
        <v>STAGA stavební agentura s.r.o.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0.32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11" customFormat="1" ht="29.28" customHeight="1">
      <c r="A116" s="199"/>
      <c r="B116" s="200"/>
      <c r="C116" s="201" t="s">
        <v>128</v>
      </c>
      <c r="D116" s="202" t="s">
        <v>68</v>
      </c>
      <c r="E116" s="202" t="s">
        <v>64</v>
      </c>
      <c r="F116" s="202" t="s">
        <v>65</v>
      </c>
      <c r="G116" s="202" t="s">
        <v>129</v>
      </c>
      <c r="H116" s="202" t="s">
        <v>130</v>
      </c>
      <c r="I116" s="202" t="s">
        <v>131</v>
      </c>
      <c r="J116" s="202" t="s">
        <v>120</v>
      </c>
      <c r="K116" s="203" t="s">
        <v>132</v>
      </c>
      <c r="L116" s="204"/>
      <c r="M116" s="100" t="s">
        <v>1</v>
      </c>
      <c r="N116" s="101" t="s">
        <v>47</v>
      </c>
      <c r="O116" s="101" t="s">
        <v>133</v>
      </c>
      <c r="P116" s="101" t="s">
        <v>134</v>
      </c>
      <c r="Q116" s="101" t="s">
        <v>135</v>
      </c>
      <c r="R116" s="101" t="s">
        <v>136</v>
      </c>
      <c r="S116" s="101" t="s">
        <v>137</v>
      </c>
      <c r="T116" s="102" t="s">
        <v>138</v>
      </c>
      <c r="U116" s="199"/>
      <c r="V116" s="199"/>
      <c r="W116" s="199"/>
      <c r="X116" s="199"/>
      <c r="Y116" s="199"/>
      <c r="Z116" s="199"/>
      <c r="AA116" s="199"/>
      <c r="AB116" s="199"/>
      <c r="AC116" s="199"/>
      <c r="AD116" s="199"/>
      <c r="AE116" s="199"/>
    </row>
    <row r="117" s="2" customFormat="1" ht="22.8" customHeight="1">
      <c r="A117" s="38"/>
      <c r="B117" s="39"/>
      <c r="C117" s="107" t="s">
        <v>139</v>
      </c>
      <c r="D117" s="40"/>
      <c r="E117" s="40"/>
      <c r="F117" s="40"/>
      <c r="G117" s="40"/>
      <c r="H117" s="40"/>
      <c r="I117" s="40"/>
      <c r="J117" s="205">
        <f>BK117</f>
        <v>0</v>
      </c>
      <c r="K117" s="40"/>
      <c r="L117" s="44"/>
      <c r="M117" s="103"/>
      <c r="N117" s="206"/>
      <c r="O117" s="104"/>
      <c r="P117" s="207">
        <f>P118</f>
        <v>0</v>
      </c>
      <c r="Q117" s="104"/>
      <c r="R117" s="207">
        <f>R118</f>
        <v>0</v>
      </c>
      <c r="S117" s="104"/>
      <c r="T117" s="208">
        <f>T118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7" t="s">
        <v>82</v>
      </c>
      <c r="AU117" s="17" t="s">
        <v>122</v>
      </c>
      <c r="BK117" s="209">
        <f>BK118</f>
        <v>0</v>
      </c>
    </row>
    <row r="118" s="12" customFormat="1" ht="25.92" customHeight="1">
      <c r="A118" s="12"/>
      <c r="B118" s="210"/>
      <c r="C118" s="211"/>
      <c r="D118" s="212" t="s">
        <v>82</v>
      </c>
      <c r="E118" s="213" t="s">
        <v>113</v>
      </c>
      <c r="F118" s="213" t="s">
        <v>951</v>
      </c>
      <c r="G118" s="211"/>
      <c r="H118" s="211"/>
      <c r="I118" s="214"/>
      <c r="J118" s="215">
        <f>BK118</f>
        <v>0</v>
      </c>
      <c r="K118" s="211"/>
      <c r="L118" s="216"/>
      <c r="M118" s="217"/>
      <c r="N118" s="218"/>
      <c r="O118" s="218"/>
      <c r="P118" s="219">
        <f>SUM(P119:P128)</f>
        <v>0</v>
      </c>
      <c r="Q118" s="218"/>
      <c r="R118" s="219">
        <f>SUM(R119:R128)</f>
        <v>0</v>
      </c>
      <c r="S118" s="218"/>
      <c r="T118" s="220">
        <f>SUM(T119:T128)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21" t="s">
        <v>169</v>
      </c>
      <c r="AT118" s="222" t="s">
        <v>82</v>
      </c>
      <c r="AU118" s="222" t="s">
        <v>83</v>
      </c>
      <c r="AY118" s="221" t="s">
        <v>142</v>
      </c>
      <c r="BK118" s="223">
        <f>SUM(BK119:BK128)</f>
        <v>0</v>
      </c>
    </row>
    <row r="119" s="2" customFormat="1" ht="16.5" customHeight="1">
      <c r="A119" s="38"/>
      <c r="B119" s="39"/>
      <c r="C119" s="226" t="s">
        <v>91</v>
      </c>
      <c r="D119" s="226" t="s">
        <v>144</v>
      </c>
      <c r="E119" s="227" t="s">
        <v>952</v>
      </c>
      <c r="F119" s="228" t="s">
        <v>953</v>
      </c>
      <c r="G119" s="229" t="s">
        <v>954</v>
      </c>
      <c r="H119" s="230">
        <v>1</v>
      </c>
      <c r="I119" s="231"/>
      <c r="J119" s="232">
        <f>ROUND(I119*H119,2)</f>
        <v>0</v>
      </c>
      <c r="K119" s="228" t="s">
        <v>1</v>
      </c>
      <c r="L119" s="44"/>
      <c r="M119" s="233" t="s">
        <v>1</v>
      </c>
      <c r="N119" s="234" t="s">
        <v>48</v>
      </c>
      <c r="O119" s="91"/>
      <c r="P119" s="235">
        <f>O119*H119</f>
        <v>0</v>
      </c>
      <c r="Q119" s="235">
        <v>0</v>
      </c>
      <c r="R119" s="235">
        <f>Q119*H119</f>
        <v>0</v>
      </c>
      <c r="S119" s="235">
        <v>0</v>
      </c>
      <c r="T119" s="236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37" t="s">
        <v>149</v>
      </c>
      <c r="AT119" s="237" t="s">
        <v>144</v>
      </c>
      <c r="AU119" s="237" t="s">
        <v>91</v>
      </c>
      <c r="AY119" s="17" t="s">
        <v>142</v>
      </c>
      <c r="BE119" s="238">
        <f>IF(N119="základní",J119,0)</f>
        <v>0</v>
      </c>
      <c r="BF119" s="238">
        <f>IF(N119="snížená",J119,0)</f>
        <v>0</v>
      </c>
      <c r="BG119" s="238">
        <f>IF(N119="zákl. přenesená",J119,0)</f>
        <v>0</v>
      </c>
      <c r="BH119" s="238">
        <f>IF(N119="sníž. přenesená",J119,0)</f>
        <v>0</v>
      </c>
      <c r="BI119" s="238">
        <f>IF(N119="nulová",J119,0)</f>
        <v>0</v>
      </c>
      <c r="BJ119" s="17" t="s">
        <v>91</v>
      </c>
      <c r="BK119" s="238">
        <f>ROUND(I119*H119,2)</f>
        <v>0</v>
      </c>
      <c r="BL119" s="17" t="s">
        <v>149</v>
      </c>
      <c r="BM119" s="237" t="s">
        <v>955</v>
      </c>
    </row>
    <row r="120" s="2" customFormat="1">
      <c r="A120" s="38"/>
      <c r="B120" s="39"/>
      <c r="C120" s="40"/>
      <c r="D120" s="241" t="s">
        <v>638</v>
      </c>
      <c r="E120" s="40"/>
      <c r="F120" s="291" t="s">
        <v>956</v>
      </c>
      <c r="G120" s="40"/>
      <c r="H120" s="40"/>
      <c r="I120" s="292"/>
      <c r="J120" s="40"/>
      <c r="K120" s="40"/>
      <c r="L120" s="44"/>
      <c r="M120" s="293"/>
      <c r="N120" s="294"/>
      <c r="O120" s="91"/>
      <c r="P120" s="91"/>
      <c r="Q120" s="91"/>
      <c r="R120" s="91"/>
      <c r="S120" s="91"/>
      <c r="T120" s="92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638</v>
      </c>
      <c r="AU120" s="17" t="s">
        <v>91</v>
      </c>
    </row>
    <row r="121" s="2" customFormat="1" ht="16.5" customHeight="1">
      <c r="A121" s="38"/>
      <c r="B121" s="39"/>
      <c r="C121" s="226" t="s">
        <v>93</v>
      </c>
      <c r="D121" s="226" t="s">
        <v>144</v>
      </c>
      <c r="E121" s="227" t="s">
        <v>957</v>
      </c>
      <c r="F121" s="228" t="s">
        <v>958</v>
      </c>
      <c r="G121" s="229" t="s">
        <v>954</v>
      </c>
      <c r="H121" s="230">
        <v>1</v>
      </c>
      <c r="I121" s="231"/>
      <c r="J121" s="232">
        <f>ROUND(I121*H121,2)</f>
        <v>0</v>
      </c>
      <c r="K121" s="228" t="s">
        <v>1</v>
      </c>
      <c r="L121" s="44"/>
      <c r="M121" s="233" t="s">
        <v>1</v>
      </c>
      <c r="N121" s="234" t="s">
        <v>48</v>
      </c>
      <c r="O121" s="91"/>
      <c r="P121" s="235">
        <f>O121*H121</f>
        <v>0</v>
      </c>
      <c r="Q121" s="235">
        <v>0</v>
      </c>
      <c r="R121" s="235">
        <f>Q121*H121</f>
        <v>0</v>
      </c>
      <c r="S121" s="235">
        <v>0</v>
      </c>
      <c r="T121" s="236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37" t="s">
        <v>149</v>
      </c>
      <c r="AT121" s="237" t="s">
        <v>144</v>
      </c>
      <c r="AU121" s="237" t="s">
        <v>91</v>
      </c>
      <c r="AY121" s="17" t="s">
        <v>142</v>
      </c>
      <c r="BE121" s="238">
        <f>IF(N121="základní",J121,0)</f>
        <v>0</v>
      </c>
      <c r="BF121" s="238">
        <f>IF(N121="snížená",J121,0)</f>
        <v>0</v>
      </c>
      <c r="BG121" s="238">
        <f>IF(N121="zákl. přenesená",J121,0)</f>
        <v>0</v>
      </c>
      <c r="BH121" s="238">
        <f>IF(N121="sníž. přenesená",J121,0)</f>
        <v>0</v>
      </c>
      <c r="BI121" s="238">
        <f>IF(N121="nulová",J121,0)</f>
        <v>0</v>
      </c>
      <c r="BJ121" s="17" t="s">
        <v>91</v>
      </c>
      <c r="BK121" s="238">
        <f>ROUND(I121*H121,2)</f>
        <v>0</v>
      </c>
      <c r="BL121" s="17" t="s">
        <v>149</v>
      </c>
      <c r="BM121" s="237" t="s">
        <v>959</v>
      </c>
    </row>
    <row r="122" s="2" customFormat="1">
      <c r="A122" s="38"/>
      <c r="B122" s="39"/>
      <c r="C122" s="40"/>
      <c r="D122" s="241" t="s">
        <v>638</v>
      </c>
      <c r="E122" s="40"/>
      <c r="F122" s="291" t="s">
        <v>960</v>
      </c>
      <c r="G122" s="40"/>
      <c r="H122" s="40"/>
      <c r="I122" s="292"/>
      <c r="J122" s="40"/>
      <c r="K122" s="40"/>
      <c r="L122" s="44"/>
      <c r="M122" s="293"/>
      <c r="N122" s="294"/>
      <c r="O122" s="91"/>
      <c r="P122" s="91"/>
      <c r="Q122" s="91"/>
      <c r="R122" s="91"/>
      <c r="S122" s="91"/>
      <c r="T122" s="92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638</v>
      </c>
      <c r="AU122" s="17" t="s">
        <v>91</v>
      </c>
    </row>
    <row r="123" s="2" customFormat="1" ht="16.5" customHeight="1">
      <c r="A123" s="38"/>
      <c r="B123" s="39"/>
      <c r="C123" s="226" t="s">
        <v>154</v>
      </c>
      <c r="D123" s="226" t="s">
        <v>144</v>
      </c>
      <c r="E123" s="227" t="s">
        <v>961</v>
      </c>
      <c r="F123" s="228" t="s">
        <v>962</v>
      </c>
      <c r="G123" s="229" t="s">
        <v>954</v>
      </c>
      <c r="H123" s="230">
        <v>1</v>
      </c>
      <c r="I123" s="231"/>
      <c r="J123" s="232">
        <f>ROUND(I123*H123,2)</f>
        <v>0</v>
      </c>
      <c r="K123" s="228" t="s">
        <v>1</v>
      </c>
      <c r="L123" s="44"/>
      <c r="M123" s="233" t="s">
        <v>1</v>
      </c>
      <c r="N123" s="234" t="s">
        <v>48</v>
      </c>
      <c r="O123" s="91"/>
      <c r="P123" s="235">
        <f>O123*H123</f>
        <v>0</v>
      </c>
      <c r="Q123" s="235">
        <v>0</v>
      </c>
      <c r="R123" s="235">
        <f>Q123*H123</f>
        <v>0</v>
      </c>
      <c r="S123" s="235">
        <v>0</v>
      </c>
      <c r="T123" s="236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37" t="s">
        <v>149</v>
      </c>
      <c r="AT123" s="237" t="s">
        <v>144</v>
      </c>
      <c r="AU123" s="237" t="s">
        <v>91</v>
      </c>
      <c r="AY123" s="17" t="s">
        <v>142</v>
      </c>
      <c r="BE123" s="238">
        <f>IF(N123="základní",J123,0)</f>
        <v>0</v>
      </c>
      <c r="BF123" s="238">
        <f>IF(N123="snížená",J123,0)</f>
        <v>0</v>
      </c>
      <c r="BG123" s="238">
        <f>IF(N123="zákl. přenesená",J123,0)</f>
        <v>0</v>
      </c>
      <c r="BH123" s="238">
        <f>IF(N123="sníž. přenesená",J123,0)</f>
        <v>0</v>
      </c>
      <c r="BI123" s="238">
        <f>IF(N123="nulová",J123,0)</f>
        <v>0</v>
      </c>
      <c r="BJ123" s="17" t="s">
        <v>91</v>
      </c>
      <c r="BK123" s="238">
        <f>ROUND(I123*H123,2)</f>
        <v>0</v>
      </c>
      <c r="BL123" s="17" t="s">
        <v>149</v>
      </c>
      <c r="BM123" s="237" t="s">
        <v>963</v>
      </c>
    </row>
    <row r="124" s="2" customFormat="1">
      <c r="A124" s="38"/>
      <c r="B124" s="39"/>
      <c r="C124" s="40"/>
      <c r="D124" s="241" t="s">
        <v>638</v>
      </c>
      <c r="E124" s="40"/>
      <c r="F124" s="291" t="s">
        <v>964</v>
      </c>
      <c r="G124" s="40"/>
      <c r="H124" s="40"/>
      <c r="I124" s="292"/>
      <c r="J124" s="40"/>
      <c r="K124" s="40"/>
      <c r="L124" s="44"/>
      <c r="M124" s="293"/>
      <c r="N124" s="294"/>
      <c r="O124" s="91"/>
      <c r="P124" s="91"/>
      <c r="Q124" s="91"/>
      <c r="R124" s="91"/>
      <c r="S124" s="91"/>
      <c r="T124" s="92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638</v>
      </c>
      <c r="AU124" s="17" t="s">
        <v>91</v>
      </c>
    </row>
    <row r="125" s="2" customFormat="1" ht="16.5" customHeight="1">
      <c r="A125" s="38"/>
      <c r="B125" s="39"/>
      <c r="C125" s="226" t="s">
        <v>149</v>
      </c>
      <c r="D125" s="226" t="s">
        <v>144</v>
      </c>
      <c r="E125" s="227" t="s">
        <v>965</v>
      </c>
      <c r="F125" s="228" t="s">
        <v>966</v>
      </c>
      <c r="G125" s="229" t="s">
        <v>954</v>
      </c>
      <c r="H125" s="230">
        <v>1</v>
      </c>
      <c r="I125" s="231"/>
      <c r="J125" s="232">
        <f>ROUND(I125*H125,2)</f>
        <v>0</v>
      </c>
      <c r="K125" s="228" t="s">
        <v>1</v>
      </c>
      <c r="L125" s="44"/>
      <c r="M125" s="233" t="s">
        <v>1</v>
      </c>
      <c r="N125" s="234" t="s">
        <v>48</v>
      </c>
      <c r="O125" s="91"/>
      <c r="P125" s="235">
        <f>O125*H125</f>
        <v>0</v>
      </c>
      <c r="Q125" s="235">
        <v>0</v>
      </c>
      <c r="R125" s="235">
        <f>Q125*H125</f>
        <v>0</v>
      </c>
      <c r="S125" s="235">
        <v>0</v>
      </c>
      <c r="T125" s="236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7" t="s">
        <v>149</v>
      </c>
      <c r="AT125" s="237" t="s">
        <v>144</v>
      </c>
      <c r="AU125" s="237" t="s">
        <v>91</v>
      </c>
      <c r="AY125" s="17" t="s">
        <v>142</v>
      </c>
      <c r="BE125" s="238">
        <f>IF(N125="základní",J125,0)</f>
        <v>0</v>
      </c>
      <c r="BF125" s="238">
        <f>IF(N125="snížená",J125,0)</f>
        <v>0</v>
      </c>
      <c r="BG125" s="238">
        <f>IF(N125="zákl. přenesená",J125,0)</f>
        <v>0</v>
      </c>
      <c r="BH125" s="238">
        <f>IF(N125="sníž. přenesená",J125,0)</f>
        <v>0</v>
      </c>
      <c r="BI125" s="238">
        <f>IF(N125="nulová",J125,0)</f>
        <v>0</v>
      </c>
      <c r="BJ125" s="17" t="s">
        <v>91</v>
      </c>
      <c r="BK125" s="238">
        <f>ROUND(I125*H125,2)</f>
        <v>0</v>
      </c>
      <c r="BL125" s="17" t="s">
        <v>149</v>
      </c>
      <c r="BM125" s="237" t="s">
        <v>967</v>
      </c>
    </row>
    <row r="126" s="2" customFormat="1">
      <c r="A126" s="38"/>
      <c r="B126" s="39"/>
      <c r="C126" s="40"/>
      <c r="D126" s="241" t="s">
        <v>638</v>
      </c>
      <c r="E126" s="40"/>
      <c r="F126" s="291" t="s">
        <v>968</v>
      </c>
      <c r="G126" s="40"/>
      <c r="H126" s="40"/>
      <c r="I126" s="292"/>
      <c r="J126" s="40"/>
      <c r="K126" s="40"/>
      <c r="L126" s="44"/>
      <c r="M126" s="293"/>
      <c r="N126" s="294"/>
      <c r="O126" s="91"/>
      <c r="P126" s="91"/>
      <c r="Q126" s="91"/>
      <c r="R126" s="91"/>
      <c r="S126" s="91"/>
      <c r="T126" s="92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638</v>
      </c>
      <c r="AU126" s="17" t="s">
        <v>91</v>
      </c>
    </row>
    <row r="127" s="2" customFormat="1" ht="16.5" customHeight="1">
      <c r="A127" s="38"/>
      <c r="B127" s="39"/>
      <c r="C127" s="226" t="s">
        <v>169</v>
      </c>
      <c r="D127" s="226" t="s">
        <v>144</v>
      </c>
      <c r="E127" s="227" t="s">
        <v>969</v>
      </c>
      <c r="F127" s="228" t="s">
        <v>970</v>
      </c>
      <c r="G127" s="229" t="s">
        <v>954</v>
      </c>
      <c r="H127" s="230">
        <v>1</v>
      </c>
      <c r="I127" s="231"/>
      <c r="J127" s="232">
        <f>ROUND(I127*H127,2)</f>
        <v>0</v>
      </c>
      <c r="K127" s="228" t="s">
        <v>1</v>
      </c>
      <c r="L127" s="44"/>
      <c r="M127" s="233" t="s">
        <v>1</v>
      </c>
      <c r="N127" s="234" t="s">
        <v>48</v>
      </c>
      <c r="O127" s="91"/>
      <c r="P127" s="235">
        <f>O127*H127</f>
        <v>0</v>
      </c>
      <c r="Q127" s="235">
        <v>0</v>
      </c>
      <c r="R127" s="235">
        <f>Q127*H127</f>
        <v>0</v>
      </c>
      <c r="S127" s="235">
        <v>0</v>
      </c>
      <c r="T127" s="236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7" t="s">
        <v>149</v>
      </c>
      <c r="AT127" s="237" t="s">
        <v>144</v>
      </c>
      <c r="AU127" s="237" t="s">
        <v>91</v>
      </c>
      <c r="AY127" s="17" t="s">
        <v>142</v>
      </c>
      <c r="BE127" s="238">
        <f>IF(N127="základní",J127,0)</f>
        <v>0</v>
      </c>
      <c r="BF127" s="238">
        <f>IF(N127="snížená",J127,0)</f>
        <v>0</v>
      </c>
      <c r="BG127" s="238">
        <f>IF(N127="zákl. přenesená",J127,0)</f>
        <v>0</v>
      </c>
      <c r="BH127" s="238">
        <f>IF(N127="sníž. přenesená",J127,0)</f>
        <v>0</v>
      </c>
      <c r="BI127" s="238">
        <f>IF(N127="nulová",J127,0)</f>
        <v>0</v>
      </c>
      <c r="BJ127" s="17" t="s">
        <v>91</v>
      </c>
      <c r="BK127" s="238">
        <f>ROUND(I127*H127,2)</f>
        <v>0</v>
      </c>
      <c r="BL127" s="17" t="s">
        <v>149</v>
      </c>
      <c r="BM127" s="237" t="s">
        <v>971</v>
      </c>
    </row>
    <row r="128" s="2" customFormat="1">
      <c r="A128" s="38"/>
      <c r="B128" s="39"/>
      <c r="C128" s="40"/>
      <c r="D128" s="241" t="s">
        <v>638</v>
      </c>
      <c r="E128" s="40"/>
      <c r="F128" s="291" t="s">
        <v>972</v>
      </c>
      <c r="G128" s="40"/>
      <c r="H128" s="40"/>
      <c r="I128" s="292"/>
      <c r="J128" s="40"/>
      <c r="K128" s="40"/>
      <c r="L128" s="44"/>
      <c r="M128" s="295"/>
      <c r="N128" s="296"/>
      <c r="O128" s="274"/>
      <c r="P128" s="274"/>
      <c r="Q128" s="274"/>
      <c r="R128" s="274"/>
      <c r="S128" s="274"/>
      <c r="T128" s="297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638</v>
      </c>
      <c r="AU128" s="17" t="s">
        <v>91</v>
      </c>
    </row>
    <row r="129" s="2" customFormat="1" ht="6.96" customHeight="1">
      <c r="A129" s="38"/>
      <c r="B129" s="66"/>
      <c r="C129" s="67"/>
      <c r="D129" s="67"/>
      <c r="E129" s="67"/>
      <c r="F129" s="67"/>
      <c r="G129" s="67"/>
      <c r="H129" s="67"/>
      <c r="I129" s="67"/>
      <c r="J129" s="67"/>
      <c r="K129" s="67"/>
      <c r="L129" s="44"/>
      <c r="M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</sheetData>
  <sheetProtection sheet="1" autoFilter="0" formatColumns="0" formatRows="0" objects="1" scenarios="1" spinCount="100000" saltValue="wwam/DAIuO6vDiTAfXd0XIdZ69icpFbmKkYdxuKw9snoTaO+WWJ6qW8rarrTRrcKtUEP0/p8LjHayk6w17+xjQ==" hashValue="K8bOaigZ7U13Yj7/SiuU5xggkNdLxXIY4qyhkkkfkbztEB7NAlpdOyiHcuFPmeUtLdcjKHNctSUtYWa6pn1+Lw==" algorithmName="SHA-512" password="CC35"/>
  <autoFilter ref="C116:K128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46"/>
      <c r="C3" s="147"/>
      <c r="D3" s="147"/>
      <c r="E3" s="147"/>
      <c r="F3" s="147"/>
      <c r="G3" s="147"/>
      <c r="H3" s="20"/>
    </row>
    <row r="4" s="1" customFormat="1" ht="24.96" customHeight="1">
      <c r="B4" s="20"/>
      <c r="C4" s="148" t="s">
        <v>973</v>
      </c>
      <c r="H4" s="20"/>
    </row>
    <row r="5" s="1" customFormat="1" ht="12" customHeight="1">
      <c r="B5" s="20"/>
      <c r="C5" s="298" t="s">
        <v>13</v>
      </c>
      <c r="D5" s="156" t="s">
        <v>14</v>
      </c>
      <c r="E5" s="1"/>
      <c r="F5" s="1"/>
      <c r="H5" s="20"/>
    </row>
    <row r="6" s="1" customFormat="1" ht="36.96" customHeight="1">
      <c r="B6" s="20"/>
      <c r="C6" s="299" t="s">
        <v>16</v>
      </c>
      <c r="D6" s="300" t="s">
        <v>17</v>
      </c>
      <c r="E6" s="1"/>
      <c r="F6" s="1"/>
      <c r="H6" s="20"/>
    </row>
    <row r="7" s="1" customFormat="1" ht="16.5" customHeight="1">
      <c r="B7" s="20"/>
      <c r="C7" s="150" t="s">
        <v>22</v>
      </c>
      <c r="D7" s="153" t="str">
        <f>'Rekapitulace stavby'!AN8</f>
        <v>5. 2. 2025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199"/>
      <c r="B9" s="301"/>
      <c r="C9" s="302" t="s">
        <v>64</v>
      </c>
      <c r="D9" s="303" t="s">
        <v>65</v>
      </c>
      <c r="E9" s="303" t="s">
        <v>129</v>
      </c>
      <c r="F9" s="304" t="s">
        <v>974</v>
      </c>
      <c r="G9" s="199"/>
      <c r="H9" s="301"/>
    </row>
    <row r="10" s="2" customFormat="1" ht="26.4" customHeight="1">
      <c r="A10" s="38"/>
      <c r="B10" s="44"/>
      <c r="C10" s="305" t="s">
        <v>94</v>
      </c>
      <c r="D10" s="305" t="s">
        <v>95</v>
      </c>
      <c r="E10" s="38"/>
      <c r="F10" s="38"/>
      <c r="G10" s="38"/>
      <c r="H10" s="44"/>
    </row>
    <row r="11" s="2" customFormat="1" ht="16.8" customHeight="1">
      <c r="A11" s="38"/>
      <c r="B11" s="44"/>
      <c r="C11" s="306" t="s">
        <v>217</v>
      </c>
      <c r="D11" s="307" t="s">
        <v>1</v>
      </c>
      <c r="E11" s="308" t="s">
        <v>1</v>
      </c>
      <c r="F11" s="309">
        <v>30.324000000000002</v>
      </c>
      <c r="G11" s="38"/>
      <c r="H11" s="44"/>
    </row>
    <row r="12" s="2" customFormat="1" ht="16.8" customHeight="1">
      <c r="A12" s="38"/>
      <c r="B12" s="44"/>
      <c r="C12" s="310" t="s">
        <v>1</v>
      </c>
      <c r="D12" s="310" t="s">
        <v>290</v>
      </c>
      <c r="E12" s="17" t="s">
        <v>1</v>
      </c>
      <c r="F12" s="311">
        <v>0</v>
      </c>
      <c r="G12" s="38"/>
      <c r="H12" s="44"/>
    </row>
    <row r="13" s="2" customFormat="1" ht="16.8" customHeight="1">
      <c r="A13" s="38"/>
      <c r="B13" s="44"/>
      <c r="C13" s="310" t="s">
        <v>1</v>
      </c>
      <c r="D13" s="310" t="s">
        <v>291</v>
      </c>
      <c r="E13" s="17" t="s">
        <v>1</v>
      </c>
      <c r="F13" s="311">
        <v>30.324000000000002</v>
      </c>
      <c r="G13" s="38"/>
      <c r="H13" s="44"/>
    </row>
    <row r="14" s="2" customFormat="1" ht="16.8" customHeight="1">
      <c r="A14" s="38"/>
      <c r="B14" s="44"/>
      <c r="C14" s="310" t="s">
        <v>217</v>
      </c>
      <c r="D14" s="310" t="s">
        <v>162</v>
      </c>
      <c r="E14" s="17" t="s">
        <v>1</v>
      </c>
      <c r="F14" s="311">
        <v>30.324000000000002</v>
      </c>
      <c r="G14" s="38"/>
      <c r="H14" s="44"/>
    </row>
    <row r="15" s="2" customFormat="1" ht="16.8" customHeight="1">
      <c r="A15" s="38"/>
      <c r="B15" s="44"/>
      <c r="C15" s="312" t="s">
        <v>975</v>
      </c>
      <c r="D15" s="38"/>
      <c r="E15" s="38"/>
      <c r="F15" s="38"/>
      <c r="G15" s="38"/>
      <c r="H15" s="44"/>
    </row>
    <row r="16" s="2" customFormat="1" ht="16.8" customHeight="1">
      <c r="A16" s="38"/>
      <c r="B16" s="44"/>
      <c r="C16" s="310" t="s">
        <v>287</v>
      </c>
      <c r="D16" s="310" t="s">
        <v>288</v>
      </c>
      <c r="E16" s="17" t="s">
        <v>176</v>
      </c>
      <c r="F16" s="311">
        <v>30.324000000000002</v>
      </c>
      <c r="G16" s="38"/>
      <c r="H16" s="44"/>
    </row>
    <row r="17" s="2" customFormat="1">
      <c r="A17" s="38"/>
      <c r="B17" s="44"/>
      <c r="C17" s="310" t="s">
        <v>292</v>
      </c>
      <c r="D17" s="310" t="s">
        <v>293</v>
      </c>
      <c r="E17" s="17" t="s">
        <v>176</v>
      </c>
      <c r="F17" s="311">
        <v>23.178999999999998</v>
      </c>
      <c r="G17" s="38"/>
      <c r="H17" s="44"/>
    </row>
    <row r="18" s="2" customFormat="1" ht="16.8" customHeight="1">
      <c r="A18" s="38"/>
      <c r="B18" s="44"/>
      <c r="C18" s="306" t="s">
        <v>213</v>
      </c>
      <c r="D18" s="307" t="s">
        <v>1</v>
      </c>
      <c r="E18" s="308" t="s">
        <v>1</v>
      </c>
      <c r="F18" s="309">
        <v>90</v>
      </c>
      <c r="G18" s="38"/>
      <c r="H18" s="44"/>
    </row>
    <row r="19" s="2" customFormat="1" ht="16.8" customHeight="1">
      <c r="A19" s="38"/>
      <c r="B19" s="44"/>
      <c r="C19" s="310" t="s">
        <v>1</v>
      </c>
      <c r="D19" s="310" t="s">
        <v>285</v>
      </c>
      <c r="E19" s="17" t="s">
        <v>1</v>
      </c>
      <c r="F19" s="311">
        <v>0</v>
      </c>
      <c r="G19" s="38"/>
      <c r="H19" s="44"/>
    </row>
    <row r="20" s="2" customFormat="1" ht="16.8" customHeight="1">
      <c r="A20" s="38"/>
      <c r="B20" s="44"/>
      <c r="C20" s="310" t="s">
        <v>1</v>
      </c>
      <c r="D20" s="310" t="s">
        <v>286</v>
      </c>
      <c r="E20" s="17" t="s">
        <v>1</v>
      </c>
      <c r="F20" s="311">
        <v>90</v>
      </c>
      <c r="G20" s="38"/>
      <c r="H20" s="44"/>
    </row>
    <row r="21" s="2" customFormat="1" ht="16.8" customHeight="1">
      <c r="A21" s="38"/>
      <c r="B21" s="44"/>
      <c r="C21" s="310" t="s">
        <v>213</v>
      </c>
      <c r="D21" s="310" t="s">
        <v>162</v>
      </c>
      <c r="E21" s="17" t="s">
        <v>1</v>
      </c>
      <c r="F21" s="311">
        <v>90</v>
      </c>
      <c r="G21" s="38"/>
      <c r="H21" s="44"/>
    </row>
    <row r="22" s="2" customFormat="1" ht="16.8" customHeight="1">
      <c r="A22" s="38"/>
      <c r="B22" s="44"/>
      <c r="C22" s="312" t="s">
        <v>975</v>
      </c>
      <c r="D22" s="38"/>
      <c r="E22" s="38"/>
      <c r="F22" s="38"/>
      <c r="G22" s="38"/>
      <c r="H22" s="44"/>
    </row>
    <row r="23" s="2" customFormat="1" ht="16.8" customHeight="1">
      <c r="A23" s="38"/>
      <c r="B23" s="44"/>
      <c r="C23" s="310" t="s">
        <v>282</v>
      </c>
      <c r="D23" s="310" t="s">
        <v>283</v>
      </c>
      <c r="E23" s="17" t="s">
        <v>176</v>
      </c>
      <c r="F23" s="311">
        <v>90</v>
      </c>
      <c r="G23" s="38"/>
      <c r="H23" s="44"/>
    </row>
    <row r="24" s="2" customFormat="1">
      <c r="A24" s="38"/>
      <c r="B24" s="44"/>
      <c r="C24" s="310" t="s">
        <v>267</v>
      </c>
      <c r="D24" s="310" t="s">
        <v>268</v>
      </c>
      <c r="E24" s="17" t="s">
        <v>176</v>
      </c>
      <c r="F24" s="311">
        <v>233.50299999999999</v>
      </c>
      <c r="G24" s="38"/>
      <c r="H24" s="44"/>
    </row>
    <row r="25" s="2" customFormat="1">
      <c r="A25" s="38"/>
      <c r="B25" s="44"/>
      <c r="C25" s="310" t="s">
        <v>292</v>
      </c>
      <c r="D25" s="310" t="s">
        <v>293</v>
      </c>
      <c r="E25" s="17" t="s">
        <v>176</v>
      </c>
      <c r="F25" s="311">
        <v>23.178999999999998</v>
      </c>
      <c r="G25" s="38"/>
      <c r="H25" s="44"/>
    </row>
    <row r="26" s="2" customFormat="1" ht="16.8" customHeight="1">
      <c r="A26" s="38"/>
      <c r="B26" s="44"/>
      <c r="C26" s="306" t="s">
        <v>208</v>
      </c>
      <c r="D26" s="307" t="s">
        <v>1</v>
      </c>
      <c r="E26" s="308" t="s">
        <v>1</v>
      </c>
      <c r="F26" s="309">
        <v>3</v>
      </c>
      <c r="G26" s="38"/>
      <c r="H26" s="44"/>
    </row>
    <row r="27" s="2" customFormat="1" ht="16.8" customHeight="1">
      <c r="A27" s="38"/>
      <c r="B27" s="44"/>
      <c r="C27" s="310" t="s">
        <v>1</v>
      </c>
      <c r="D27" s="310" t="s">
        <v>235</v>
      </c>
      <c r="E27" s="17" t="s">
        <v>1</v>
      </c>
      <c r="F27" s="311">
        <v>0</v>
      </c>
      <c r="G27" s="38"/>
      <c r="H27" s="44"/>
    </row>
    <row r="28" s="2" customFormat="1" ht="16.8" customHeight="1">
      <c r="A28" s="38"/>
      <c r="B28" s="44"/>
      <c r="C28" s="310" t="s">
        <v>1</v>
      </c>
      <c r="D28" s="310" t="s">
        <v>236</v>
      </c>
      <c r="E28" s="17" t="s">
        <v>1</v>
      </c>
      <c r="F28" s="311">
        <v>3</v>
      </c>
      <c r="G28" s="38"/>
      <c r="H28" s="44"/>
    </row>
    <row r="29" s="2" customFormat="1" ht="16.8" customHeight="1">
      <c r="A29" s="38"/>
      <c r="B29" s="44"/>
      <c r="C29" s="310" t="s">
        <v>208</v>
      </c>
      <c r="D29" s="310" t="s">
        <v>162</v>
      </c>
      <c r="E29" s="17" t="s">
        <v>1</v>
      </c>
      <c r="F29" s="311">
        <v>3</v>
      </c>
      <c r="G29" s="38"/>
      <c r="H29" s="44"/>
    </row>
    <row r="30" s="2" customFormat="1" ht="16.8" customHeight="1">
      <c r="A30" s="38"/>
      <c r="B30" s="44"/>
      <c r="C30" s="312" t="s">
        <v>975</v>
      </c>
      <c r="D30" s="38"/>
      <c r="E30" s="38"/>
      <c r="F30" s="38"/>
      <c r="G30" s="38"/>
      <c r="H30" s="44"/>
    </row>
    <row r="31" s="2" customFormat="1" ht="16.8" customHeight="1">
      <c r="A31" s="38"/>
      <c r="B31" s="44"/>
      <c r="C31" s="310" t="s">
        <v>232</v>
      </c>
      <c r="D31" s="310" t="s">
        <v>233</v>
      </c>
      <c r="E31" s="17" t="s">
        <v>176</v>
      </c>
      <c r="F31" s="311">
        <v>3</v>
      </c>
      <c r="G31" s="38"/>
      <c r="H31" s="44"/>
    </row>
    <row r="32" s="2" customFormat="1" ht="16.8" customHeight="1">
      <c r="A32" s="38"/>
      <c r="B32" s="44"/>
      <c r="C32" s="310" t="s">
        <v>237</v>
      </c>
      <c r="D32" s="310" t="s">
        <v>238</v>
      </c>
      <c r="E32" s="17" t="s">
        <v>176</v>
      </c>
      <c r="F32" s="311">
        <v>3</v>
      </c>
      <c r="G32" s="38"/>
      <c r="H32" s="44"/>
    </row>
    <row r="33" s="2" customFormat="1" ht="16.8" customHeight="1">
      <c r="A33" s="38"/>
      <c r="B33" s="44"/>
      <c r="C33" s="310" t="s">
        <v>242</v>
      </c>
      <c r="D33" s="310" t="s">
        <v>243</v>
      </c>
      <c r="E33" s="17" t="s">
        <v>176</v>
      </c>
      <c r="F33" s="311">
        <v>3</v>
      </c>
      <c r="G33" s="38"/>
      <c r="H33" s="44"/>
    </row>
    <row r="34" s="2" customFormat="1" ht="16.8" customHeight="1">
      <c r="A34" s="38"/>
      <c r="B34" s="44"/>
      <c r="C34" s="306" t="s">
        <v>206</v>
      </c>
      <c r="D34" s="307" t="s">
        <v>1</v>
      </c>
      <c r="E34" s="308" t="s">
        <v>1</v>
      </c>
      <c r="F34" s="309">
        <v>20</v>
      </c>
      <c r="G34" s="38"/>
      <c r="H34" s="44"/>
    </row>
    <row r="35" s="2" customFormat="1" ht="16.8" customHeight="1">
      <c r="A35" s="38"/>
      <c r="B35" s="44"/>
      <c r="C35" s="310" t="s">
        <v>1</v>
      </c>
      <c r="D35" s="310" t="s">
        <v>230</v>
      </c>
      <c r="E35" s="17" t="s">
        <v>1</v>
      </c>
      <c r="F35" s="311">
        <v>0</v>
      </c>
      <c r="G35" s="38"/>
      <c r="H35" s="44"/>
    </row>
    <row r="36" s="2" customFormat="1" ht="16.8" customHeight="1">
      <c r="A36" s="38"/>
      <c r="B36" s="44"/>
      <c r="C36" s="310" t="s">
        <v>1</v>
      </c>
      <c r="D36" s="310" t="s">
        <v>231</v>
      </c>
      <c r="E36" s="17" t="s">
        <v>1</v>
      </c>
      <c r="F36" s="311">
        <v>20</v>
      </c>
      <c r="G36" s="38"/>
      <c r="H36" s="44"/>
    </row>
    <row r="37" s="2" customFormat="1" ht="16.8" customHeight="1">
      <c r="A37" s="38"/>
      <c r="B37" s="44"/>
      <c r="C37" s="310" t="s">
        <v>206</v>
      </c>
      <c r="D37" s="310" t="s">
        <v>162</v>
      </c>
      <c r="E37" s="17" t="s">
        <v>1</v>
      </c>
      <c r="F37" s="311">
        <v>20</v>
      </c>
      <c r="G37" s="38"/>
      <c r="H37" s="44"/>
    </row>
    <row r="38" s="2" customFormat="1" ht="16.8" customHeight="1">
      <c r="A38" s="38"/>
      <c r="B38" s="44"/>
      <c r="C38" s="312" t="s">
        <v>975</v>
      </c>
      <c r="D38" s="38"/>
      <c r="E38" s="38"/>
      <c r="F38" s="38"/>
      <c r="G38" s="38"/>
      <c r="H38" s="44"/>
    </row>
    <row r="39" s="2" customFormat="1" ht="16.8" customHeight="1">
      <c r="A39" s="38"/>
      <c r="B39" s="44"/>
      <c r="C39" s="310" t="s">
        <v>227</v>
      </c>
      <c r="D39" s="310" t="s">
        <v>228</v>
      </c>
      <c r="E39" s="17" t="s">
        <v>157</v>
      </c>
      <c r="F39" s="311">
        <v>20</v>
      </c>
      <c r="G39" s="38"/>
      <c r="H39" s="44"/>
    </row>
    <row r="40" s="2" customFormat="1" ht="16.8" customHeight="1">
      <c r="A40" s="38"/>
      <c r="B40" s="44"/>
      <c r="C40" s="310" t="s">
        <v>232</v>
      </c>
      <c r="D40" s="310" t="s">
        <v>233</v>
      </c>
      <c r="E40" s="17" t="s">
        <v>176</v>
      </c>
      <c r="F40" s="311">
        <v>3</v>
      </c>
      <c r="G40" s="38"/>
      <c r="H40" s="44"/>
    </row>
    <row r="41" s="2" customFormat="1" ht="16.8" customHeight="1">
      <c r="A41" s="38"/>
      <c r="B41" s="44"/>
      <c r="C41" s="306" t="s">
        <v>211</v>
      </c>
      <c r="D41" s="307" t="s">
        <v>1</v>
      </c>
      <c r="E41" s="308" t="s">
        <v>1</v>
      </c>
      <c r="F41" s="309">
        <v>132.483</v>
      </c>
      <c r="G41" s="38"/>
      <c r="H41" s="44"/>
    </row>
    <row r="42" s="2" customFormat="1" ht="16.8" customHeight="1">
      <c r="A42" s="38"/>
      <c r="B42" s="44"/>
      <c r="C42" s="310" t="s">
        <v>1</v>
      </c>
      <c r="D42" s="310" t="s">
        <v>249</v>
      </c>
      <c r="E42" s="17" t="s">
        <v>1</v>
      </c>
      <c r="F42" s="311">
        <v>0</v>
      </c>
      <c r="G42" s="38"/>
      <c r="H42" s="44"/>
    </row>
    <row r="43" s="2" customFormat="1" ht="16.8" customHeight="1">
      <c r="A43" s="38"/>
      <c r="B43" s="44"/>
      <c r="C43" s="310" t="s">
        <v>1</v>
      </c>
      <c r="D43" s="310" t="s">
        <v>250</v>
      </c>
      <c r="E43" s="17" t="s">
        <v>1</v>
      </c>
      <c r="F43" s="311">
        <v>0</v>
      </c>
      <c r="G43" s="38"/>
      <c r="H43" s="44"/>
    </row>
    <row r="44" s="2" customFormat="1" ht="16.8" customHeight="1">
      <c r="A44" s="38"/>
      <c r="B44" s="44"/>
      <c r="C44" s="310" t="s">
        <v>1</v>
      </c>
      <c r="D44" s="310" t="s">
        <v>251</v>
      </c>
      <c r="E44" s="17" t="s">
        <v>1</v>
      </c>
      <c r="F44" s="311">
        <v>41.902999999999999</v>
      </c>
      <c r="G44" s="38"/>
      <c r="H44" s="44"/>
    </row>
    <row r="45" s="2" customFormat="1" ht="16.8" customHeight="1">
      <c r="A45" s="38"/>
      <c r="B45" s="44"/>
      <c r="C45" s="310" t="s">
        <v>1</v>
      </c>
      <c r="D45" s="310" t="s">
        <v>252</v>
      </c>
      <c r="E45" s="17" t="s">
        <v>1</v>
      </c>
      <c r="F45" s="311">
        <v>15.818</v>
      </c>
      <c r="G45" s="38"/>
      <c r="H45" s="44"/>
    </row>
    <row r="46" s="2" customFormat="1" ht="16.8" customHeight="1">
      <c r="A46" s="38"/>
      <c r="B46" s="44"/>
      <c r="C46" s="310" t="s">
        <v>1</v>
      </c>
      <c r="D46" s="310" t="s">
        <v>253</v>
      </c>
      <c r="E46" s="17" t="s">
        <v>1</v>
      </c>
      <c r="F46" s="311">
        <v>46.713000000000001</v>
      </c>
      <c r="G46" s="38"/>
      <c r="H46" s="44"/>
    </row>
    <row r="47" s="2" customFormat="1" ht="16.8" customHeight="1">
      <c r="A47" s="38"/>
      <c r="B47" s="44"/>
      <c r="C47" s="310" t="s">
        <v>1</v>
      </c>
      <c r="D47" s="310" t="s">
        <v>254</v>
      </c>
      <c r="E47" s="17" t="s">
        <v>1</v>
      </c>
      <c r="F47" s="311">
        <v>0</v>
      </c>
      <c r="G47" s="38"/>
      <c r="H47" s="44"/>
    </row>
    <row r="48" s="2" customFormat="1" ht="16.8" customHeight="1">
      <c r="A48" s="38"/>
      <c r="B48" s="44"/>
      <c r="C48" s="310" t="s">
        <v>1</v>
      </c>
      <c r="D48" s="310" t="s">
        <v>255</v>
      </c>
      <c r="E48" s="17" t="s">
        <v>1</v>
      </c>
      <c r="F48" s="311">
        <v>2.1280000000000001</v>
      </c>
      <c r="G48" s="38"/>
      <c r="H48" s="44"/>
    </row>
    <row r="49" s="2" customFormat="1" ht="16.8" customHeight="1">
      <c r="A49" s="38"/>
      <c r="B49" s="44"/>
      <c r="C49" s="310" t="s">
        <v>1</v>
      </c>
      <c r="D49" s="310" t="s">
        <v>256</v>
      </c>
      <c r="E49" s="17" t="s">
        <v>1</v>
      </c>
      <c r="F49" s="311">
        <v>7.3079999999999998</v>
      </c>
      <c r="G49" s="38"/>
      <c r="H49" s="44"/>
    </row>
    <row r="50" s="2" customFormat="1" ht="16.8" customHeight="1">
      <c r="A50" s="38"/>
      <c r="B50" s="44"/>
      <c r="C50" s="310" t="s">
        <v>1</v>
      </c>
      <c r="D50" s="310" t="s">
        <v>255</v>
      </c>
      <c r="E50" s="17" t="s">
        <v>1</v>
      </c>
      <c r="F50" s="311">
        <v>2.1280000000000001</v>
      </c>
      <c r="G50" s="38"/>
      <c r="H50" s="44"/>
    </row>
    <row r="51" s="2" customFormat="1" ht="16.8" customHeight="1">
      <c r="A51" s="38"/>
      <c r="B51" s="44"/>
      <c r="C51" s="310" t="s">
        <v>1</v>
      </c>
      <c r="D51" s="310" t="s">
        <v>257</v>
      </c>
      <c r="E51" s="17" t="s">
        <v>1</v>
      </c>
      <c r="F51" s="311">
        <v>0</v>
      </c>
      <c r="G51" s="38"/>
      <c r="H51" s="44"/>
    </row>
    <row r="52" s="2" customFormat="1" ht="16.8" customHeight="1">
      <c r="A52" s="38"/>
      <c r="B52" s="44"/>
      <c r="C52" s="310" t="s">
        <v>1</v>
      </c>
      <c r="D52" s="310" t="s">
        <v>258</v>
      </c>
      <c r="E52" s="17" t="s">
        <v>1</v>
      </c>
      <c r="F52" s="311">
        <v>16.484999999999999</v>
      </c>
      <c r="G52" s="38"/>
      <c r="H52" s="44"/>
    </row>
    <row r="53" s="2" customFormat="1" ht="16.8" customHeight="1">
      <c r="A53" s="38"/>
      <c r="B53" s="44"/>
      <c r="C53" s="310" t="s">
        <v>211</v>
      </c>
      <c r="D53" s="310" t="s">
        <v>162</v>
      </c>
      <c r="E53" s="17" t="s">
        <v>1</v>
      </c>
      <c r="F53" s="311">
        <v>132.483</v>
      </c>
      <c r="G53" s="38"/>
      <c r="H53" s="44"/>
    </row>
    <row r="54" s="2" customFormat="1" ht="16.8" customHeight="1">
      <c r="A54" s="38"/>
      <c r="B54" s="44"/>
      <c r="C54" s="312" t="s">
        <v>975</v>
      </c>
      <c r="D54" s="38"/>
      <c r="E54" s="38"/>
      <c r="F54" s="38"/>
      <c r="G54" s="38"/>
      <c r="H54" s="44"/>
    </row>
    <row r="55" s="2" customFormat="1">
      <c r="A55" s="38"/>
      <c r="B55" s="44"/>
      <c r="C55" s="310" t="s">
        <v>246</v>
      </c>
      <c r="D55" s="310" t="s">
        <v>247</v>
      </c>
      <c r="E55" s="17" t="s">
        <v>176</v>
      </c>
      <c r="F55" s="311">
        <v>132.483</v>
      </c>
      <c r="G55" s="38"/>
      <c r="H55" s="44"/>
    </row>
    <row r="56" s="2" customFormat="1">
      <c r="A56" s="38"/>
      <c r="B56" s="44"/>
      <c r="C56" s="310" t="s">
        <v>267</v>
      </c>
      <c r="D56" s="310" t="s">
        <v>268</v>
      </c>
      <c r="E56" s="17" t="s">
        <v>176</v>
      </c>
      <c r="F56" s="311">
        <v>233.50299999999999</v>
      </c>
      <c r="G56" s="38"/>
      <c r="H56" s="44"/>
    </row>
    <row r="57" s="2" customFormat="1">
      <c r="A57" s="38"/>
      <c r="B57" s="44"/>
      <c r="C57" s="310" t="s">
        <v>292</v>
      </c>
      <c r="D57" s="310" t="s">
        <v>293</v>
      </c>
      <c r="E57" s="17" t="s">
        <v>176</v>
      </c>
      <c r="F57" s="311">
        <v>23.178999999999998</v>
      </c>
      <c r="G57" s="38"/>
      <c r="H57" s="44"/>
    </row>
    <row r="58" s="2" customFormat="1" ht="16.8" customHeight="1">
      <c r="A58" s="38"/>
      <c r="B58" s="44"/>
      <c r="C58" s="310" t="s">
        <v>278</v>
      </c>
      <c r="D58" s="310" t="s">
        <v>279</v>
      </c>
      <c r="E58" s="17" t="s">
        <v>176</v>
      </c>
      <c r="F58" s="311">
        <v>143.50299999999999</v>
      </c>
      <c r="G58" s="38"/>
      <c r="H58" s="44"/>
    </row>
    <row r="59" s="2" customFormat="1" ht="16.8" customHeight="1">
      <c r="A59" s="38"/>
      <c r="B59" s="44"/>
      <c r="C59" s="310" t="s">
        <v>274</v>
      </c>
      <c r="D59" s="310" t="s">
        <v>275</v>
      </c>
      <c r="E59" s="17" t="s">
        <v>176</v>
      </c>
      <c r="F59" s="311">
        <v>143.50299999999999</v>
      </c>
      <c r="G59" s="38"/>
      <c r="H59" s="44"/>
    </row>
    <row r="60" s="2" customFormat="1" ht="16.8" customHeight="1">
      <c r="A60" s="38"/>
      <c r="B60" s="44"/>
      <c r="C60" s="306" t="s">
        <v>209</v>
      </c>
      <c r="D60" s="307" t="s">
        <v>1</v>
      </c>
      <c r="E60" s="308" t="s">
        <v>1</v>
      </c>
      <c r="F60" s="309">
        <v>11.02</v>
      </c>
      <c r="G60" s="38"/>
      <c r="H60" s="44"/>
    </row>
    <row r="61" s="2" customFormat="1" ht="16.8" customHeight="1">
      <c r="A61" s="38"/>
      <c r="B61" s="44"/>
      <c r="C61" s="310" t="s">
        <v>1</v>
      </c>
      <c r="D61" s="310" t="s">
        <v>249</v>
      </c>
      <c r="E61" s="17" t="s">
        <v>1</v>
      </c>
      <c r="F61" s="311">
        <v>0</v>
      </c>
      <c r="G61" s="38"/>
      <c r="H61" s="44"/>
    </row>
    <row r="62" s="2" customFormat="1" ht="16.8" customHeight="1">
      <c r="A62" s="38"/>
      <c r="B62" s="44"/>
      <c r="C62" s="310" t="s">
        <v>1</v>
      </c>
      <c r="D62" s="310" t="s">
        <v>262</v>
      </c>
      <c r="E62" s="17" t="s">
        <v>1</v>
      </c>
      <c r="F62" s="311">
        <v>0</v>
      </c>
      <c r="G62" s="38"/>
      <c r="H62" s="44"/>
    </row>
    <row r="63" s="2" customFormat="1" ht="16.8" customHeight="1">
      <c r="A63" s="38"/>
      <c r="B63" s="44"/>
      <c r="C63" s="310" t="s">
        <v>1</v>
      </c>
      <c r="D63" s="310" t="s">
        <v>263</v>
      </c>
      <c r="E63" s="17" t="s">
        <v>1</v>
      </c>
      <c r="F63" s="311">
        <v>6.4279999999999999</v>
      </c>
      <c r="G63" s="38"/>
      <c r="H63" s="44"/>
    </row>
    <row r="64" s="2" customFormat="1" ht="16.8" customHeight="1">
      <c r="A64" s="38"/>
      <c r="B64" s="44"/>
      <c r="C64" s="310" t="s">
        <v>1</v>
      </c>
      <c r="D64" s="310" t="s">
        <v>264</v>
      </c>
      <c r="E64" s="17" t="s">
        <v>1</v>
      </c>
      <c r="F64" s="311">
        <v>2.6160000000000001</v>
      </c>
      <c r="G64" s="38"/>
      <c r="H64" s="44"/>
    </row>
    <row r="65" s="2" customFormat="1" ht="16.8" customHeight="1">
      <c r="A65" s="38"/>
      <c r="B65" s="44"/>
      <c r="C65" s="310" t="s">
        <v>1</v>
      </c>
      <c r="D65" s="310" t="s">
        <v>265</v>
      </c>
      <c r="E65" s="17" t="s">
        <v>1</v>
      </c>
      <c r="F65" s="311">
        <v>0</v>
      </c>
      <c r="G65" s="38"/>
      <c r="H65" s="44"/>
    </row>
    <row r="66" s="2" customFormat="1" ht="16.8" customHeight="1">
      <c r="A66" s="38"/>
      <c r="B66" s="44"/>
      <c r="C66" s="310" t="s">
        <v>1</v>
      </c>
      <c r="D66" s="310" t="s">
        <v>266</v>
      </c>
      <c r="E66" s="17" t="s">
        <v>1</v>
      </c>
      <c r="F66" s="311">
        <v>1.976</v>
      </c>
      <c r="G66" s="38"/>
      <c r="H66" s="44"/>
    </row>
    <row r="67" s="2" customFormat="1" ht="16.8" customHeight="1">
      <c r="A67" s="38"/>
      <c r="B67" s="44"/>
      <c r="C67" s="310" t="s">
        <v>209</v>
      </c>
      <c r="D67" s="310" t="s">
        <v>162</v>
      </c>
      <c r="E67" s="17" t="s">
        <v>1</v>
      </c>
      <c r="F67" s="311">
        <v>11.02</v>
      </c>
      <c r="G67" s="38"/>
      <c r="H67" s="44"/>
    </row>
    <row r="68" s="2" customFormat="1" ht="16.8" customHeight="1">
      <c r="A68" s="38"/>
      <c r="B68" s="44"/>
      <c r="C68" s="312" t="s">
        <v>975</v>
      </c>
      <c r="D68" s="38"/>
      <c r="E68" s="38"/>
      <c r="F68" s="38"/>
      <c r="G68" s="38"/>
      <c r="H68" s="44"/>
    </row>
    <row r="69" s="2" customFormat="1">
      <c r="A69" s="38"/>
      <c r="B69" s="44"/>
      <c r="C69" s="310" t="s">
        <v>259</v>
      </c>
      <c r="D69" s="310" t="s">
        <v>260</v>
      </c>
      <c r="E69" s="17" t="s">
        <v>176</v>
      </c>
      <c r="F69" s="311">
        <v>11.02</v>
      </c>
      <c r="G69" s="38"/>
      <c r="H69" s="44"/>
    </row>
    <row r="70" s="2" customFormat="1">
      <c r="A70" s="38"/>
      <c r="B70" s="44"/>
      <c r="C70" s="310" t="s">
        <v>267</v>
      </c>
      <c r="D70" s="310" t="s">
        <v>268</v>
      </c>
      <c r="E70" s="17" t="s">
        <v>176</v>
      </c>
      <c r="F70" s="311">
        <v>233.50299999999999</v>
      </c>
      <c r="G70" s="38"/>
      <c r="H70" s="44"/>
    </row>
    <row r="71" s="2" customFormat="1">
      <c r="A71" s="38"/>
      <c r="B71" s="44"/>
      <c r="C71" s="310" t="s">
        <v>292</v>
      </c>
      <c r="D71" s="310" t="s">
        <v>293</v>
      </c>
      <c r="E71" s="17" t="s">
        <v>176</v>
      </c>
      <c r="F71" s="311">
        <v>23.178999999999998</v>
      </c>
      <c r="G71" s="38"/>
      <c r="H71" s="44"/>
    </row>
    <row r="72" s="2" customFormat="1" ht="16.8" customHeight="1">
      <c r="A72" s="38"/>
      <c r="B72" s="44"/>
      <c r="C72" s="310" t="s">
        <v>278</v>
      </c>
      <c r="D72" s="310" t="s">
        <v>279</v>
      </c>
      <c r="E72" s="17" t="s">
        <v>176</v>
      </c>
      <c r="F72" s="311">
        <v>143.50299999999999</v>
      </c>
      <c r="G72" s="38"/>
      <c r="H72" s="44"/>
    </row>
    <row r="73" s="2" customFormat="1" ht="16.8" customHeight="1">
      <c r="A73" s="38"/>
      <c r="B73" s="44"/>
      <c r="C73" s="310" t="s">
        <v>274</v>
      </c>
      <c r="D73" s="310" t="s">
        <v>275</v>
      </c>
      <c r="E73" s="17" t="s">
        <v>176</v>
      </c>
      <c r="F73" s="311">
        <v>143.50299999999999</v>
      </c>
      <c r="G73" s="38"/>
      <c r="H73" s="44"/>
    </row>
    <row r="74" s="2" customFormat="1" ht="16.8" customHeight="1">
      <c r="A74" s="38"/>
      <c r="B74" s="44"/>
      <c r="C74" s="306" t="s">
        <v>215</v>
      </c>
      <c r="D74" s="307" t="s">
        <v>1</v>
      </c>
      <c r="E74" s="308" t="s">
        <v>1</v>
      </c>
      <c r="F74" s="309">
        <v>23.178999999999998</v>
      </c>
      <c r="G74" s="38"/>
      <c r="H74" s="44"/>
    </row>
    <row r="75" s="2" customFormat="1" ht="16.8" customHeight="1">
      <c r="A75" s="38"/>
      <c r="B75" s="44"/>
      <c r="C75" s="310" t="s">
        <v>1</v>
      </c>
      <c r="D75" s="310" t="s">
        <v>295</v>
      </c>
      <c r="E75" s="17" t="s">
        <v>1</v>
      </c>
      <c r="F75" s="311">
        <v>0</v>
      </c>
      <c r="G75" s="38"/>
      <c r="H75" s="44"/>
    </row>
    <row r="76" s="2" customFormat="1" ht="16.8" customHeight="1">
      <c r="A76" s="38"/>
      <c r="B76" s="44"/>
      <c r="C76" s="310" t="s">
        <v>1</v>
      </c>
      <c r="D76" s="310" t="s">
        <v>271</v>
      </c>
      <c r="E76" s="17" t="s">
        <v>1</v>
      </c>
      <c r="F76" s="311">
        <v>132.483</v>
      </c>
      <c r="G76" s="38"/>
      <c r="H76" s="44"/>
    </row>
    <row r="77" s="2" customFormat="1" ht="16.8" customHeight="1">
      <c r="A77" s="38"/>
      <c r="B77" s="44"/>
      <c r="C77" s="310" t="s">
        <v>1</v>
      </c>
      <c r="D77" s="310" t="s">
        <v>272</v>
      </c>
      <c r="E77" s="17" t="s">
        <v>1</v>
      </c>
      <c r="F77" s="311">
        <v>11.02</v>
      </c>
      <c r="G77" s="38"/>
      <c r="H77" s="44"/>
    </row>
    <row r="78" s="2" customFormat="1" ht="16.8" customHeight="1">
      <c r="A78" s="38"/>
      <c r="B78" s="44"/>
      <c r="C78" s="310" t="s">
        <v>1</v>
      </c>
      <c r="D78" s="310" t="s">
        <v>296</v>
      </c>
      <c r="E78" s="17" t="s">
        <v>1</v>
      </c>
      <c r="F78" s="311">
        <v>-90</v>
      </c>
      <c r="G78" s="38"/>
      <c r="H78" s="44"/>
    </row>
    <row r="79" s="2" customFormat="1" ht="16.8" customHeight="1">
      <c r="A79" s="38"/>
      <c r="B79" s="44"/>
      <c r="C79" s="310" t="s">
        <v>1</v>
      </c>
      <c r="D79" s="310" t="s">
        <v>297</v>
      </c>
      <c r="E79" s="17" t="s">
        <v>1</v>
      </c>
      <c r="F79" s="311">
        <v>-30.324000000000002</v>
      </c>
      <c r="G79" s="38"/>
      <c r="H79" s="44"/>
    </row>
    <row r="80" s="2" customFormat="1" ht="16.8" customHeight="1">
      <c r="A80" s="38"/>
      <c r="B80" s="44"/>
      <c r="C80" s="310" t="s">
        <v>215</v>
      </c>
      <c r="D80" s="310" t="s">
        <v>162</v>
      </c>
      <c r="E80" s="17" t="s">
        <v>1</v>
      </c>
      <c r="F80" s="311">
        <v>23.178999999999998</v>
      </c>
      <c r="G80" s="38"/>
      <c r="H80" s="44"/>
    </row>
    <row r="81" s="2" customFormat="1" ht="16.8" customHeight="1">
      <c r="A81" s="38"/>
      <c r="B81" s="44"/>
      <c r="C81" s="312" t="s">
        <v>975</v>
      </c>
      <c r="D81" s="38"/>
      <c r="E81" s="38"/>
      <c r="F81" s="38"/>
      <c r="G81" s="38"/>
      <c r="H81" s="44"/>
    </row>
    <row r="82" s="2" customFormat="1">
      <c r="A82" s="38"/>
      <c r="B82" s="44"/>
      <c r="C82" s="310" t="s">
        <v>292</v>
      </c>
      <c r="D82" s="310" t="s">
        <v>293</v>
      </c>
      <c r="E82" s="17" t="s">
        <v>176</v>
      </c>
      <c r="F82" s="311">
        <v>23.178999999999998</v>
      </c>
      <c r="G82" s="38"/>
      <c r="H82" s="44"/>
    </row>
    <row r="83" s="2" customFormat="1">
      <c r="A83" s="38"/>
      <c r="B83" s="44"/>
      <c r="C83" s="310" t="s">
        <v>304</v>
      </c>
      <c r="D83" s="310" t="s">
        <v>305</v>
      </c>
      <c r="E83" s="17" t="s">
        <v>188</v>
      </c>
      <c r="F83" s="311">
        <v>41.722000000000001</v>
      </c>
      <c r="G83" s="38"/>
      <c r="H83" s="44"/>
    </row>
    <row r="84" s="2" customFormat="1" ht="16.8" customHeight="1">
      <c r="A84" s="38"/>
      <c r="B84" s="44"/>
      <c r="C84" s="306" t="s">
        <v>365</v>
      </c>
      <c r="D84" s="307" t="s">
        <v>1</v>
      </c>
      <c r="E84" s="308" t="s">
        <v>1</v>
      </c>
      <c r="F84" s="309">
        <v>21.504000000000001</v>
      </c>
      <c r="G84" s="38"/>
      <c r="H84" s="44"/>
    </row>
    <row r="85" s="2" customFormat="1" ht="16.8" customHeight="1">
      <c r="A85" s="38"/>
      <c r="B85" s="44"/>
      <c r="C85" s="310" t="s">
        <v>1</v>
      </c>
      <c r="D85" s="310" t="s">
        <v>362</v>
      </c>
      <c r="E85" s="17" t="s">
        <v>1</v>
      </c>
      <c r="F85" s="311">
        <v>0</v>
      </c>
      <c r="G85" s="38"/>
      <c r="H85" s="44"/>
    </row>
    <row r="86" s="2" customFormat="1" ht="16.8" customHeight="1">
      <c r="A86" s="38"/>
      <c r="B86" s="44"/>
      <c r="C86" s="310" t="s">
        <v>1</v>
      </c>
      <c r="D86" s="310" t="s">
        <v>262</v>
      </c>
      <c r="E86" s="17" t="s">
        <v>1</v>
      </c>
      <c r="F86" s="311">
        <v>0</v>
      </c>
      <c r="G86" s="38"/>
      <c r="H86" s="44"/>
    </row>
    <row r="87" s="2" customFormat="1" ht="16.8" customHeight="1">
      <c r="A87" s="38"/>
      <c r="B87" s="44"/>
      <c r="C87" s="310" t="s">
        <v>1</v>
      </c>
      <c r="D87" s="310" t="s">
        <v>363</v>
      </c>
      <c r="E87" s="17" t="s">
        <v>1</v>
      </c>
      <c r="F87" s="311">
        <v>16.07</v>
      </c>
      <c r="G87" s="38"/>
      <c r="H87" s="44"/>
    </row>
    <row r="88" s="2" customFormat="1" ht="16.8" customHeight="1">
      <c r="A88" s="38"/>
      <c r="B88" s="44"/>
      <c r="C88" s="310" t="s">
        <v>1</v>
      </c>
      <c r="D88" s="310" t="s">
        <v>265</v>
      </c>
      <c r="E88" s="17" t="s">
        <v>1</v>
      </c>
      <c r="F88" s="311">
        <v>0</v>
      </c>
      <c r="G88" s="38"/>
      <c r="H88" s="44"/>
    </row>
    <row r="89" s="2" customFormat="1" ht="16.8" customHeight="1">
      <c r="A89" s="38"/>
      <c r="B89" s="44"/>
      <c r="C89" s="310" t="s">
        <v>1</v>
      </c>
      <c r="D89" s="310" t="s">
        <v>364</v>
      </c>
      <c r="E89" s="17" t="s">
        <v>1</v>
      </c>
      <c r="F89" s="311">
        <v>5.4340000000000002</v>
      </c>
      <c r="G89" s="38"/>
      <c r="H89" s="44"/>
    </row>
    <row r="90" s="2" customFormat="1" ht="16.8" customHeight="1">
      <c r="A90" s="38"/>
      <c r="B90" s="44"/>
      <c r="C90" s="310" t="s">
        <v>365</v>
      </c>
      <c r="D90" s="310" t="s">
        <v>162</v>
      </c>
      <c r="E90" s="17" t="s">
        <v>1</v>
      </c>
      <c r="F90" s="311">
        <v>21.504000000000001</v>
      </c>
      <c r="G90" s="38"/>
      <c r="H90" s="44"/>
    </row>
    <row r="91" s="2" customFormat="1" ht="16.8" customHeight="1">
      <c r="A91" s="38"/>
      <c r="B91" s="44"/>
      <c r="C91" s="306" t="s">
        <v>371</v>
      </c>
      <c r="D91" s="307" t="s">
        <v>1</v>
      </c>
      <c r="E91" s="308" t="s">
        <v>1</v>
      </c>
      <c r="F91" s="309">
        <v>4.0250000000000004</v>
      </c>
      <c r="G91" s="38"/>
      <c r="H91" s="44"/>
    </row>
    <row r="92" s="2" customFormat="1" ht="16.8" customHeight="1">
      <c r="A92" s="38"/>
      <c r="B92" s="44"/>
      <c r="C92" s="310" t="s">
        <v>1</v>
      </c>
      <c r="D92" s="310" t="s">
        <v>362</v>
      </c>
      <c r="E92" s="17" t="s">
        <v>1</v>
      </c>
      <c r="F92" s="311">
        <v>0</v>
      </c>
      <c r="G92" s="38"/>
      <c r="H92" s="44"/>
    </row>
    <row r="93" s="2" customFormat="1" ht="16.8" customHeight="1">
      <c r="A93" s="38"/>
      <c r="B93" s="44"/>
      <c r="C93" s="310" t="s">
        <v>1</v>
      </c>
      <c r="D93" s="310" t="s">
        <v>262</v>
      </c>
      <c r="E93" s="17" t="s">
        <v>1</v>
      </c>
      <c r="F93" s="311">
        <v>0</v>
      </c>
      <c r="G93" s="38"/>
      <c r="H93" s="44"/>
    </row>
    <row r="94" s="2" customFormat="1" ht="16.8" customHeight="1">
      <c r="A94" s="38"/>
      <c r="B94" s="44"/>
      <c r="C94" s="310" t="s">
        <v>1</v>
      </c>
      <c r="D94" s="310" t="s">
        <v>370</v>
      </c>
      <c r="E94" s="17" t="s">
        <v>1</v>
      </c>
      <c r="F94" s="311">
        <v>4.0250000000000004</v>
      </c>
      <c r="G94" s="38"/>
      <c r="H94" s="44"/>
    </row>
    <row r="95" s="2" customFormat="1" ht="16.8" customHeight="1">
      <c r="A95" s="38"/>
      <c r="B95" s="44"/>
      <c r="C95" s="310" t="s">
        <v>371</v>
      </c>
      <c r="D95" s="310" t="s">
        <v>162</v>
      </c>
      <c r="E95" s="17" t="s">
        <v>1</v>
      </c>
      <c r="F95" s="311">
        <v>4.0250000000000004</v>
      </c>
      <c r="G95" s="38"/>
      <c r="H95" s="44"/>
    </row>
    <row r="96" s="2" customFormat="1" ht="7.44" customHeight="1">
      <c r="A96" s="38"/>
      <c r="B96" s="179"/>
      <c r="C96" s="180"/>
      <c r="D96" s="180"/>
      <c r="E96" s="180"/>
      <c r="F96" s="180"/>
      <c r="G96" s="180"/>
      <c r="H96" s="44"/>
    </row>
    <row r="97" s="2" customFormat="1">
      <c r="A97" s="38"/>
      <c r="B97" s="38"/>
      <c r="C97" s="38"/>
      <c r="D97" s="38"/>
      <c r="E97" s="38"/>
      <c r="F97" s="38"/>
      <c r="G97" s="38"/>
      <c r="H97" s="38"/>
    </row>
  </sheetData>
  <sheetProtection sheet="1" formatColumns="0" formatRows="0" objects="1" scenarios="1" spinCount="100000" saltValue="H4zHOV1BZbpMJhwFbYXOmjdG9JjjM5lS9Ue10hMKgK9+yZ15DqIOoaB/hQxqbn8SgUVZvmg7iUAxdwdDvxzNkQ==" hashValue="vJCOaLajTQucE5n4VJmexYAmrIKXxxz+pN39T4eaFRwxbUgkYnTRJAWI0jRnkd+JqKfbAKpckciV7veEB+tMHg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martin tuscher</dc:creator>
  <cp:lastModifiedBy>martin tuscher</cp:lastModifiedBy>
  <dcterms:created xsi:type="dcterms:W3CDTF">2025-04-25T07:16:46Z</dcterms:created>
  <dcterms:modified xsi:type="dcterms:W3CDTF">2025-04-25T07:16:53Z</dcterms:modified>
</cp:coreProperties>
</file>