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Dešťová kanalizace" sheetId="2" r:id="rId2"/>
    <sheet name="02 - Kanalizační přípojky" sheetId="3" r:id="rId3"/>
    <sheet name="VRN - Vedlejší náklady st..." sheetId="4" r:id="rId4"/>
    <sheet name="Seznam figur" sheetId="5" r:id="rId5"/>
  </sheets>
  <definedNames>
    <definedName name="_xlnm.Print_Area" localSheetId="0">'Rekapitulace stavby'!$D$4:$AO$76,'Rekapitulace stavby'!$C$82:$AQ$98</definedName>
    <definedName name="_xlnm._FilterDatabase" localSheetId="1" hidden="1">'01 - Dešťová kanalizace'!$C$128:$K$561</definedName>
    <definedName name="_xlnm.Print_Area" localSheetId="1">'01 - Dešťová kanalizace'!$C$4:$J$76,'01 - Dešťová kanalizace'!$C$82:$J$110,'01 - Dešťová kanalizace'!$C$116:$K$561</definedName>
    <definedName name="_xlnm._FilterDatabase" localSheetId="2" hidden="1">'02 - Kanalizační přípojky'!$C$124:$K$395</definedName>
    <definedName name="_xlnm.Print_Area" localSheetId="2">'02 - Kanalizační přípojky'!$C$4:$J$76,'02 - Kanalizační přípojky'!$C$82:$J$106,'02 - Kanalizační přípojky'!$C$112:$K$395</definedName>
    <definedName name="_xlnm._FilterDatabase" localSheetId="3" hidden="1">'VRN - Vedlejší náklady st...'!$C$119:$K$148</definedName>
    <definedName name="_xlnm.Print_Area" localSheetId="3">'VRN - Vedlejší náklady st...'!$C$4:$J$76,'VRN - Vedlejší náklady st...'!$C$82:$J$101,'VRN - Vedlejší náklady st...'!$C$107:$K$148</definedName>
    <definedName name="_xlnm.Print_Area" localSheetId="4">'Seznam figur'!$C$4:$G$305</definedName>
    <definedName name="_xlnm.Print_Titles" localSheetId="0">'Rekapitulace stavby'!$92:$92</definedName>
    <definedName name="_xlnm.Print_Titles" localSheetId="1">'01 - Dešťová kanalizace'!$128:$128</definedName>
    <definedName name="_xlnm.Print_Titles" localSheetId="2">'02 - Kanalizační přípojky'!$124:$124</definedName>
    <definedName name="_xlnm.Print_Titles" localSheetId="3">'VRN - Vedlejší náklady st...'!$119:$119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<sst xmlns="http://schemas.openxmlformats.org/spreadsheetml/2006/main" count="9500" uniqueCount="1062">
  <si>
    <t>Export Komplet</t>
  </si>
  <si>
    <t/>
  </si>
  <si>
    <t>2.0</t>
  </si>
  <si>
    <t>ZAMOK</t>
  </si>
  <si>
    <t>False</t>
  </si>
  <si>
    <t>{c8013c59-361d-4f64-9e7f-c43f58ff6f25}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</si>
  <si>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</si>
  <si>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</si>
  <si>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</si>
  <si>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</si>
  <si>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</si>
  <si>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</si>
  <si>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</si>
  <si>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</si>
  <si>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</si>
  <si>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</si>
  <si>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</si>
  <si>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Litomyšl, ul. Havlíčkova – dešťová kanalizace</t>
  </si>
  <si>
    <t>KSO:</t>
  </si>
  <si>
    <t>CC-CZ:</t>
  </si>
  <si>
    <t>Místo:</t>
  </si>
  <si>
    <t>Litomyšl</t>
  </si>
  <si>
    <t>Datum:</t>
  </si>
  <si>
    <t>23. 2. 2021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</si>
  <si>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</si>
  <si>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</si>
  <si>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</si>
  <si>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</si>
  <si>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</si>
  <si>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</si>
  <si>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</si>
  <si>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Pravec František</t>
  </si>
  <si>
    <t>True</t>
  </si>
  <si>
    <t>Zpracovatel:</t>
  </si>
  <si>
    <t>Kašparová Věra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</si>
  <si>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</si>
  <si>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</si>
  <si>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</si>
  <si>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</si>
  <si>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</si>
  <si>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</si>
  <si>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</si>
  <si>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</si>
  <si>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</si>
  <si>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</si>
  <si>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</si>
  <si>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</si>
  <si>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</si>
  <si>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</si>
  <si>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</si>
  <si>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</si>
  <si>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</si>
  <si>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</si>
  <si>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</si>
  <si>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</si>
  <si>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</si>
  <si>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</si>
  <si>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</si>
  <si>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</si>
  <si>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</si>
  <si>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</si>
  <si>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</si>
  <si>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</si>
  <si>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</si>
  <si>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</si>
  <si>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</si>
  <si>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</si>
  <si>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</si>
  <si>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</si>
  <si>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</si>
  <si>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</si>
  <si>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</si>
  <si>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</si>
  <si>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</si>
  <si>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</si>
  <si>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</si>
  <si>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</si>
  <si>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</si>
  <si>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</si>
  <si>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</si>
  <si>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</si>
  <si>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</si>
  <si>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Dešťová kanalizace</t>
  </si>
  <si>
    <t>ING</t>
  </si>
  <si>
    <t>1</t>
  </si>
  <si>
    <t>{d225c859-93f6-453f-9de2-7767fe48c7af}</t>
  </si>
  <si>
    <t>827 21</t>
  </si>
  <si>
    <t>02</t>
  </si>
  <si>
    <t>Kanalizační přípojky</t>
  </si>
  <si>
    <t>{b4528bed-15f5-4fe4-a8bb-f52eec20f02e}</t>
  </si>
  <si>
    <t>VRN</t>
  </si>
  <si>
    <t xml:space="preserve">Vedlejší náklady stavby </t>
  </si>
  <si>
    <t>VON</t>
  </si>
  <si>
    <t>{1bdf5b62-e7df-4724-8393-90b85bb4a236}</t>
  </si>
  <si>
    <t>obsyp_k</t>
  </si>
  <si>
    <t>5,4</t>
  </si>
  <si>
    <t>dlažba_zám</t>
  </si>
  <si>
    <t>204,24</t>
  </si>
  <si>
    <t>KRYCÍ LIST SOUPISU PRACÍ</t>
  </si>
  <si>
    <t>tráva</t>
  </si>
  <si>
    <t>107,8</t>
  </si>
  <si>
    <t>štěrk_kom</t>
  </si>
  <si>
    <t>65,827</t>
  </si>
  <si>
    <t>zásyp_zeminou</t>
  </si>
  <si>
    <t>66,223</t>
  </si>
  <si>
    <t>štěrk_k</t>
  </si>
  <si>
    <t>9,65</t>
  </si>
  <si>
    <t>Objekt:</t>
  </si>
  <si>
    <t>loze</t>
  </si>
  <si>
    <t>24,18</t>
  </si>
  <si>
    <t>01 - Dešťová kanalizace</t>
  </si>
  <si>
    <t>obsyp</t>
  </si>
  <si>
    <t>132,4</t>
  </si>
  <si>
    <t>pazeni_1_2</t>
  </si>
  <si>
    <t>398,28</t>
  </si>
  <si>
    <t>22231</t>
  </si>
  <si>
    <t>rezani</t>
  </si>
  <si>
    <t>31</t>
  </si>
  <si>
    <t>sypanina</t>
  </si>
  <si>
    <t>206,382</t>
  </si>
  <si>
    <t>štěrk</t>
  </si>
  <si>
    <t>104,925</t>
  </si>
  <si>
    <t>vod_přem</t>
  </si>
  <si>
    <t>273,394</t>
  </si>
  <si>
    <t>vytlač</t>
  </si>
  <si>
    <t>207,567</t>
  </si>
  <si>
    <t>zepráce</t>
  </si>
  <si>
    <t>334,517</t>
  </si>
  <si>
    <t>kostky</t>
  </si>
  <si>
    <t>17,52</t>
  </si>
  <si>
    <t>odvoz_suti</t>
  </si>
  <si>
    <t>61,8</t>
  </si>
  <si>
    <t>zepráce_k</t>
  </si>
  <si>
    <t>5,1</t>
  </si>
  <si>
    <t>loze_k</t>
  </si>
  <si>
    <t>1,8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</si>
  <si>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</si>
  <si>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</si>
  <si>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</si>
  <si>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</si>
  <si>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</si>
  <si>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</si>
  <si>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</si>
  <si>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</si>
  <si>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</si>
  <si>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</si>
  <si>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</si>
  <si>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</si>
  <si>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</si>
  <si>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99 - Přesun hmot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</si>
  <si>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</si>
  <si>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</si>
  <si>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</si>
  <si>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</si>
  <si>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</si>
  <si>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</si>
  <si>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</si>
  <si>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</si>
  <si>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</si>
  <si>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</si>
  <si>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</si>
  <si>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</si>
  <si>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</si>
  <si>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</si>
  <si>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</si>
  <si>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</si>
  <si>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</si>
  <si>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</si>
  <si>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</si>
  <si>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</si>
  <si>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</si>
  <si>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</si>
  <si>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113106185</t>
  </si>
  <si>
    <t>Rozebrání dlažeb vozovek z drobných kostek s ložem z kameniva strojně pl do 50 m2</t>
  </si>
  <si>
    <t>m2</t>
  </si>
  <si>
    <t>CS ÚRS 2021 01</t>
  </si>
  <si>
    <t>4</t>
  </si>
  <si>
    <t>-1750899512</t>
  </si>
  <si>
    <t>VV</t>
  </si>
  <si>
    <t>"viz.příloha D.1 Technická zpráva"</t>
  </si>
  <si>
    <t>"kostky" (7,4*2,3)+(2,5*0,20)</t>
  </si>
  <si>
    <t>113106271</t>
  </si>
  <si>
    <t>Rozebrání dlažeb vozovek ze zámkové dlažby s ložem z kameniva strojně pl přes 50 do 200 m2</t>
  </si>
  <si>
    <t>688113215</t>
  </si>
  <si>
    <t>"viz.příloha D.1 - Technická zpráva"</t>
  </si>
  <si>
    <t xml:space="preserve">"zámková dlažba" </t>
  </si>
  <si>
    <t xml:space="preserve"> (66,2*2,2)+(2,2*2,5)*2+(91,2*0,50)+(4,0*0,50)</t>
  </si>
  <si>
    <t>Součet</t>
  </si>
  <si>
    <t>3</t>
  </si>
  <si>
    <t>113107163</t>
  </si>
  <si>
    <t>Odstranění podkladu z kameniva drceného tl 300 mm strojně pl přes 50 do 200 m2</t>
  </si>
  <si>
    <t>1047807983</t>
  </si>
  <si>
    <t>"asfalt" (15,5*1,3)+(4,0*0,50)</t>
  </si>
  <si>
    <t>"kostky" (7,4*1,3)+(1,5*0,20)</t>
  </si>
  <si>
    <t>"zámková dlažba" (66,2*1,3)+(1,5*0,20)*5+(4,0*0,50)</t>
  </si>
  <si>
    <t>113107182</t>
  </si>
  <si>
    <t>Odstranění podkladu živičného tl 100 mm strojně pl přes 50 do 200 m2</t>
  </si>
  <si>
    <t>-511565435</t>
  </si>
  <si>
    <t>"asfalt" (15,5*2,3)+(4,0*0,50)</t>
  </si>
  <si>
    <t>5</t>
  </si>
  <si>
    <t>113201112</t>
  </si>
  <si>
    <t>Vytrhání obrub silničních ležatých</t>
  </si>
  <si>
    <t>m</t>
  </si>
  <si>
    <t>-1161611010</t>
  </si>
  <si>
    <t>2*3,0+4,0</t>
  </si>
  <si>
    <t>6</t>
  </si>
  <si>
    <t>113202111</t>
  </si>
  <si>
    <t>Vytrhání obrub krajníků obrubníků stojatých</t>
  </si>
  <si>
    <t>1806177732</t>
  </si>
  <si>
    <t>110</t>
  </si>
  <si>
    <t>7</t>
  </si>
  <si>
    <t>115101201</t>
  </si>
  <si>
    <t>Čerpání vody na dopravní výšku do 10 m průměrný přítok do 500 l/min</t>
  </si>
  <si>
    <t>hod</t>
  </si>
  <si>
    <t>777471894</t>
  </si>
  <si>
    <t>"viz příloha D.1 - Technická zpráva"</t>
  </si>
  <si>
    <t>70</t>
  </si>
  <si>
    <t>8</t>
  </si>
  <si>
    <t>115101301</t>
  </si>
  <si>
    <t>Pohotovost čerpací soupravy pro dopravní výšku do 10 m přítok do 500 l/min</t>
  </si>
  <si>
    <t>den</t>
  </si>
  <si>
    <t>-1318719203</t>
  </si>
  <si>
    <t>9</t>
  </si>
  <si>
    <t>119001401</t>
  </si>
  <si>
    <t>Dočasné zajištění potrubí ocelového nebo litinového DN do 200 mm</t>
  </si>
  <si>
    <t>-1113063578</t>
  </si>
  <si>
    <t>(1*1,3)+(1*1,3)</t>
  </si>
  <si>
    <t>10</t>
  </si>
  <si>
    <t>119001411</t>
  </si>
  <si>
    <t>Dočasné zajištění potrubí betonového, ŽB nebo kameninového DN do 200 mm</t>
  </si>
  <si>
    <t>-1001396671</t>
  </si>
  <si>
    <t>1*1,3</t>
  </si>
  <si>
    <t>11</t>
  </si>
  <si>
    <t>119001412</t>
  </si>
  <si>
    <t>Dočasné zajištění potrubí betonového, ŽB nebo kameninového DN do 500 mm</t>
  </si>
  <si>
    <t>189239755</t>
  </si>
  <si>
    <t>12</t>
  </si>
  <si>
    <t>119001421</t>
  </si>
  <si>
    <t>Dočasné zajištění kabelů a kabelových tratí ze 3 volně ložených kabelů</t>
  </si>
  <si>
    <t>2114217036</t>
  </si>
  <si>
    <t>7*1,3</t>
  </si>
  <si>
    <t>"přeložka" 10,0</t>
  </si>
  <si>
    <t>13</t>
  </si>
  <si>
    <t>120001101</t>
  </si>
  <si>
    <t>Příplatek za ztížení vykopávky v blízkosti podzemního vedení</t>
  </si>
  <si>
    <t>m3</t>
  </si>
  <si>
    <t>1774702630</t>
  </si>
  <si>
    <t>(2*1,3*1,1)*1+(2*1,3*1,6)*1+(2*1,3*1,0)*7+(2*1,3*1,8)*2</t>
  </si>
  <si>
    <t>"přeložka kabelu" 10,0*1,0*0,60</t>
  </si>
  <si>
    <t>14</t>
  </si>
  <si>
    <t>132251104</t>
  </si>
  <si>
    <t>Hloubení rýh nezapažených  š do 800 mm v hornině třídy těžitelnosti I, skupiny 3 objem přes 100 m3 strojně</t>
  </si>
  <si>
    <t>591927042</t>
  </si>
  <si>
    <t>"přeložka kabelu" 10,0*0,60*1,0</t>
  </si>
  <si>
    <t>-"tráva" 10,0*0,60*0,15</t>
  </si>
  <si>
    <t>zepráce_k*0,30</t>
  </si>
  <si>
    <t>132351104</t>
  </si>
  <si>
    <t>Hloubení rýh nezapažených  š do 800 mm v hornině třídy těžitelnosti II, skupiny 4 objem přes 100 m3 strojně</t>
  </si>
  <si>
    <t>-1293970349</t>
  </si>
  <si>
    <t>zepráce_k*0,70</t>
  </si>
  <si>
    <t>16</t>
  </si>
  <si>
    <t>132254204</t>
  </si>
  <si>
    <t>Hloubení zapažených rýh š do 2000 mm v hornině třídy těžitelnosti I, skupiny 3 objem do 500 m3</t>
  </si>
  <si>
    <t>-1116438583</t>
  </si>
  <si>
    <t>"výpis objemu zemních prací"</t>
  </si>
  <si>
    <t>"kanalizace" 249,16+78,1</t>
  </si>
  <si>
    <t>"sondy na zjištění stáv.sítí - rozšíření" (1,5*0,20*1,6)+(1,5*0,20*1,0)*7+(1,5*0,20*1,1)+(1,5*0,20*1,8)*2</t>
  </si>
  <si>
    <t xml:space="preserve">"rozšíření pro š." </t>
  </si>
  <si>
    <t>(6,25-(2,5*1,3))*(15,37+2,92)</t>
  </si>
  <si>
    <t>"drenáž" 140,0*0,20*0,20</t>
  </si>
  <si>
    <t>-"asfalt" (15,5*1,3*0,40)</t>
  </si>
  <si>
    <t>-"kostky" (7,4*1,3*0,40)-(1,5*0,20*0,40)</t>
  </si>
  <si>
    <t>-"zámková dlažba" (66,2*1,3*0,40)-(1,5*0,20*0,40)*5</t>
  </si>
  <si>
    <t>-"tráva" (50,9*1,3*0,15)-(1,5*0,20*0,15)*5</t>
  </si>
  <si>
    <t>zepráce*0,30</t>
  </si>
  <si>
    <t>17</t>
  </si>
  <si>
    <t>132354204</t>
  </si>
  <si>
    <t>Hloubení zapažených rýh š do 2000 mm v hornině třídy těžitelnosti II, skupiny 4 objem do 500 m3</t>
  </si>
  <si>
    <t>1685385746</t>
  </si>
  <si>
    <t>zepráce*0,70</t>
  </si>
  <si>
    <t>18</t>
  </si>
  <si>
    <t>151811131</t>
  </si>
  <si>
    <t>Osazení pažicího boxu hl výkopu do 4 m š do 1,2 m</t>
  </si>
  <si>
    <t>-503671318</t>
  </si>
  <si>
    <t>"kanalizace" 220,1+260,1</t>
  </si>
  <si>
    <t>"sondy - rozšíření" (0,20*2)*1,6+(0,20*2)*1,8*2</t>
  </si>
  <si>
    <t>-"výkop bez zapažení" 84,0</t>
  </si>
  <si>
    <t>19</t>
  </si>
  <si>
    <t>151811231</t>
  </si>
  <si>
    <t>Odstranění pažicího boxu hl výkopu do 4 m š do 1,2 m</t>
  </si>
  <si>
    <t>204395920</t>
  </si>
  <si>
    <t>20</t>
  </si>
  <si>
    <t>162551108</t>
  </si>
  <si>
    <t>Vodorovné přemístění do 3000 m výkopku/sypaniny z horniny třídy těžitelnosti I, skupiny 1 až 3</t>
  </si>
  <si>
    <t>331792838</t>
  </si>
  <si>
    <t>"Vytlačená kubatura :"</t>
  </si>
  <si>
    <t xml:space="preserve">"lože pod potrubí" </t>
  </si>
  <si>
    <t>"kanalizace" 140,0*1,3*0,15</t>
  </si>
  <si>
    <t>-"podbetonování" 24,0*1,3*0,10</t>
  </si>
  <si>
    <t>Mezisoučet</t>
  </si>
  <si>
    <t xml:space="preserve">"obsyp potrubí" </t>
  </si>
  <si>
    <t>"kanalizace" 140,0*1,3*0,80</t>
  </si>
  <si>
    <t>-"obetonování" 24,0*0,55</t>
  </si>
  <si>
    <t xml:space="preserve">"přeložka kabelu" </t>
  </si>
  <si>
    <t>"lože pod kabel" (10,0*0,60*0,10)+2*(10,0*0,60*0,10)</t>
  </si>
  <si>
    <t>"obsyp kabelu" (10,0*0,60*0,30)+2*(10,0*0,60*0,30)</t>
  </si>
  <si>
    <t>"kanal. š. bet."</t>
  </si>
  <si>
    <t>(3,14*(1,200)^2/4*15,37)+(3,14*(1,400)^2/4*2,92)</t>
  </si>
  <si>
    <t>"deska pod potrubí" 24,0*1,3*0,10</t>
  </si>
  <si>
    <t>"obetonování potrubí" 24,0*0,55</t>
  </si>
  <si>
    <t>"zásyp štěrkem" (zepráce+zepráce_k)-zásyp_zeminou-vytlač</t>
  </si>
  <si>
    <t>"zásyp_zeminou" (50,9*1,3*0,96)+(10,0*0,60*0,45)</t>
  </si>
  <si>
    <t>vytlač+štěrk_kom</t>
  </si>
  <si>
    <t>vod_přem*0,30</t>
  </si>
  <si>
    <t>162551128</t>
  </si>
  <si>
    <t>Vodorovné přemístění do 3000 m výkopku/sypaniny z horniny třídy těžitelnosti II, skupiny 4 a 5</t>
  </si>
  <si>
    <t>1097158160</t>
  </si>
  <si>
    <t>vod_přem*0,70</t>
  </si>
  <si>
    <t>22</t>
  </si>
  <si>
    <t>167151111</t>
  </si>
  <si>
    <t>Nakládání výkopku z hornin třídy těžitelnosti I, skupiny 1 až 3 přes 100 m3</t>
  </si>
  <si>
    <t>-1699583009</t>
  </si>
  <si>
    <t>23</t>
  </si>
  <si>
    <t>167151112</t>
  </si>
  <si>
    <t>Nakládání výkopku z hornin třídy těžitelnosti II, skupiny 4 a 5 přes 100 m3</t>
  </si>
  <si>
    <t>1162050370</t>
  </si>
  <si>
    <t>24</t>
  </si>
  <si>
    <t>171201201</t>
  </si>
  <si>
    <t>Uložení sypaniny na skládky</t>
  </si>
  <si>
    <t>M3</t>
  </si>
  <si>
    <t>1128902369</t>
  </si>
  <si>
    <t>25</t>
  </si>
  <si>
    <t>171201231</t>
  </si>
  <si>
    <t>Poplatek za uložení zeminy a kamení na recyklační skládce (skládkovné) kód odpadu 17 05 04</t>
  </si>
  <si>
    <t>t</t>
  </si>
  <si>
    <t>151070499</t>
  </si>
  <si>
    <t>vod_přem*1,8</t>
  </si>
  <si>
    <t>26</t>
  </si>
  <si>
    <t>174101101</t>
  </si>
  <si>
    <t>Zásyp jam, šachet rýh nebo kolem objektů sypaninou se zhutněním</t>
  </si>
  <si>
    <t>536522066</t>
  </si>
  <si>
    <t>zepráce+zepráce_k-vytlač</t>
  </si>
  <si>
    <t>27</t>
  </si>
  <si>
    <t>175151101</t>
  </si>
  <si>
    <t>Obsypání potrubí strojně sypaninou bez prohození, uloženou do 3 m</t>
  </si>
  <si>
    <t>-1395771225</t>
  </si>
  <si>
    <t>"kanalizace" 3,14*(0,500)^2/4*(140,0-24,0)</t>
  </si>
  <si>
    <t>obsyp-27,475</t>
  </si>
  <si>
    <t>štěrk+štěrk_k</t>
  </si>
  <si>
    <t>28</t>
  </si>
  <si>
    <t>M</t>
  </si>
  <si>
    <t>5834417111</t>
  </si>
  <si>
    <t>štěrkodrť frakce 0/32</t>
  </si>
  <si>
    <t>-175141275</t>
  </si>
  <si>
    <t>"zásyp rýhy"</t>
  </si>
  <si>
    <t>štěrk_kom*1,8</t>
  </si>
  <si>
    <t>29</t>
  </si>
  <si>
    <t>5833731011</t>
  </si>
  <si>
    <t>štěrkopísek frakce 0/4</t>
  </si>
  <si>
    <t>1192142830</t>
  </si>
  <si>
    <t>"chránička" 3,14*(0,050)^2/4*2*10,0</t>
  </si>
  <si>
    <t>(obsyp_k-0,039)*1,8</t>
  </si>
  <si>
    <t>30</t>
  </si>
  <si>
    <t>5833365111</t>
  </si>
  <si>
    <t>kamenivo těžené hrubé frakce 8/16</t>
  </si>
  <si>
    <t>1670168960</t>
  </si>
  <si>
    <t>štěrk*1,8</t>
  </si>
  <si>
    <t>-1165046462</t>
  </si>
  <si>
    <t>"přesun sypaniny, netýká se přesunu hmot"</t>
  </si>
  <si>
    <t>štěrk+loze+štěrk_kom+loze_k+štěrk_k</t>
  </si>
  <si>
    <t>32</t>
  </si>
  <si>
    <t>162451106</t>
  </si>
  <si>
    <t>Vodorovné přemístění do 2000 m výkopku/sypaniny z horniny třídy těžitelnosti I, skupiny 1 až 3</t>
  </si>
  <si>
    <t>1331712711</t>
  </si>
  <si>
    <t>33</t>
  </si>
  <si>
    <t>181351103</t>
  </si>
  <si>
    <t>Rozprostření ornice tl vrstvy do 200 mm pl do 500 m2 v rovině nebo ve svahu do 1:5 strojně</t>
  </si>
  <si>
    <t>135735284</t>
  </si>
  <si>
    <t>"viz příloha D.1  - Technická zpráva"</t>
  </si>
  <si>
    <t>"tráva - 0,15 m" 50,9*2,0+10,0*0,60</t>
  </si>
  <si>
    <t>34</t>
  </si>
  <si>
    <t>121151113</t>
  </si>
  <si>
    <t>Sejmutí ornice plochy do 500 m2 tl vrstvy do 200 mm strojně</t>
  </si>
  <si>
    <t>-1866714468</t>
  </si>
  <si>
    <t>"tl. 0,15m"</t>
  </si>
  <si>
    <t>35</t>
  </si>
  <si>
    <t>181411131</t>
  </si>
  <si>
    <t>Založení parkového trávníku výsevem plochy do 1000 m2 v rovině a ve svahu do 1:5</t>
  </si>
  <si>
    <t>-823348722</t>
  </si>
  <si>
    <t>36</t>
  </si>
  <si>
    <t>00572470</t>
  </si>
  <si>
    <t>osivo směs travní univerzál</t>
  </si>
  <si>
    <t>kg</t>
  </si>
  <si>
    <t>2013248173</t>
  </si>
  <si>
    <t>tráva*0,03</t>
  </si>
  <si>
    <t>37</t>
  </si>
  <si>
    <t>183101114</t>
  </si>
  <si>
    <t>Hloubení jamek bez výměny půdy zeminy tř 1 až 4 objem do 0,125 m3 v rovině a svahu do 1:5</t>
  </si>
  <si>
    <t>kus</t>
  </si>
  <si>
    <t>1058197473</t>
  </si>
  <si>
    <t>90</t>
  </si>
  <si>
    <t>38</t>
  </si>
  <si>
    <t>184102211</t>
  </si>
  <si>
    <t>Výsadba keře bez balu v do 1 m do jamky se zalitím v rovině a svahu do 1:5</t>
  </si>
  <si>
    <t>482712647</t>
  </si>
  <si>
    <t>39</t>
  </si>
  <si>
    <t>026520261</t>
  </si>
  <si>
    <t>sazenice živého plotu dle výběru</t>
  </si>
  <si>
    <t>1605372498</t>
  </si>
  <si>
    <t>40</t>
  </si>
  <si>
    <t>1845121111</t>
  </si>
  <si>
    <t>Vyzvednutí křovin k přesazení bez balu v rovině a svahu do 1:5</t>
  </si>
  <si>
    <t>-2079367399</t>
  </si>
  <si>
    <t>41</t>
  </si>
  <si>
    <t>184801131</t>
  </si>
  <si>
    <t>Ošetřování vysazených dřevin ve skupinách v rovině a svahu do 1:5</t>
  </si>
  <si>
    <t>1239707138</t>
  </si>
  <si>
    <t>30,0*1,0</t>
  </si>
  <si>
    <t>Zakládání</t>
  </si>
  <si>
    <t>42</t>
  </si>
  <si>
    <t>212752101</t>
  </si>
  <si>
    <t>Trativod z drenážních trubek korugovaných PE-HD SN 4 perforace 360° včetně lože otevřený výkop DN 100 pro liniové stavby</t>
  </si>
  <si>
    <t>-1700939264</t>
  </si>
  <si>
    <t>"DN80" 140,0</t>
  </si>
  <si>
    <t>Svislé a kompletní konstrukce</t>
  </si>
  <si>
    <t>43</t>
  </si>
  <si>
    <t>359901211</t>
  </si>
  <si>
    <t>Monitoring stoky jakékoli výšky na nové kanalizaci</t>
  </si>
  <si>
    <t>748142289</t>
  </si>
  <si>
    <t>"včetně přípojek"</t>
  </si>
  <si>
    <t>140</t>
  </si>
  <si>
    <t>Vodorovné konstrukce</t>
  </si>
  <si>
    <t>44</t>
  </si>
  <si>
    <t>451313541</t>
  </si>
  <si>
    <t>Podkladní vrstva z betonu prostého se zvýšenými nároky na prostředí pod dlažbu tl do 250 mm</t>
  </si>
  <si>
    <t>1746639779</t>
  </si>
  <si>
    <t>"viz příloha D.4 - Výustní objekt"</t>
  </si>
  <si>
    <t>2,5*3,0</t>
  </si>
  <si>
    <t>45</t>
  </si>
  <si>
    <t>451541111</t>
  </si>
  <si>
    <t>Lože pod potrubí otevřený výkop ze štěrkodrtě</t>
  </si>
  <si>
    <t>-45858876</t>
  </si>
  <si>
    <t>46</t>
  </si>
  <si>
    <t>451573111</t>
  </si>
  <si>
    <t>Lože pod potrubí otevřený výkop ze štěrkopísku</t>
  </si>
  <si>
    <t>-734791095</t>
  </si>
  <si>
    <t>47</t>
  </si>
  <si>
    <t>451577877</t>
  </si>
  <si>
    <t>Podklad nebo lože pod dlažbu vodorovný nebo do sklonu 1:5 ze štěrkopísku tl do 100 mm</t>
  </si>
  <si>
    <t>1790888360</t>
  </si>
  <si>
    <t>"viz.příloha D.5 - Uložení potrubí"</t>
  </si>
  <si>
    <t>"10 mm"</t>
  </si>
  <si>
    <t>kostky+ dlažba_zám</t>
  </si>
  <si>
    <t>48</t>
  </si>
  <si>
    <t>452112121</t>
  </si>
  <si>
    <t>Osazení betonových prstenců nebo rámů v do 200 mm</t>
  </si>
  <si>
    <t>1527682463</t>
  </si>
  <si>
    <t>"viz příloha D.3  Kanalizační šachty"</t>
  </si>
  <si>
    <t>6+1+2+2</t>
  </si>
  <si>
    <t>49</t>
  </si>
  <si>
    <t>59224148</t>
  </si>
  <si>
    <t>prstenec šachtový vyrovnávací betonový rovný 625x100x100mm</t>
  </si>
  <si>
    <t>335718997</t>
  </si>
  <si>
    <t>6*1,01</t>
  </si>
  <si>
    <t>50</t>
  </si>
  <si>
    <t>59224147</t>
  </si>
  <si>
    <t>prstenec šachtový vyrovnávací betonový rovný 625x100x80mm</t>
  </si>
  <si>
    <t>-1950841163</t>
  </si>
  <si>
    <t>1*1,01</t>
  </si>
  <si>
    <t>51</t>
  </si>
  <si>
    <t>59224146</t>
  </si>
  <si>
    <t>prstenec šachtový vyrovnávací betonový rovný 625x100x60mm</t>
  </si>
  <si>
    <t>-485430865</t>
  </si>
  <si>
    <t>2*1,01</t>
  </si>
  <si>
    <t>52</t>
  </si>
  <si>
    <t>59224145</t>
  </si>
  <si>
    <t>prstenec šachtový vyrovnávací betonový rovný 625x100x40mm</t>
  </si>
  <si>
    <t>-1814134759</t>
  </si>
  <si>
    <t>53</t>
  </si>
  <si>
    <t>452311131</t>
  </si>
  <si>
    <t>Podkladní desky z betonu prostého tř. C 12/15 otevřený výkop</t>
  </si>
  <si>
    <t>-1699776745</t>
  </si>
  <si>
    <t>"viz příloha D.5  - Uložení potrubí"</t>
  </si>
  <si>
    <t>"pod potrubí" 24,0*1,3*0,10</t>
  </si>
  <si>
    <t>54</t>
  </si>
  <si>
    <t>452351101</t>
  </si>
  <si>
    <t>Bednění podkladních desek nebo bloků nebo sedlového lože otevřený výkop</t>
  </si>
  <si>
    <t>1053345675</t>
  </si>
  <si>
    <t>"viz příloha D.5 - Uložení potrubí"</t>
  </si>
  <si>
    <t>(2*24,0+2*1,3)*0,10</t>
  </si>
  <si>
    <t>55</t>
  </si>
  <si>
    <t>452368211</t>
  </si>
  <si>
    <t>Výztuž podkladních desek nebo bloků nebo pražců otevřený výkop ze svařovaných sítí Kari</t>
  </si>
  <si>
    <t>-1900184195</t>
  </si>
  <si>
    <t>"pod potrubí" 24,0*1,3*0,00303</t>
  </si>
  <si>
    <t>56</t>
  </si>
  <si>
    <t>463212121</t>
  </si>
  <si>
    <t>Rovnanina z lomového kamene s vyklínováním spár těženým kamenivem</t>
  </si>
  <si>
    <t>-1785557240</t>
  </si>
  <si>
    <t>"viz.příloha D.4 - Výustní objekt"</t>
  </si>
  <si>
    <t>2,5*3,0*0,20</t>
  </si>
  <si>
    <t>57</t>
  </si>
  <si>
    <t>4634511141</t>
  </si>
  <si>
    <t>Prolití kamenné rovnaniny betonem 25/30</t>
  </si>
  <si>
    <t>1478358643</t>
  </si>
  <si>
    <t>"viz příloha D.1 - Technická zpráva, příloha D.4 - Výustní objekt"</t>
  </si>
  <si>
    <t>"stávající gabion - prolití betonem C25/30 Xc2, XF3"</t>
  </si>
  <si>
    <t>(2,5*0,60*1,01)*0,30</t>
  </si>
  <si>
    <t>Komunikace</t>
  </si>
  <si>
    <t>58</t>
  </si>
  <si>
    <t>564871111</t>
  </si>
  <si>
    <t>Podklad ze štěrkodrtě ŠD tl 250 mm</t>
  </si>
  <si>
    <t>-601105129</t>
  </si>
  <si>
    <t>59</t>
  </si>
  <si>
    <t>565155111</t>
  </si>
  <si>
    <t>Asfaltový beton vrstva podkladní ACP 16 (obalované kamenivo OKS) tl 70 mm š do 3 m</t>
  </si>
  <si>
    <t>203239307</t>
  </si>
  <si>
    <t>"viz. příloha D.5 Uložení potrubí"</t>
  </si>
  <si>
    <t>60</t>
  </si>
  <si>
    <t>567122112</t>
  </si>
  <si>
    <t>Podklad ze směsi stmelené cementem SC C 8/10 (KSC I) tl 130 mm</t>
  </si>
  <si>
    <t>716636593</t>
  </si>
  <si>
    <t>61</t>
  </si>
  <si>
    <t>567122114</t>
  </si>
  <si>
    <t>Podklad ze směsi stmelené cementem SC C 8/10 (KSC I) tl 150 mm</t>
  </si>
  <si>
    <t>-1108200910</t>
  </si>
  <si>
    <t>62</t>
  </si>
  <si>
    <t>573111112</t>
  </si>
  <si>
    <t>Postřik živičný infiltrační s posypem z asfaltu množství 1 kg/m2</t>
  </si>
  <si>
    <t>1796486739</t>
  </si>
  <si>
    <t>"viz. příloha D.5 - Uložení potrubí"</t>
  </si>
  <si>
    <t>63</t>
  </si>
  <si>
    <t>573211106</t>
  </si>
  <si>
    <t>Postřik živičný spojovací z asfaltu v množství 0,20 kg/m2</t>
  </si>
  <si>
    <t>169238527</t>
  </si>
  <si>
    <t>64</t>
  </si>
  <si>
    <t>577144211</t>
  </si>
  <si>
    <t>Asfaltový beton vrstva obrusná ACO 11 (ABS) tř. II tl 50 mm š do 3 m z nemodifikovaného asfaltu</t>
  </si>
  <si>
    <t>-1517813496</t>
  </si>
  <si>
    <t>65</t>
  </si>
  <si>
    <t>591211111</t>
  </si>
  <si>
    <t>Kladení dlažby z kostek drobných z kamene do lože z kameniva těženého tl 50 mm</t>
  </si>
  <si>
    <t>765642415</t>
  </si>
  <si>
    <t>66</t>
  </si>
  <si>
    <t>596211111</t>
  </si>
  <si>
    <t>Kladení zámkové dlažby komunikací pro pěší tl 60 mm skupiny A pl do 100 m2</t>
  </si>
  <si>
    <t>1155114629</t>
  </si>
  <si>
    <t>67</t>
  </si>
  <si>
    <t>59245018</t>
  </si>
  <si>
    <t>dlažba tvar obdélník betonová 200x100x60mm přírodní</t>
  </si>
  <si>
    <t>-413564626</t>
  </si>
  <si>
    <t>Trubní vedení</t>
  </si>
  <si>
    <t>68</t>
  </si>
  <si>
    <t>871420320</t>
  </si>
  <si>
    <t>Montáž kanalizačního potrubí hladkého plnostěnného SN 12 z polypropylenu DN 500</t>
  </si>
  <si>
    <t>1143739596</t>
  </si>
  <si>
    <t>"viz příloha D.1 Technická zpráva"</t>
  </si>
  <si>
    <t>"kanalizace" 116,0</t>
  </si>
  <si>
    <t>69</t>
  </si>
  <si>
    <t>28617042</t>
  </si>
  <si>
    <t>trubka kanalizační PP plnostěnná třívrstvá DN 500x6000mm SN12</t>
  </si>
  <si>
    <t>-1939844691</t>
  </si>
  <si>
    <t>"včetně těsnících kroužků"</t>
  </si>
  <si>
    <t>"kanalizace" 116,0*1,015</t>
  </si>
  <si>
    <t>871420330</t>
  </si>
  <si>
    <t>Montáž kanalizačního potrubí hladkého plnostěnného SN 16 z polypropylenu DN 500</t>
  </si>
  <si>
    <t>2012008012</t>
  </si>
  <si>
    <t>"v komunikaci" 24,0</t>
  </si>
  <si>
    <t>71</t>
  </si>
  <si>
    <t>28617099</t>
  </si>
  <si>
    <t>trubka kanalizační PP plnostěnná třívrstvá DN 500x6000mm SN16</t>
  </si>
  <si>
    <t>711460792</t>
  </si>
  <si>
    <t>24*1,015 'Přepočtené koeficientem množství</t>
  </si>
  <si>
    <t>72</t>
  </si>
  <si>
    <t>831263195</t>
  </si>
  <si>
    <t>Příplatek za zřízení kanalizační přípojky DN 100 až 300</t>
  </si>
  <si>
    <t>2094474121</t>
  </si>
  <si>
    <t>73</t>
  </si>
  <si>
    <t>877315231</t>
  </si>
  <si>
    <t>Montáž víčka z tvrdého PVC-systém KG DN 160</t>
  </si>
  <si>
    <t>-947295648</t>
  </si>
  <si>
    <t>"šachta Š8" 1</t>
  </si>
  <si>
    <t>74</t>
  </si>
  <si>
    <t>28611722</t>
  </si>
  <si>
    <t>víčko kanalizace plastové KG DN 160</t>
  </si>
  <si>
    <t>-1820501275</t>
  </si>
  <si>
    <t>"šachta Š8" 1*1,015</t>
  </si>
  <si>
    <t>75</t>
  </si>
  <si>
    <t>877420330</t>
  </si>
  <si>
    <t>Montáž spojek na kanalizačním potrubí z PP trub hladkých plnostěnných DN 500</t>
  </si>
  <si>
    <t>1517182125</t>
  </si>
  <si>
    <t>76</t>
  </si>
  <si>
    <t>28617425</t>
  </si>
  <si>
    <t>spojka přesuvná kanalizace PP korugované DN 500</t>
  </si>
  <si>
    <t>-1956477108</t>
  </si>
  <si>
    <t>9*1,015</t>
  </si>
  <si>
    <t>77</t>
  </si>
  <si>
    <t>877425221</t>
  </si>
  <si>
    <t>Montáž tvarovek z tvrdého PVC-systém KG nebo z polypropylenu-systém KG 2000 dvouosé DN 500</t>
  </si>
  <si>
    <t>-1061746988</t>
  </si>
  <si>
    <t>"viz. příloha D.1 - Technická zpráva"</t>
  </si>
  <si>
    <t>78</t>
  </si>
  <si>
    <t>WVN.JF011115W</t>
  </si>
  <si>
    <t>Odbočka kanalizační plastová s hrdlem  PP 500/200/45°</t>
  </si>
  <si>
    <t>363718038</t>
  </si>
  <si>
    <t>4*1,015</t>
  </si>
  <si>
    <t>79</t>
  </si>
  <si>
    <t>286117711</t>
  </si>
  <si>
    <t>těsnící kroužek  DN 500</t>
  </si>
  <si>
    <t>511625149</t>
  </si>
  <si>
    <t>(9+4*2)*1,015</t>
  </si>
  <si>
    <t>80</t>
  </si>
  <si>
    <t>877355211</t>
  </si>
  <si>
    <t>Montáž tvarovek z tvrdého PVC-systém KG nebo z polypropylenu-systém KG 2000 jednoosé DN 200</t>
  </si>
  <si>
    <t>282325386</t>
  </si>
  <si>
    <t>81</t>
  </si>
  <si>
    <t>28611366</t>
  </si>
  <si>
    <t>koleno kanalizace PVC KG 200x45°</t>
  </si>
  <si>
    <t>1752675123</t>
  </si>
  <si>
    <t>82</t>
  </si>
  <si>
    <t>891422421</t>
  </si>
  <si>
    <t>Montáž koncových klapek PE-HD na kolmou stěnu DN 500</t>
  </si>
  <si>
    <t>1695141118</t>
  </si>
  <si>
    <t>"šachta Š2"</t>
  </si>
  <si>
    <t>83</t>
  </si>
  <si>
    <t>42285012</t>
  </si>
  <si>
    <t>klapka koncová na kolmou betonovou stěnu PE-HD DN 500</t>
  </si>
  <si>
    <t>-778607668</t>
  </si>
  <si>
    <t>1*1,015</t>
  </si>
  <si>
    <t>84</t>
  </si>
  <si>
    <t>894138001</t>
  </si>
  <si>
    <t>Příplatek ZKD 0,60 m výšky vstupu na stokách</t>
  </si>
  <si>
    <t>640457791</t>
  </si>
  <si>
    <t>85</t>
  </si>
  <si>
    <t>894411141</t>
  </si>
  <si>
    <t>Zřízení šachet kanalizačních z betonových dílců na potrubí DN 500 dno beton tř. C 25/30</t>
  </si>
  <si>
    <t>1530753417</t>
  </si>
  <si>
    <t>"šachta Š2 DN1200 - na vtoku bude provedena rovná stěna pro osazení zpětné klapky "</t>
  </si>
  <si>
    <t>"šachty Š1, Š3, Š4, Š5, Š6, Š7, Š8, Š9 - DN1000"</t>
  </si>
  <si>
    <t>1+8</t>
  </si>
  <si>
    <t>86</t>
  </si>
  <si>
    <t>899104112</t>
  </si>
  <si>
    <t>Osazení poklopů litinových nebo ocelových včetně rámů pro třídu zatížení D400, E600</t>
  </si>
  <si>
    <t>544367261</t>
  </si>
  <si>
    <t>87</t>
  </si>
  <si>
    <t>55241030</t>
  </si>
  <si>
    <t>poklop šachtový litinový kruhový DN 600 bez ventilace tř D400 pro intenzivní provoz</t>
  </si>
  <si>
    <t>1896973809</t>
  </si>
  <si>
    <t>88</t>
  </si>
  <si>
    <t>59224312</t>
  </si>
  <si>
    <t>kónus šachetní betonový kapsové plastové stupadlo 100x62,5x58cm</t>
  </si>
  <si>
    <t>-2010688560</t>
  </si>
  <si>
    <t>89</t>
  </si>
  <si>
    <t>59224315</t>
  </si>
  <si>
    <t>deska betonová zákrytová pro kruhové šachty 100/62,5x16,5cm</t>
  </si>
  <si>
    <t>73695735</t>
  </si>
  <si>
    <t>3*1,01</t>
  </si>
  <si>
    <t>592243151</t>
  </si>
  <si>
    <t>deska betonová zákrytová pro kruhové šachty 120/100x25cm</t>
  </si>
  <si>
    <t>400390436</t>
  </si>
  <si>
    <t>91</t>
  </si>
  <si>
    <t>59224052</t>
  </si>
  <si>
    <t>skruž pro kanalizační šachty se zabudovanými stupadly 100x100x12cm</t>
  </si>
  <si>
    <t>-277556624</t>
  </si>
  <si>
    <t>92</t>
  </si>
  <si>
    <t>59224051</t>
  </si>
  <si>
    <t>skruž pro kanalizační šachty se zabudovanými stupadly 100x50x12cm</t>
  </si>
  <si>
    <t>-1057179347</t>
  </si>
  <si>
    <t>4*1,01</t>
  </si>
  <si>
    <t>93</t>
  </si>
  <si>
    <t>59224050</t>
  </si>
  <si>
    <t>skruž pro kanalizační šachty se zabudovanými stupadly 100x25x12cm</t>
  </si>
  <si>
    <t>-2033164761</t>
  </si>
  <si>
    <t>5*1,01</t>
  </si>
  <si>
    <t>94</t>
  </si>
  <si>
    <t>59224348</t>
  </si>
  <si>
    <t>těsnění elastomerové pro spojení šachetních dílů DN 1000</t>
  </si>
  <si>
    <t>1650713309</t>
  </si>
  <si>
    <t>95</t>
  </si>
  <si>
    <t>59224341</t>
  </si>
  <si>
    <t>těsnění elastomerové pro spojení šachetních dílů DN 1200</t>
  </si>
  <si>
    <t>-1283185787</t>
  </si>
  <si>
    <t>96</t>
  </si>
  <si>
    <t>892422121</t>
  </si>
  <si>
    <t>Tlaková zkouška vzduchem potrubí DN 500 těsnícím vakem ucpávkovým</t>
  </si>
  <si>
    <t>úsek</t>
  </si>
  <si>
    <t>717476712</t>
  </si>
  <si>
    <t>"kanalizace" 9</t>
  </si>
  <si>
    <t>97</t>
  </si>
  <si>
    <t>899331111</t>
  </si>
  <si>
    <t>Výšková úprava uličního vstupu nebo vpusti do 200 mm zvýšením poklopu</t>
  </si>
  <si>
    <t>-368705444</t>
  </si>
  <si>
    <t>98</t>
  </si>
  <si>
    <t>899623141</t>
  </si>
  <si>
    <t>Obetonování potrubí nebo zdiva stok betonem prostým tř. C 12/15 otevřený výkop</t>
  </si>
  <si>
    <t>-1301471292</t>
  </si>
  <si>
    <t>"obetonování potrubí v komunikaci" 24*0,55</t>
  </si>
  <si>
    <t>99</t>
  </si>
  <si>
    <t>899623161</t>
  </si>
  <si>
    <t>Obetonování potrubí nebo zdiva stok betonem prostým tř. C 20/25 v otevřeném výkopu</t>
  </si>
  <si>
    <t>1594768703</t>
  </si>
  <si>
    <t>PI*2,0*(0,7*0,7-0,5*0,5)</t>
  </si>
  <si>
    <t>100</t>
  </si>
  <si>
    <t>899643111</t>
  </si>
  <si>
    <t>Bednění pro obetonování potrubí otevřený výkop</t>
  </si>
  <si>
    <t>-1145348128</t>
  </si>
  <si>
    <t>3,14*0,700*2,0</t>
  </si>
  <si>
    <t>Ostatní konstrukce a práce-bourání</t>
  </si>
  <si>
    <t>101</t>
  </si>
  <si>
    <t>8103918111</t>
  </si>
  <si>
    <t>Vyplnění stávající kanalizace DN200</t>
  </si>
  <si>
    <t>120877173</t>
  </si>
  <si>
    <t xml:space="preserve">"vyplnění staré kanalizace DN200 popílkovou suspenzí" </t>
  </si>
  <si>
    <t>3,14*(0,200)^2/4*25,0</t>
  </si>
  <si>
    <t>102</t>
  </si>
  <si>
    <t>916241112</t>
  </si>
  <si>
    <t>Osazení obrubníku kamenného ležatého bez boční opěry do lože z betonu prostého</t>
  </si>
  <si>
    <t>-341053048</t>
  </si>
  <si>
    <t>103</t>
  </si>
  <si>
    <t>916231212</t>
  </si>
  <si>
    <t>Osazení chodníkového obrubníku betonového stojatého bez boční opěry do lože z betonu prostého</t>
  </si>
  <si>
    <t>737223508</t>
  </si>
  <si>
    <t>110,0</t>
  </si>
  <si>
    <t>104</t>
  </si>
  <si>
    <t>59217017</t>
  </si>
  <si>
    <t>obrubník betonový chodníkový 1000x100x250mm</t>
  </si>
  <si>
    <t>1881226908</t>
  </si>
  <si>
    <t>105</t>
  </si>
  <si>
    <t>916991121</t>
  </si>
  <si>
    <t>Lože pod obrubníky, krajníky nebo obruby z dlažebních kostek z betonu prostého</t>
  </si>
  <si>
    <t>-1522949768</t>
  </si>
  <si>
    <t>"chodníkový" 110,0*0,20*0,10</t>
  </si>
  <si>
    <t>"silniční" (2*3,0+4,0)*0,30*0,10</t>
  </si>
  <si>
    <t>106</t>
  </si>
  <si>
    <t>919112213</t>
  </si>
  <si>
    <t>Řezání spár pro vytvoření komůrky š 10 mm hl 25 mm pro těsnící zálivku v živičném krytu</t>
  </si>
  <si>
    <t>-1914026587</t>
  </si>
  <si>
    <t>15,5*2</t>
  </si>
  <si>
    <t>107</t>
  </si>
  <si>
    <t>919122112</t>
  </si>
  <si>
    <t>Těsnění spár zálivkou za tepla pro komůrky š 10 mm hl 25 mm s těsnicím profilem</t>
  </si>
  <si>
    <t>-1722756223</t>
  </si>
  <si>
    <t>108</t>
  </si>
  <si>
    <t>919735112</t>
  </si>
  <si>
    <t>Řezání stávajícího živičného krytu hl do 100 mm</t>
  </si>
  <si>
    <t>-162630980</t>
  </si>
  <si>
    <t>15,5*2+4,0</t>
  </si>
  <si>
    <t>109</t>
  </si>
  <si>
    <t>9529052211</t>
  </si>
  <si>
    <t>Pročištění  od nánosu bahna tlakovou vodou</t>
  </si>
  <si>
    <t>-887353518</t>
  </si>
  <si>
    <t>"stávající gabion" 2,5*0,60</t>
  </si>
  <si>
    <t>979024443</t>
  </si>
  <si>
    <t>Očištění vybouraných obrubníků a krajníků silničních</t>
  </si>
  <si>
    <t>1656740880</t>
  </si>
  <si>
    <t>111</t>
  </si>
  <si>
    <t>979054451</t>
  </si>
  <si>
    <t>Očištění vybouraných zámkových dlaždic s původním spárováním z kameniva těženého</t>
  </si>
  <si>
    <t>1385955487</t>
  </si>
  <si>
    <t>112</t>
  </si>
  <si>
    <t>979071121</t>
  </si>
  <si>
    <t>Očištění dlažebních kostek drobných s původním spárováním kamenivem těženým</t>
  </si>
  <si>
    <t>1817343318</t>
  </si>
  <si>
    <t>Přesun hmot</t>
  </si>
  <si>
    <t>113</t>
  </si>
  <si>
    <t>998276101</t>
  </si>
  <si>
    <t>Přesun hmot pro trubní vedení z trub z plastických hmot otevřený výkop</t>
  </si>
  <si>
    <t>1652074996</t>
  </si>
  <si>
    <t>331,132-147,701</t>
  </si>
  <si>
    <t>997</t>
  </si>
  <si>
    <t>Přesun sutě</t>
  </si>
  <si>
    <t>114</t>
  </si>
  <si>
    <t>997221551</t>
  </si>
  <si>
    <t>Vodorovná doprava suti ze sypkých materiálů do 1 km</t>
  </si>
  <si>
    <t>1347296070</t>
  </si>
  <si>
    <t>53,517+8,283</t>
  </si>
  <si>
    <t>115</t>
  </si>
  <si>
    <t>997221559</t>
  </si>
  <si>
    <t>Příplatek ZKD 1 km u vodorovné dopravy suti ze sypkých materiálů</t>
  </si>
  <si>
    <t>1956458967</t>
  </si>
  <si>
    <t>odvoz_suti*2</t>
  </si>
  <si>
    <t>116</t>
  </si>
  <si>
    <t>997221571</t>
  </si>
  <si>
    <t>Vodorovná doprava vybouraných hmot do 1 km</t>
  </si>
  <si>
    <t>-1198676370</t>
  </si>
  <si>
    <t>"obrubníky" 22,55</t>
  </si>
  <si>
    <t>117</t>
  </si>
  <si>
    <t>997221579</t>
  </si>
  <si>
    <t>Příplatek ZKD 1 km u vodorovné dopravy vybouraných hmot</t>
  </si>
  <si>
    <t>300234925</t>
  </si>
  <si>
    <t>22,55*2</t>
  </si>
  <si>
    <t>118</t>
  </si>
  <si>
    <t>997221611</t>
  </si>
  <si>
    <t>Nakládání suti na dopravní prostředky pro vodorovnou dopravu</t>
  </si>
  <si>
    <t>756304417</t>
  </si>
  <si>
    <t>119</t>
  </si>
  <si>
    <t>997221612</t>
  </si>
  <si>
    <t>Nakládání vybouraných hmot na dopravní prostředky pro vodorovnou dopravu</t>
  </si>
  <si>
    <t>-1234088589</t>
  </si>
  <si>
    <t>22,55</t>
  </si>
  <si>
    <t>120</t>
  </si>
  <si>
    <t>997221873</t>
  </si>
  <si>
    <t>Poplatek za uložení stavebního odpadu na recyklační skládce (skládkovné) zeminy a kamení zatříděného do Katalogu odpadů pod kódem 17 05 04</t>
  </si>
  <si>
    <t>707449721</t>
  </si>
  <si>
    <t>53,517</t>
  </si>
  <si>
    <t>121</t>
  </si>
  <si>
    <t>997221875</t>
  </si>
  <si>
    <t>Poplatek za uložení stavebního odpadu na recyklační skládce (skládkovné) asfaltového bez obsahu dehtu zatříděného do Katalogu odpadů pod kódem 17 03 02</t>
  </si>
  <si>
    <t>1494797105</t>
  </si>
  <si>
    <t>8,283</t>
  </si>
  <si>
    <t>998</t>
  </si>
  <si>
    <t>122</t>
  </si>
  <si>
    <t>998223011</t>
  </si>
  <si>
    <t>Přesun hmot pro pozemní komunikace s krytem dlážděným</t>
  </si>
  <si>
    <t>-651980742</t>
  </si>
  <si>
    <t>147,701</t>
  </si>
  <si>
    <t>PSV</t>
  </si>
  <si>
    <t>Práce a dodávky PSV</t>
  </si>
  <si>
    <t>741</t>
  </si>
  <si>
    <t>Elektroinstalace - silnoproud</t>
  </si>
  <si>
    <t>123</t>
  </si>
  <si>
    <t>7412105311</t>
  </si>
  <si>
    <t>Zajištění sloupu veřejného osvětlení</t>
  </si>
  <si>
    <t>-127099672</t>
  </si>
  <si>
    <t>124</t>
  </si>
  <si>
    <t>8997221131</t>
  </si>
  <si>
    <t>Krytí kabelu výstražnou fólií z PVC 40cm</t>
  </si>
  <si>
    <t>1028688942</t>
  </si>
  <si>
    <t>"přeložka kabelu"</t>
  </si>
  <si>
    <t>10,0*1,05</t>
  </si>
  <si>
    <t>125</t>
  </si>
  <si>
    <t>10.792.69111</t>
  </si>
  <si>
    <t>Trubka KOPOFLEX  450N LDPE/HDPE, D50/40</t>
  </si>
  <si>
    <t>1291296941</t>
  </si>
  <si>
    <t>"viz.příloha D.1 Technická zpráva "</t>
  </si>
  <si>
    <t>"D50/40"</t>
  </si>
  <si>
    <t>2*10,0*1,015</t>
  </si>
  <si>
    <t>126</t>
  </si>
  <si>
    <t>998741101</t>
  </si>
  <si>
    <t>Přesun hmot tonážní pro silnoproud v objektech v do 6 m</t>
  </si>
  <si>
    <t>-1336203461</t>
  </si>
  <si>
    <t>51,049-38,831</t>
  </si>
  <si>
    <t>8,278</t>
  </si>
  <si>
    <t>47,901</t>
  </si>
  <si>
    <t>14,6</t>
  </si>
  <si>
    <t>podsyp_UV</t>
  </si>
  <si>
    <t>0,15</t>
  </si>
  <si>
    <t>4,982</t>
  </si>
  <si>
    <t>16,605</t>
  </si>
  <si>
    <t>92,408</t>
  </si>
  <si>
    <t>02 - Kanalizační přípojky</t>
  </si>
  <si>
    <t>35,96</t>
  </si>
  <si>
    <t>32,122</t>
  </si>
  <si>
    <t>15,318</t>
  </si>
  <si>
    <t>11,822</t>
  </si>
  <si>
    <t>35,209</t>
  </si>
  <si>
    <t>23,387</t>
  </si>
  <si>
    <t>43,487</t>
  </si>
  <si>
    <t>40,635</t>
  </si>
  <si>
    <t>113106162</t>
  </si>
  <si>
    <t>Rozebrání dlažeb vozovek z drobných kostek s ložem ze živice ručně</t>
  </si>
  <si>
    <t>730291105</t>
  </si>
  <si>
    <t>"silniční obruba" 2,0*0,10</t>
  </si>
  <si>
    <t>113106191</t>
  </si>
  <si>
    <t>Rozebrání vozovek ze silničních dílců se spárami zalitými živicí strojně pl do 50 m2</t>
  </si>
  <si>
    <t>978687709</t>
  </si>
  <si>
    <t>"vodící proužek" 2,0*0,25</t>
  </si>
  <si>
    <t>875371200</t>
  </si>
  <si>
    <t>"zámková dlažba" (15,1*1,81)+(2,5*0,39)*2+(2,0*1,81)+(6*3,0+12,0)*0,50</t>
  </si>
  <si>
    <t>-2123271352</t>
  </si>
  <si>
    <t>"asfalt" (16,6*0,81)+(1,5*0,69)*2+(6*3,0+12,0)*0,50</t>
  </si>
  <si>
    <t>"zámková dlažba" (15,1*0,81)+(1,5*0,69)*2+(2,0*0,81)+(6*3,0+12,0)*0,50</t>
  </si>
  <si>
    <t>171786175</t>
  </si>
  <si>
    <t>"asfalt" (16,6*1,81)+(2,5*0,69)*2+(6*3,0+12,0)*0,50</t>
  </si>
  <si>
    <t>-43199460</t>
  </si>
  <si>
    <t>3*3,0+12</t>
  </si>
  <si>
    <t>410835496</t>
  </si>
  <si>
    <t>3*3,0</t>
  </si>
  <si>
    <t>20,5</t>
  </si>
  <si>
    <t>2,1</t>
  </si>
  <si>
    <t>-1109142403</t>
  </si>
  <si>
    <t>1*0,81</t>
  </si>
  <si>
    <t>160073192</t>
  </si>
  <si>
    <t>2*0,81</t>
  </si>
  <si>
    <t>(2*0,81*1,0)*2+(2*0,81*1,1)+(2*0,81*1,6)</t>
  </si>
  <si>
    <t>"přípojky UV" (6*0,81*2,5)+(6*0,81*2,1)+(10,5*0,81*1,4)+(5,5*0,81*1,0)+(11,0*0,81*1,1)+(2*0,81*1,4)</t>
  </si>
  <si>
    <t>"sondy na zjištění stáv.sítí - rozšíření" (1,5*0,69*1,0)*2+(1,5*0,69*1,1)+(1,5*0,69*1,6)</t>
  </si>
  <si>
    <t>-"asfalt" (16,6*0,81*0,40)-(1,5*0,69*0,40)*2</t>
  </si>
  <si>
    <t>-"zámková dlažba" (15,1*0,81*0,40)-(1,5*0,69*0,40)*2+(2,0*0,81*0,40)</t>
  </si>
  <si>
    <t>-"tráva" (7,3*0,81*0,15)</t>
  </si>
  <si>
    <t>"přípojky UV" (6,0*2,5*2)+(6,0*2,1*2)+(10,5*1,4*2)+(2,0*1,4*2)</t>
  </si>
  <si>
    <t>"sondy - rozšíření" 2*0,69*1,6</t>
  </si>
  <si>
    <t>"přípojky UV" 41,0*0,81*0,15</t>
  </si>
  <si>
    <t>"přípojky UV" 41,0*0,81*0,50</t>
  </si>
  <si>
    <t>"UV"(0,50*0,50*1,1)*6</t>
  </si>
  <si>
    <t>"podsyp UV" (0,50*0,50*0,10)*6</t>
  </si>
  <si>
    <t>"zásyp_zeminou" 7,3*0,81*1,4</t>
  </si>
  <si>
    <t>"zásyp v komunikaci" zepráce-vytlač-zásyp_zeminou</t>
  </si>
  <si>
    <t>zepráce-vytlač</t>
  </si>
  <si>
    <t>"přípojky UV" 3,14*(0,200)^2/4*41,0</t>
  </si>
  <si>
    <t>obsyp-1,287</t>
  </si>
  <si>
    <t>-966285370</t>
  </si>
  <si>
    <t>štěrk_kom+štěrk+loze</t>
  </si>
  <si>
    <t>806613484</t>
  </si>
  <si>
    <t>"tráva - 0,15 m" 7,3*2,0</t>
  </si>
  <si>
    <t>-1162120157</t>
  </si>
  <si>
    <t>-1781348517</t>
  </si>
  <si>
    <t>1024320728</t>
  </si>
  <si>
    <t>451572111</t>
  </si>
  <si>
    <t>Lože pod potrubí otevřený výkop z kameniva drobného těženého</t>
  </si>
  <si>
    <t>2025996798</t>
  </si>
  <si>
    <t>-2037426554</t>
  </si>
  <si>
    <t xml:space="preserve"> dlažba_zám</t>
  </si>
  <si>
    <t>1100050583</t>
  </si>
  <si>
    <t>-785240260</t>
  </si>
  <si>
    <t>1382569198</t>
  </si>
  <si>
    <t>2038442261</t>
  </si>
  <si>
    <t>1672554531</t>
  </si>
  <si>
    <t>-2025923512</t>
  </si>
  <si>
    <t>-503482904</t>
  </si>
  <si>
    <t>-1379260088</t>
  </si>
  <si>
    <t>1608024935</t>
  </si>
  <si>
    <t>dlažba_zám*0,10*1,03</t>
  </si>
  <si>
    <t>871355221</t>
  </si>
  <si>
    <t>Kanalizační potrubí z tvrdého PVC jednovrstvé tuhost třídy SN8 DN 200</t>
  </si>
  <si>
    <t>-1359582378</t>
  </si>
  <si>
    <t>"přípojky UV" 41,0</t>
  </si>
  <si>
    <t>-239911085</t>
  </si>
  <si>
    <t>"napojení UV" 6+6</t>
  </si>
  <si>
    <t>421626756</t>
  </si>
  <si>
    <t>"napojení UV" 6*1,015</t>
  </si>
  <si>
    <t>286115441</t>
  </si>
  <si>
    <t>přechod kanalizační PVC  DN 200</t>
  </si>
  <si>
    <t>-899107881</t>
  </si>
  <si>
    <t>"napojení UV - materiál bude upřesněn dle stáv. stavu"</t>
  </si>
  <si>
    <t>6*1,015</t>
  </si>
  <si>
    <t>890211851</t>
  </si>
  <si>
    <t>Bourání šachet z prostého betonu strojně obestavěného prostoru do 1,5 m3</t>
  </si>
  <si>
    <t>-864976803</t>
  </si>
  <si>
    <t>"vybourání stávající UV" (0,5*0,5*1,1)*6</t>
  </si>
  <si>
    <t>895941111</t>
  </si>
  <si>
    <t>Zřízení vpusti kanalizační uliční z betonových dílců typ UV-50 normální</t>
  </si>
  <si>
    <t>2083903458</t>
  </si>
  <si>
    <t>BET.KTBV506221</t>
  </si>
  <si>
    <t>ULIČNÍ VPUSŤ(DNO)/TBV-Q 500/616/200 VD</t>
  </si>
  <si>
    <t>1829920689</t>
  </si>
  <si>
    <t>59223864</t>
  </si>
  <si>
    <t>prstenec pro uliční vpusť vyrovnávací betonový 390x60x130mm</t>
  </si>
  <si>
    <t>583031296</t>
  </si>
  <si>
    <t>59223821</t>
  </si>
  <si>
    <t>vpusť uliční prstenec betonový 180x660x100mm</t>
  </si>
  <si>
    <t>-66307527</t>
  </si>
  <si>
    <t>59223820</t>
  </si>
  <si>
    <t>vpusť uliční skruž betonová 290x500x50mm s osazením na kalový koš pro těžké naplaveniny</t>
  </si>
  <si>
    <t>-1563167838</t>
  </si>
  <si>
    <t>59223825</t>
  </si>
  <si>
    <t>vpusť uliční skruž betonová 290x500x50mm</t>
  </si>
  <si>
    <t>-1921570615</t>
  </si>
  <si>
    <t>28661789</t>
  </si>
  <si>
    <t>koš kalový ocelový pro silniční vpusť 425mm vč. madla</t>
  </si>
  <si>
    <t>1575370320</t>
  </si>
  <si>
    <t>28661787</t>
  </si>
  <si>
    <t>mříž šachtová dešťová litinová dešťová dno DN 425 pro třídu zatížení D400 čtverec</t>
  </si>
  <si>
    <t>-804347374</t>
  </si>
  <si>
    <t>899202211</t>
  </si>
  <si>
    <t>Demontáž mříží litinových včetně rámů hmotnosti přes 50 do 100 kg</t>
  </si>
  <si>
    <t>757490323</t>
  </si>
  <si>
    <t>"stávající UV" 6</t>
  </si>
  <si>
    <t>899231111</t>
  </si>
  <si>
    <t>Výšková úprava uličního vstupu nebo vpusti do 200 mm zvýšením mříže</t>
  </si>
  <si>
    <t>-1250355894</t>
  </si>
  <si>
    <t>-293334001</t>
  </si>
  <si>
    <t>"obetonování potrubí v komunikaci" 10,0*0,24</t>
  </si>
  <si>
    <t>915491211</t>
  </si>
  <si>
    <t>Osazení vodícího proužku z betonových desek do betonového lože tl do 100 mm š proužku 250 mm</t>
  </si>
  <si>
    <t>-1357997869</t>
  </si>
  <si>
    <t>2,0</t>
  </si>
  <si>
    <t>916111122</t>
  </si>
  <si>
    <t>Osazení obruby z drobných kostek bez boční opěry do lože z betonu prostého</t>
  </si>
  <si>
    <t>-1951421053</t>
  </si>
  <si>
    <t>-1577599330</t>
  </si>
  <si>
    <t>916241212</t>
  </si>
  <si>
    <t>Osazení obrubníku kamenného stojatého bez boční opěry do lože z betonu prostého</t>
  </si>
  <si>
    <t>1659848783</t>
  </si>
  <si>
    <t>65404572</t>
  </si>
  <si>
    <t>"silniční" (3*3,0+3*3,0+12)*0,30*0,10</t>
  </si>
  <si>
    <t>(16,6*2)+(0,69*2)*2</t>
  </si>
  <si>
    <t>-925235435</t>
  </si>
  <si>
    <t>3*3,0+3*3,0+12</t>
  </si>
  <si>
    <t>996824703</t>
  </si>
  <si>
    <t>979071122</t>
  </si>
  <si>
    <t>Očištění dlažebních kostek drobných s původním spárováním živičnou směsí nebo MC</t>
  </si>
  <si>
    <t>2097845722</t>
  </si>
  <si>
    <t>2,0*0,10</t>
  </si>
  <si>
    <t>979094441</t>
  </si>
  <si>
    <t>Očištění vybouraných silničních dílců s původním spárováním z kameniva těženého</t>
  </si>
  <si>
    <t>-1176436796</t>
  </si>
  <si>
    <t>102,175-74,104</t>
  </si>
  <si>
    <t>10,699+27,032+2,904</t>
  </si>
  <si>
    <t>-868625250</t>
  </si>
  <si>
    <t>0,60</t>
  </si>
  <si>
    <t>26573564</t>
  </si>
  <si>
    <t>0,60*2</t>
  </si>
  <si>
    <t>1286611821</t>
  </si>
  <si>
    <t>997221861</t>
  </si>
  <si>
    <t>Poplatek za uložení stavebního odpadu na recyklační skládce (skládkovné) z prostého betonu pod kódem 17 01 01</t>
  </si>
  <si>
    <t>-1923431344</t>
  </si>
  <si>
    <t>2,904</t>
  </si>
  <si>
    <t>27,032</t>
  </si>
  <si>
    <t>10,669</t>
  </si>
  <si>
    <t>74,104</t>
  </si>
  <si>
    <t xml:space="preserve">VRN - Vedlejší náklady stavby </t>
  </si>
  <si>
    <t xml:space="preserve">VRN - Vedlejší rozpočtové náklady </t>
  </si>
  <si>
    <t xml:space="preserve">    0 - Vedlejší rozpočtové náklady</t>
  </si>
  <si>
    <t xml:space="preserve">    VRN3 - Zařízení staveniště</t>
  </si>
  <si>
    <t xml:space="preserve">    VRN4 - Inženýrská činnost</t>
  </si>
  <si>
    <t xml:space="preserve">Vedlejší rozpočtové náklady </t>
  </si>
  <si>
    <t>Vedlejší rozpočtové náklady</t>
  </si>
  <si>
    <t>0121030001</t>
  </si>
  <si>
    <t>Geodetické práce před výstavbou</t>
  </si>
  <si>
    <t>1024</t>
  </si>
  <si>
    <t>-1044712251</t>
  </si>
  <si>
    <t>"vytýčení inženýrských sítí, vytýčení stavby"</t>
  </si>
  <si>
    <t>181,0</t>
  </si>
  <si>
    <t>0123030001</t>
  </si>
  <si>
    <t>Geodetické práce po výstavbě</t>
  </si>
  <si>
    <t>-1019632667</t>
  </si>
  <si>
    <t>"geodetické zaměření sítí, včetně kompletního předání"</t>
  </si>
  <si>
    <t>"zhotovení geometrického plánu pro zřízení věcného břemene"</t>
  </si>
  <si>
    <t>"geodetické zaměření skutečného provedení stavby"</t>
  </si>
  <si>
    <t>0133540001</t>
  </si>
  <si>
    <t>Dokumentace skutečného provedení stavby</t>
  </si>
  <si>
    <t>Kč</t>
  </si>
  <si>
    <t>1208204307</t>
  </si>
  <si>
    <t>0710020001</t>
  </si>
  <si>
    <t>Provozně technické zabezpečení stavby</t>
  </si>
  <si>
    <t>365275979</t>
  </si>
  <si>
    <t>"provozně technické zabezpečení stavby"</t>
  </si>
  <si>
    <t>"aktualizace stávajících vyjádření DOSS a vlastníků sítí"</t>
  </si>
  <si>
    <t>"informování vlastníků nemovitostí "</t>
  </si>
  <si>
    <t>VRN3</t>
  </si>
  <si>
    <t>Zařízení staveniště</t>
  </si>
  <si>
    <t>0300010001</t>
  </si>
  <si>
    <t>-1322835447</t>
  </si>
  <si>
    <t>0392030001</t>
  </si>
  <si>
    <t>Uvedení pozemků staveb do odpovídajícího stavu</t>
  </si>
  <si>
    <t>-1192771067</t>
  </si>
  <si>
    <t>"uvedení pozemků staveb, sítí a komunikací dotčených stavbou do odpovídajícího stavu"</t>
  </si>
  <si>
    <t>"včetně všech protokolů o zpětném předání"</t>
  </si>
  <si>
    <t>VRN4</t>
  </si>
  <si>
    <t>Inženýrská činnost</t>
  </si>
  <si>
    <t>0450020001</t>
  </si>
  <si>
    <t>Kompletační a koordinační činnost</t>
  </si>
  <si>
    <t>1237697692</t>
  </si>
  <si>
    <t>"kordinace s investorem a zhotovitelem komunikace"</t>
  </si>
  <si>
    <t>SEZNAM FIGUR</t>
  </si>
  <si>
    <t>Výměra</t>
  </si>
  <si>
    <t xml:space="preserve"> 01</t>
  </si>
  <si>
    <t>Použití figury:</t>
  </si>
  <si>
    <t xml:space="preserve"> 02</t>
  </si>
  <si>
    <t>dlažba_zám_1</t>
  </si>
  <si>
    <t>"kostky" (28,8+19,8)*1,81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</si>
</sst>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Litomyšl, ul. Havlíčkova – dešťová kanalizace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Litomyšl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23. 2. 2021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Ing. Pravec František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Kašparová Věra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ROUND(SUM(AG95:AG97),2)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ROUND(SUM(AS95:AS97),2)</f>
        <v>0</v>
      </c>
      <c r="AT94" s="115">
        <f>ROUND(SUM(AV94:AW94),2)</f>
        <v>0</v>
      </c>
      <c r="AU94" s="116">
        <f>ROUND(SUM(AU95:AU97),5)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ROUND(SUM(AZ95:AZ97),2)</f>
        <v>0</v>
      </c>
      <c r="BA94" s="115">
        <f>ROUND(SUM(BA95:BA97),2)</f>
        <v>0</v>
      </c>
      <c r="BB94" s="115">
        <f>ROUND(SUM(BB95:BB97),2)</f>
        <v>0</v>
      </c>
      <c r="BC94" s="115">
        <f>ROUND(SUM(BC95:BC97),2)</f>
        <v>0</v>
      </c>
      <c r="BD94" s="117">
        <f>ROUND(SUM(BD95:BD97),2)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Dešťová kanalizace'!J30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'01 - Dešťová kanalizace'!P129</f>
        <v>0</v>
      </c>
      <c r="AV95" s="129">
        <f>'01 - Dešťová kanalizace'!J33</f>
        <v>0</v>
      </c>
      <c r="AW95" s="129">
        <f>'01 - Dešťová kanalizace'!J34</f>
        <v>0</v>
      </c>
      <c r="AX95" s="129">
        <f>'01 - Dešťová kanalizace'!J35</f>
        <v>0</v>
      </c>
      <c r="AY95" s="129">
        <f>'01 - Dešťová kanalizace'!J36</f>
        <v>0</v>
      </c>
      <c r="AZ95" s="129">
        <f>'01 - Dešťová kanalizace'!F33</f>
        <v>0</v>
      </c>
      <c r="BA95" s="129">
        <f>'01 - Dešťová kanalizace'!F34</f>
        <v>0</v>
      </c>
      <c r="BB95" s="129">
        <f>'01 - Dešťová kanalizace'!F35</f>
        <v>0</v>
      </c>
      <c r="BC95" s="129">
        <f>'01 - Dešťová kanalizace'!F36</f>
        <v>0</v>
      </c>
      <c r="BD95" s="131">
        <f>'01 - Dešťová kanalizace'!F37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86</v>
      </c>
      <c r="CM95" s="132" t="s">
        <v>14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'02 - Kanalizační přípojky'!J30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'02 - Kanalizační přípojky'!P125</f>
        <v>0</v>
      </c>
      <c r="AV96" s="129">
        <f>'02 - Kanalizační přípojky'!J33</f>
        <v>0</v>
      </c>
      <c r="AW96" s="129">
        <f>'02 - Kanalizační přípojky'!J34</f>
        <v>0</v>
      </c>
      <c r="AX96" s="129">
        <f>'02 - Kanalizační přípojky'!J35</f>
        <v>0</v>
      </c>
      <c r="AY96" s="129">
        <f>'02 - Kanalizační přípojky'!J36</f>
        <v>0</v>
      </c>
      <c r="AZ96" s="129">
        <f>'02 - Kanalizační přípojky'!F33</f>
        <v>0</v>
      </c>
      <c r="BA96" s="129">
        <f>'02 - Kanalizační přípojky'!F34</f>
        <v>0</v>
      </c>
      <c r="BB96" s="129">
        <f>'02 - Kanalizační přípojky'!F35</f>
        <v>0</v>
      </c>
      <c r="BC96" s="129">
        <f>'02 - Kanalizační přípojky'!F36</f>
        <v>0</v>
      </c>
      <c r="BD96" s="131">
        <f>'02 - Kanalizační přípojky'!F37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86</v>
      </c>
      <c r="CM96" s="132" t="s">
        <v>14</v>
      </c>
    </row>
    <row r="97" spans="1:91" s="7" customFormat="1" ht="16.5" customHeight="1">
      <c r="A97" s="120" t="s">
        <v>80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'VRN - Vedlejší náklady st...'!J30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92</v>
      </c>
      <c r="AR97" s="127"/>
      <c r="AS97" s="133">
        <v>0</v>
      </c>
      <c r="AT97" s="134">
        <f>ROUND(SUM(AV97:AW97),2)</f>
        <v>0</v>
      </c>
      <c r="AU97" s="135">
        <f>'VRN - Vedlejší náklady st...'!P120</f>
        <v>0</v>
      </c>
      <c r="AV97" s="134">
        <f>'VRN - Vedlejší náklady st...'!J33</f>
        <v>0</v>
      </c>
      <c r="AW97" s="134">
        <f>'VRN - Vedlejší náklady st...'!J34</f>
        <v>0</v>
      </c>
      <c r="AX97" s="134">
        <f>'VRN - Vedlejší náklady st...'!J35</f>
        <v>0</v>
      </c>
      <c r="AY97" s="134">
        <f>'VRN - Vedlejší náklady st...'!J36</f>
        <v>0</v>
      </c>
      <c r="AZ97" s="134">
        <f>'VRN - Vedlejší náklady st...'!F33</f>
        <v>0</v>
      </c>
      <c r="BA97" s="134">
        <f>'VRN - Vedlejší náklady st...'!F34</f>
        <v>0</v>
      </c>
      <c r="BB97" s="134">
        <f>'VRN - Vedlejší náklady st...'!F35</f>
        <v>0</v>
      </c>
      <c r="BC97" s="134">
        <f>'VRN - Vedlejší náklady st...'!F36</f>
        <v>0</v>
      </c>
      <c r="BD97" s="136">
        <f>'VRN - Vedlejší náklady st...'!F37</f>
        <v>0</v>
      </c>
      <c r="BE97" s="7"/>
      <c r="BT97" s="132" t="s">
        <v>84</v>
      </c>
      <c r="BV97" s="132" t="s">
        <v>78</v>
      </c>
      <c r="BW97" s="132" t="s">
        <v>93</v>
      </c>
      <c r="BX97" s="132" t="s">
        <v>5</v>
      </c>
      <c r="CL97" s="132" t="s">
        <v>1</v>
      </c>
      <c r="CM97" s="132" t="s">
        <v>14</v>
      </c>
    </row>
    <row r="98" spans="1:57" s="2" customFormat="1" ht="30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01 - Dešťová kanalizace'!C2" display="/"/>
    <hyperlink ref="A96" location="'02 - Kanalizační přípojky'!C2" display="/"/>
    <hyperlink ref="A97" location="'VRN - Vedlejší náklady s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  <c r="AZ2" s="137" t="s">
        <v>94</v>
      </c>
      <c r="BA2" s="137" t="s">
        <v>1</v>
      </c>
      <c r="BB2" s="137" t="s">
        <v>1</v>
      </c>
      <c r="BC2" s="137" t="s">
        <v>95</v>
      </c>
      <c r="BD2" s="137" t="s">
        <v>14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14</v>
      </c>
      <c r="AZ3" s="137" t="s">
        <v>96</v>
      </c>
      <c r="BA3" s="137" t="s">
        <v>1</v>
      </c>
      <c r="BB3" s="137" t="s">
        <v>1</v>
      </c>
      <c r="BC3" s="137" t="s">
        <v>97</v>
      </c>
      <c r="BD3" s="137" t="s">
        <v>14</v>
      </c>
    </row>
    <row r="4" spans="2:56" s="1" customFormat="1" ht="24.95" customHeight="1">
      <c r="B4" s="21"/>
      <c r="D4" s="140" t="s">
        <v>98</v>
      </c>
      <c r="L4" s="21"/>
      <c r="M4" s="141" t="s">
        <v>10</v>
      </c>
      <c r="AT4" s="18" t="s">
        <v>4</v>
      </c>
      <c r="AZ4" s="137" t="s">
        <v>99</v>
      </c>
      <c r="BA4" s="137" t="s">
        <v>1</v>
      </c>
      <c r="BB4" s="137" t="s">
        <v>1</v>
      </c>
      <c r="BC4" s="137" t="s">
        <v>100</v>
      </c>
      <c r="BD4" s="137" t="s">
        <v>14</v>
      </c>
    </row>
    <row r="5" spans="2:56" s="1" customFormat="1" ht="6.95" customHeight="1">
      <c r="B5" s="21"/>
      <c r="L5" s="21"/>
      <c r="AZ5" s="137" t="s">
        <v>101</v>
      </c>
      <c r="BA5" s="137" t="s">
        <v>1</v>
      </c>
      <c r="BB5" s="137" t="s">
        <v>1</v>
      </c>
      <c r="BC5" s="137" t="s">
        <v>102</v>
      </c>
      <c r="BD5" s="137" t="s">
        <v>14</v>
      </c>
    </row>
    <row r="6" spans="2:56" s="1" customFormat="1" ht="12" customHeight="1">
      <c r="B6" s="21"/>
      <c r="D6" s="142" t="s">
        <v>16</v>
      </c>
      <c r="L6" s="21"/>
      <c r="AZ6" s="137" t="s">
        <v>103</v>
      </c>
      <c r="BA6" s="137" t="s">
        <v>1</v>
      </c>
      <c r="BB6" s="137" t="s">
        <v>1</v>
      </c>
      <c r="BC6" s="137" t="s">
        <v>104</v>
      </c>
      <c r="BD6" s="137" t="s">
        <v>14</v>
      </c>
    </row>
    <row r="7" spans="2:56" s="1" customFormat="1" ht="16.5" customHeight="1">
      <c r="B7" s="21"/>
      <c r="E7" s="143" t="str">
        <f>'Rekapitulace stavby'!K6</f>
        <v>Litomyšl, ul. Havlíčkova – dešťová kanalizace</v>
      </c>
      <c r="F7" s="142"/>
      <c r="G7" s="142"/>
      <c r="H7" s="142"/>
      <c r="L7" s="21"/>
      <c r="AZ7" s="137" t="s">
        <v>105</v>
      </c>
      <c r="BA7" s="137" t="s">
        <v>1</v>
      </c>
      <c r="BB7" s="137" t="s">
        <v>1</v>
      </c>
      <c r="BC7" s="137" t="s">
        <v>106</v>
      </c>
      <c r="BD7" s="137" t="s">
        <v>14</v>
      </c>
    </row>
    <row r="8" spans="1:56" s="2" customFormat="1" ht="12" customHeight="1">
      <c r="A8" s="39"/>
      <c r="B8" s="45"/>
      <c r="C8" s="39"/>
      <c r="D8" s="142" t="s">
        <v>107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37" t="s">
        <v>108</v>
      </c>
      <c r="BA8" s="137" t="s">
        <v>1</v>
      </c>
      <c r="BB8" s="137" t="s">
        <v>1</v>
      </c>
      <c r="BC8" s="137" t="s">
        <v>109</v>
      </c>
      <c r="BD8" s="137" t="s">
        <v>14</v>
      </c>
    </row>
    <row r="9" spans="1:56" s="2" customFormat="1" ht="16.5" customHeight="1">
      <c r="A9" s="39"/>
      <c r="B9" s="45"/>
      <c r="C9" s="39"/>
      <c r="D9" s="39"/>
      <c r="E9" s="144" t="s">
        <v>110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37" t="s">
        <v>111</v>
      </c>
      <c r="BA9" s="137" t="s">
        <v>1</v>
      </c>
      <c r="BB9" s="137" t="s">
        <v>1</v>
      </c>
      <c r="BC9" s="137" t="s">
        <v>112</v>
      </c>
      <c r="BD9" s="137" t="s">
        <v>14</v>
      </c>
    </row>
    <row r="10" spans="1:56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37" t="s">
        <v>113</v>
      </c>
      <c r="BA10" s="137" t="s">
        <v>1</v>
      </c>
      <c r="BB10" s="137" t="s">
        <v>1</v>
      </c>
      <c r="BC10" s="137" t="s">
        <v>114</v>
      </c>
      <c r="BD10" s="137" t="s">
        <v>14</v>
      </c>
    </row>
    <row r="11" spans="1:56" s="2" customFormat="1" ht="12" customHeight="1">
      <c r="A11" s="39"/>
      <c r="B11" s="45"/>
      <c r="C11" s="39"/>
      <c r="D11" s="142" t="s">
        <v>18</v>
      </c>
      <c r="E11" s="39"/>
      <c r="F11" s="145" t="s">
        <v>86</v>
      </c>
      <c r="G11" s="39"/>
      <c r="H11" s="39"/>
      <c r="I11" s="142" t="s">
        <v>19</v>
      </c>
      <c r="J11" s="145" t="s">
        <v>115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37" t="s">
        <v>116</v>
      </c>
      <c r="BA11" s="137" t="s">
        <v>1</v>
      </c>
      <c r="BB11" s="137" t="s">
        <v>1</v>
      </c>
      <c r="BC11" s="137" t="s">
        <v>117</v>
      </c>
      <c r="BD11" s="137" t="s">
        <v>14</v>
      </c>
    </row>
    <row r="12" spans="1:56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23. 2. 2021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37" t="s">
        <v>118</v>
      </c>
      <c r="BA12" s="137" t="s">
        <v>1</v>
      </c>
      <c r="BB12" s="137" t="s">
        <v>1</v>
      </c>
      <c r="BC12" s="137" t="s">
        <v>119</v>
      </c>
      <c r="BD12" s="137" t="s">
        <v>14</v>
      </c>
    </row>
    <row r="13" spans="1:56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37" t="s">
        <v>120</v>
      </c>
      <c r="BA13" s="137" t="s">
        <v>1</v>
      </c>
      <c r="BB13" s="137" t="s">
        <v>1</v>
      </c>
      <c r="BC13" s="137" t="s">
        <v>121</v>
      </c>
      <c r="BD13" s="137" t="s">
        <v>14</v>
      </c>
    </row>
    <row r="14" spans="1:56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37" t="s">
        <v>122</v>
      </c>
      <c r="BA14" s="137" t="s">
        <v>1</v>
      </c>
      <c r="BB14" s="137" t="s">
        <v>1</v>
      </c>
      <c r="BC14" s="137" t="s">
        <v>123</v>
      </c>
      <c r="BD14" s="137" t="s">
        <v>14</v>
      </c>
    </row>
    <row r="15" spans="1:56" s="2" customFormat="1" ht="18" customHeight="1">
      <c r="A15" s="39"/>
      <c r="B15" s="45"/>
      <c r="C15" s="39"/>
      <c r="D15" s="39"/>
      <c r="E15" s="145" t="str">
        <f>IF('Rekapitulace stavby'!E11="","",'Rekapitulace stavby'!E11)</f>
        <v xml:space="preserve"> </v>
      </c>
      <c r="F15" s="39"/>
      <c r="G15" s="39"/>
      <c r="H15" s="39"/>
      <c r="I15" s="142" t="s">
        <v>27</v>
      </c>
      <c r="J15" s="145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137" t="s">
        <v>124</v>
      </c>
      <c r="BA15" s="137" t="s">
        <v>1</v>
      </c>
      <c r="BB15" s="137" t="s">
        <v>1</v>
      </c>
      <c r="BC15" s="137" t="s">
        <v>125</v>
      </c>
      <c r="BD15" s="137" t="s">
        <v>14</v>
      </c>
    </row>
    <row r="16" spans="1:56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137" t="s">
        <v>126</v>
      </c>
      <c r="BA16" s="137" t="s">
        <v>1</v>
      </c>
      <c r="BB16" s="137" t="s">
        <v>1</v>
      </c>
      <c r="BC16" s="137" t="s">
        <v>127</v>
      </c>
      <c r="BD16" s="137" t="s">
        <v>14</v>
      </c>
    </row>
    <row r="17" spans="1:56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Z17" s="137" t="s">
        <v>128</v>
      </c>
      <c r="BA17" s="137" t="s">
        <v>1</v>
      </c>
      <c r="BB17" s="137" t="s">
        <v>1</v>
      </c>
      <c r="BC17" s="137" t="s">
        <v>129</v>
      </c>
      <c r="BD17" s="137" t="s">
        <v>14</v>
      </c>
    </row>
    <row r="18" spans="1:56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Z18" s="137" t="s">
        <v>130</v>
      </c>
      <c r="BA18" s="137" t="s">
        <v>1</v>
      </c>
      <c r="BB18" s="137" t="s">
        <v>1</v>
      </c>
      <c r="BC18" s="137" t="s">
        <v>131</v>
      </c>
      <c r="BD18" s="137" t="s">
        <v>14</v>
      </c>
    </row>
    <row r="19" spans="1:56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Z19" s="137" t="s">
        <v>132</v>
      </c>
      <c r="BA19" s="137" t="s">
        <v>1</v>
      </c>
      <c r="BB19" s="137" t="s">
        <v>1</v>
      </c>
      <c r="BC19" s="137" t="s">
        <v>133</v>
      </c>
      <c r="BD19" s="137" t="s">
        <v>14</v>
      </c>
    </row>
    <row r="20" spans="1:56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Z20" s="137" t="s">
        <v>134</v>
      </c>
      <c r="BA20" s="137" t="s">
        <v>1</v>
      </c>
      <c r="BB20" s="137" t="s">
        <v>1</v>
      </c>
      <c r="BC20" s="137" t="s">
        <v>135</v>
      </c>
      <c r="BD20" s="137" t="s">
        <v>14</v>
      </c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34</v>
      </c>
      <c r="F24" s="39"/>
      <c r="G24" s="39"/>
      <c r="H24" s="39"/>
      <c r="I24" s="142" t="s">
        <v>27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ROUND((SUM(BE129:BE561)),2)</f>
        <v>0</v>
      </c>
      <c r="G33" s="39"/>
      <c r="H33" s="39"/>
      <c r="I33" s="157">
        <v>0.21</v>
      </c>
      <c r="J33" s="156">
        <f>ROUND(((SUM(BE129:BE561))*I33),2)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ROUND((SUM(BF129:BF561)),2)</f>
        <v>0</v>
      </c>
      <c r="G34" s="39"/>
      <c r="H34" s="39"/>
      <c r="I34" s="157">
        <v>0.15</v>
      </c>
      <c r="J34" s="156">
        <f>ROUND(((SUM(BF129:BF561))*I34),2)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ROUND((SUM(BG129:BG561)),2)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ROUND((SUM(BH129:BH561)),2)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ROUND((SUM(BI129:BI561)),2)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Litomyšl, ul. Havlíčkova – dešťová kanalizace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01 - Dešťová kanalizace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Litomyšl</v>
      </c>
      <c r="G89" s="41"/>
      <c r="H89" s="41"/>
      <c r="I89" s="33" t="s">
        <v>22</v>
      </c>
      <c r="J89" s="80" t="str">
        <f>IF(J12="","",J12)</f>
        <v>23. 2. 2021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30</v>
      </c>
      <c r="J91" s="37" t="str">
        <f>E21</f>
        <v>Ing. Pravec František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Kašparová Věra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137</v>
      </c>
      <c r="D94" s="178"/>
      <c r="E94" s="178"/>
      <c r="F94" s="178"/>
      <c r="G94" s="178"/>
      <c r="H94" s="178"/>
      <c r="I94" s="178"/>
      <c r="J94" s="179" t="s">
        <v>138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139</v>
      </c>
      <c r="D96" s="41"/>
      <c r="E96" s="41"/>
      <c r="F96" s="41"/>
      <c r="G96" s="41"/>
      <c r="H96" s="41"/>
      <c r="I96" s="41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140</v>
      </c>
    </row>
    <row r="97" spans="1:31" s="9" customFormat="1" ht="24.95" customHeight="1">
      <c r="A97" s="9"/>
      <c r="B97" s="181"/>
      <c r="C97" s="182"/>
      <c r="D97" s="183" t="s">
        <v>141</v>
      </c>
      <c r="E97" s="184"/>
      <c r="F97" s="184"/>
      <c r="G97" s="184"/>
      <c r="H97" s="184"/>
      <c r="I97" s="184"/>
      <c r="J97" s="185">
        <f>J130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142</v>
      </c>
      <c r="E98" s="190"/>
      <c r="F98" s="190"/>
      <c r="G98" s="190"/>
      <c r="H98" s="190"/>
      <c r="I98" s="190"/>
      <c r="J98" s="191">
        <f>J131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143</v>
      </c>
      <c r="E99" s="190"/>
      <c r="F99" s="190"/>
      <c r="G99" s="190"/>
      <c r="H99" s="190"/>
      <c r="I99" s="190"/>
      <c r="J99" s="191">
        <f>J299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144</v>
      </c>
      <c r="E100" s="190"/>
      <c r="F100" s="190"/>
      <c r="G100" s="190"/>
      <c r="H100" s="190"/>
      <c r="I100" s="190"/>
      <c r="J100" s="191">
        <f>J303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145</v>
      </c>
      <c r="E101" s="190"/>
      <c r="F101" s="190"/>
      <c r="G101" s="190"/>
      <c r="H101" s="190"/>
      <c r="I101" s="190"/>
      <c r="J101" s="191">
        <f>J308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146</v>
      </c>
      <c r="E102" s="190"/>
      <c r="F102" s="190"/>
      <c r="G102" s="190"/>
      <c r="H102" s="190"/>
      <c r="I102" s="190"/>
      <c r="J102" s="191">
        <f>J351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147</v>
      </c>
      <c r="E103" s="190"/>
      <c r="F103" s="190"/>
      <c r="G103" s="190"/>
      <c r="H103" s="190"/>
      <c r="I103" s="190"/>
      <c r="J103" s="191">
        <f>J383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88"/>
      <c r="D104" s="189" t="s">
        <v>148</v>
      </c>
      <c r="E104" s="190"/>
      <c r="F104" s="190"/>
      <c r="G104" s="190"/>
      <c r="H104" s="190"/>
      <c r="I104" s="190"/>
      <c r="J104" s="191">
        <f>J486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7"/>
      <c r="C105" s="188"/>
      <c r="D105" s="189" t="s">
        <v>149</v>
      </c>
      <c r="E105" s="190"/>
      <c r="F105" s="190"/>
      <c r="G105" s="190"/>
      <c r="H105" s="190"/>
      <c r="I105" s="190"/>
      <c r="J105" s="191">
        <f>J524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7"/>
      <c r="C106" s="188"/>
      <c r="D106" s="189" t="s">
        <v>150</v>
      </c>
      <c r="E106" s="190"/>
      <c r="F106" s="190"/>
      <c r="G106" s="190"/>
      <c r="H106" s="190"/>
      <c r="I106" s="190"/>
      <c r="J106" s="191">
        <f>J527</f>
        <v>0</v>
      </c>
      <c r="K106" s="188"/>
      <c r="L106" s="19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7"/>
      <c r="C107" s="188"/>
      <c r="D107" s="189" t="s">
        <v>151</v>
      </c>
      <c r="E107" s="190"/>
      <c r="F107" s="190"/>
      <c r="G107" s="190"/>
      <c r="H107" s="190"/>
      <c r="I107" s="190"/>
      <c r="J107" s="191">
        <f>J544</f>
        <v>0</v>
      </c>
      <c r="K107" s="188"/>
      <c r="L107" s="19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1"/>
      <c r="C108" s="182"/>
      <c r="D108" s="183" t="s">
        <v>152</v>
      </c>
      <c r="E108" s="184"/>
      <c r="F108" s="184"/>
      <c r="G108" s="184"/>
      <c r="H108" s="184"/>
      <c r="I108" s="184"/>
      <c r="J108" s="185">
        <f>J547</f>
        <v>0</v>
      </c>
      <c r="K108" s="182"/>
      <c r="L108" s="186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7"/>
      <c r="C109" s="188"/>
      <c r="D109" s="189" t="s">
        <v>153</v>
      </c>
      <c r="E109" s="190"/>
      <c r="F109" s="190"/>
      <c r="G109" s="190"/>
      <c r="H109" s="190"/>
      <c r="I109" s="190"/>
      <c r="J109" s="191">
        <f>J548</f>
        <v>0</v>
      </c>
      <c r="K109" s="188"/>
      <c r="L109" s="19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154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176" t="str">
        <f>E7</f>
        <v>Litomyšl, ul. Havlíčkova – dešťová kanalizace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107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E9</f>
        <v>01 - Dešťová kanalizace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F12</f>
        <v>Litomyšl</v>
      </c>
      <c r="G123" s="41"/>
      <c r="H123" s="41"/>
      <c r="I123" s="33" t="s">
        <v>22</v>
      </c>
      <c r="J123" s="80" t="str">
        <f>IF(J12="","",J12)</f>
        <v>23. 2. 2021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24</v>
      </c>
      <c r="D125" s="41"/>
      <c r="E125" s="41"/>
      <c r="F125" s="28" t="str">
        <f>E15</f>
        <v xml:space="preserve"> </v>
      </c>
      <c r="G125" s="41"/>
      <c r="H125" s="41"/>
      <c r="I125" s="33" t="s">
        <v>30</v>
      </c>
      <c r="J125" s="37" t="str">
        <f>E21</f>
        <v>Ing. Pravec František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28</v>
      </c>
      <c r="D126" s="41"/>
      <c r="E126" s="41"/>
      <c r="F126" s="28" t="str">
        <f>IF(E18="","",E18)</f>
        <v>Vyplň údaj</v>
      </c>
      <c r="G126" s="41"/>
      <c r="H126" s="41"/>
      <c r="I126" s="33" t="s">
        <v>33</v>
      </c>
      <c r="J126" s="37" t="str">
        <f>E24</f>
        <v>Kašparová Věra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193"/>
      <c r="B128" s="194"/>
      <c r="C128" s="195" t="s">
        <v>155</v>
      </c>
      <c r="D128" s="196" t="s">
        <v>61</v>
      </c>
      <c r="E128" s="196" t="s">
        <v>57</v>
      </c>
      <c r="F128" s="196" t="s">
        <v>58</v>
      </c>
      <c r="G128" s="196" t="s">
        <v>156</v>
      </c>
      <c r="H128" s="196" t="s">
        <v>157</v>
      </c>
      <c r="I128" s="196" t="s">
        <v>158</v>
      </c>
      <c r="J128" s="196" t="s">
        <v>138</v>
      </c>
      <c r="K128" s="197" t="s">
        <v>159</v>
      </c>
      <c r="L128" s="198"/>
      <c r="M128" s="101" t="s">
        <v>1</v>
      </c>
      <c r="N128" s="102" t="s">
        <v>40</v>
      </c>
      <c r="O128" s="102" t="s">
        <v>160</v>
      </c>
      <c r="P128" s="102" t="s">
        <v>161</v>
      </c>
      <c r="Q128" s="102" t="s">
        <v>162</v>
      </c>
      <c r="R128" s="102" t="s">
        <v>163</v>
      </c>
      <c r="S128" s="102" t="s">
        <v>164</v>
      </c>
      <c r="T128" s="103" t="s">
        <v>165</v>
      </c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</row>
    <row r="129" spans="1:63" s="2" customFormat="1" ht="22.8" customHeight="1">
      <c r="A129" s="39"/>
      <c r="B129" s="40"/>
      <c r="C129" s="108" t="s">
        <v>166</v>
      </c>
      <c r="D129" s="41"/>
      <c r="E129" s="41"/>
      <c r="F129" s="41"/>
      <c r="G129" s="41"/>
      <c r="H129" s="41"/>
      <c r="I129" s="41"/>
      <c r="J129" s="199">
        <f>BK129</f>
        <v>0</v>
      </c>
      <c r="K129" s="41"/>
      <c r="L129" s="45"/>
      <c r="M129" s="104"/>
      <c r="N129" s="200"/>
      <c r="O129" s="105"/>
      <c r="P129" s="201">
        <f>P130+P547</f>
        <v>0</v>
      </c>
      <c r="Q129" s="105"/>
      <c r="R129" s="201">
        <f>R130+R547</f>
        <v>331.13154828999996</v>
      </c>
      <c r="S129" s="105"/>
      <c r="T129" s="202">
        <f>T130+T547</f>
        <v>153.10739999999998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140</v>
      </c>
      <c r="BK129" s="203">
        <f>BK130+BK547</f>
        <v>0</v>
      </c>
    </row>
    <row r="130" spans="1:63" s="12" customFormat="1" ht="25.9" customHeight="1">
      <c r="A130" s="12"/>
      <c r="B130" s="204"/>
      <c r="C130" s="205"/>
      <c r="D130" s="206" t="s">
        <v>75</v>
      </c>
      <c r="E130" s="207" t="s">
        <v>167</v>
      </c>
      <c r="F130" s="207" t="s">
        <v>168</v>
      </c>
      <c r="G130" s="205"/>
      <c r="H130" s="205"/>
      <c r="I130" s="208"/>
      <c r="J130" s="209">
        <f>BK130</f>
        <v>0</v>
      </c>
      <c r="K130" s="205"/>
      <c r="L130" s="210"/>
      <c r="M130" s="211"/>
      <c r="N130" s="212"/>
      <c r="O130" s="212"/>
      <c r="P130" s="213">
        <f>P131+P299+P303+P308+P351+P383+P486+P524+P527+P544</f>
        <v>0</v>
      </c>
      <c r="Q130" s="212"/>
      <c r="R130" s="213">
        <f>R131+R299+R303+R308+R351+R383+R486+R524+R527+R544</f>
        <v>331.13060328999995</v>
      </c>
      <c r="S130" s="212"/>
      <c r="T130" s="214">
        <f>T131+T299+T303+T308+T351+T383+T486+T524+T527+T544</f>
        <v>153.10739999999998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84</v>
      </c>
      <c r="AT130" s="216" t="s">
        <v>75</v>
      </c>
      <c r="AU130" s="216" t="s">
        <v>76</v>
      </c>
      <c r="AY130" s="215" t="s">
        <v>169</v>
      </c>
      <c r="BK130" s="217">
        <f>BK131+BK299+BK303+BK308+BK351+BK383+BK486+BK524+BK527+BK544</f>
        <v>0</v>
      </c>
    </row>
    <row r="131" spans="1:63" s="12" customFormat="1" ht="22.8" customHeight="1">
      <c r="A131" s="12"/>
      <c r="B131" s="204"/>
      <c r="C131" s="205"/>
      <c r="D131" s="206" t="s">
        <v>75</v>
      </c>
      <c r="E131" s="218" t="s">
        <v>84</v>
      </c>
      <c r="F131" s="218" t="s">
        <v>170</v>
      </c>
      <c r="G131" s="205"/>
      <c r="H131" s="205"/>
      <c r="I131" s="208"/>
      <c r="J131" s="219">
        <f>BK131</f>
        <v>0</v>
      </c>
      <c r="K131" s="205"/>
      <c r="L131" s="210"/>
      <c r="M131" s="211"/>
      <c r="N131" s="212"/>
      <c r="O131" s="212"/>
      <c r="P131" s="213">
        <f>SUM(P132:P298)</f>
        <v>0</v>
      </c>
      <c r="Q131" s="212"/>
      <c r="R131" s="213">
        <f>SUM(R132:R298)</f>
        <v>1.1746754</v>
      </c>
      <c r="S131" s="212"/>
      <c r="T131" s="214">
        <f>SUM(T132:T298)</f>
        <v>153.10739999999998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84</v>
      </c>
      <c r="AT131" s="216" t="s">
        <v>75</v>
      </c>
      <c r="AU131" s="216" t="s">
        <v>84</v>
      </c>
      <c r="AY131" s="215" t="s">
        <v>169</v>
      </c>
      <c r="BK131" s="217">
        <f>SUM(BK132:BK298)</f>
        <v>0</v>
      </c>
    </row>
    <row r="132" spans="1:65" s="2" customFormat="1" ht="12">
      <c r="A132" s="39"/>
      <c r="B132" s="40"/>
      <c r="C132" s="220" t="s">
        <v>84</v>
      </c>
      <c r="D132" s="220" t="s">
        <v>171</v>
      </c>
      <c r="E132" s="221" t="s">
        <v>172</v>
      </c>
      <c r="F132" s="222" t="s">
        <v>173</v>
      </c>
      <c r="G132" s="223" t="s">
        <v>174</v>
      </c>
      <c r="H132" s="224">
        <v>17.52</v>
      </c>
      <c r="I132" s="225"/>
      <c r="J132" s="226">
        <f>ROUND(I132*H132,2)</f>
        <v>0</v>
      </c>
      <c r="K132" s="222" t="s">
        <v>175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0.32</v>
      </c>
      <c r="T132" s="230">
        <f>S132*H132</f>
        <v>5.6064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176</v>
      </c>
      <c r="AT132" s="231" t="s">
        <v>171</v>
      </c>
      <c r="AU132" s="231" t="s">
        <v>14</v>
      </c>
      <c r="AY132" s="18" t="s">
        <v>169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176</v>
      </c>
      <c r="BM132" s="231" t="s">
        <v>177</v>
      </c>
    </row>
    <row r="133" spans="1:51" s="13" customFormat="1" ht="12">
      <c r="A133" s="13"/>
      <c r="B133" s="233"/>
      <c r="C133" s="234"/>
      <c r="D133" s="235" t="s">
        <v>178</v>
      </c>
      <c r="E133" s="236" t="s">
        <v>1</v>
      </c>
      <c r="F133" s="237" t="s">
        <v>179</v>
      </c>
      <c r="G133" s="234"/>
      <c r="H133" s="236" t="s">
        <v>1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178</v>
      </c>
      <c r="AU133" s="243" t="s">
        <v>14</v>
      </c>
      <c r="AV133" s="13" t="s">
        <v>84</v>
      </c>
      <c r="AW133" s="13" t="s">
        <v>32</v>
      </c>
      <c r="AX133" s="13" t="s">
        <v>76</v>
      </c>
      <c r="AY133" s="243" t="s">
        <v>169</v>
      </c>
    </row>
    <row r="134" spans="1:51" s="14" customFormat="1" ht="12">
      <c r="A134" s="14"/>
      <c r="B134" s="244"/>
      <c r="C134" s="245"/>
      <c r="D134" s="235" t="s">
        <v>178</v>
      </c>
      <c r="E134" s="246" t="s">
        <v>128</v>
      </c>
      <c r="F134" s="247" t="s">
        <v>180</v>
      </c>
      <c r="G134" s="245"/>
      <c r="H134" s="248">
        <v>17.52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4" t="s">
        <v>178</v>
      </c>
      <c r="AU134" s="254" t="s">
        <v>14</v>
      </c>
      <c r="AV134" s="14" t="s">
        <v>14</v>
      </c>
      <c r="AW134" s="14" t="s">
        <v>32</v>
      </c>
      <c r="AX134" s="14" t="s">
        <v>84</v>
      </c>
      <c r="AY134" s="254" t="s">
        <v>169</v>
      </c>
    </row>
    <row r="135" spans="1:65" s="2" customFormat="1" ht="33" customHeight="1">
      <c r="A135" s="39"/>
      <c r="B135" s="40"/>
      <c r="C135" s="220" t="s">
        <v>14</v>
      </c>
      <c r="D135" s="220" t="s">
        <v>171</v>
      </c>
      <c r="E135" s="221" t="s">
        <v>181</v>
      </c>
      <c r="F135" s="222" t="s">
        <v>182</v>
      </c>
      <c r="G135" s="223" t="s">
        <v>174</v>
      </c>
      <c r="H135" s="224">
        <v>204.24</v>
      </c>
      <c r="I135" s="225"/>
      <c r="J135" s="226">
        <f>ROUND(I135*H135,2)</f>
        <v>0</v>
      </c>
      <c r="K135" s="222" t="s">
        <v>175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0.295</v>
      </c>
      <c r="T135" s="230">
        <f>S135*H135</f>
        <v>60.2508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176</v>
      </c>
      <c r="AT135" s="231" t="s">
        <v>171</v>
      </c>
      <c r="AU135" s="231" t="s">
        <v>14</v>
      </c>
      <c r="AY135" s="18" t="s">
        <v>169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176</v>
      </c>
      <c r="BM135" s="231" t="s">
        <v>183</v>
      </c>
    </row>
    <row r="136" spans="1:51" s="13" customFormat="1" ht="12">
      <c r="A136" s="13"/>
      <c r="B136" s="233"/>
      <c r="C136" s="234"/>
      <c r="D136" s="235" t="s">
        <v>178</v>
      </c>
      <c r="E136" s="236" t="s">
        <v>1</v>
      </c>
      <c r="F136" s="237" t="s">
        <v>184</v>
      </c>
      <c r="G136" s="234"/>
      <c r="H136" s="236" t="s">
        <v>1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178</v>
      </c>
      <c r="AU136" s="243" t="s">
        <v>14</v>
      </c>
      <c r="AV136" s="13" t="s">
        <v>84</v>
      </c>
      <c r="AW136" s="13" t="s">
        <v>32</v>
      </c>
      <c r="AX136" s="13" t="s">
        <v>76</v>
      </c>
      <c r="AY136" s="243" t="s">
        <v>169</v>
      </c>
    </row>
    <row r="137" spans="1:51" s="13" customFormat="1" ht="12">
      <c r="A137" s="13"/>
      <c r="B137" s="233"/>
      <c r="C137" s="234"/>
      <c r="D137" s="235" t="s">
        <v>178</v>
      </c>
      <c r="E137" s="236" t="s">
        <v>1</v>
      </c>
      <c r="F137" s="237" t="s">
        <v>185</v>
      </c>
      <c r="G137" s="234"/>
      <c r="H137" s="236" t="s">
        <v>1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178</v>
      </c>
      <c r="AU137" s="243" t="s">
        <v>14</v>
      </c>
      <c r="AV137" s="13" t="s">
        <v>84</v>
      </c>
      <c r="AW137" s="13" t="s">
        <v>32</v>
      </c>
      <c r="AX137" s="13" t="s">
        <v>76</v>
      </c>
      <c r="AY137" s="243" t="s">
        <v>169</v>
      </c>
    </row>
    <row r="138" spans="1:51" s="14" customFormat="1" ht="12">
      <c r="A138" s="14"/>
      <c r="B138" s="244"/>
      <c r="C138" s="245"/>
      <c r="D138" s="235" t="s">
        <v>178</v>
      </c>
      <c r="E138" s="246" t="s">
        <v>1</v>
      </c>
      <c r="F138" s="247" t="s">
        <v>186</v>
      </c>
      <c r="G138" s="245"/>
      <c r="H138" s="248">
        <v>204.24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4" t="s">
        <v>178</v>
      </c>
      <c r="AU138" s="254" t="s">
        <v>14</v>
      </c>
      <c r="AV138" s="14" t="s">
        <v>14</v>
      </c>
      <c r="AW138" s="14" t="s">
        <v>32</v>
      </c>
      <c r="AX138" s="14" t="s">
        <v>76</v>
      </c>
      <c r="AY138" s="254" t="s">
        <v>169</v>
      </c>
    </row>
    <row r="139" spans="1:51" s="15" customFormat="1" ht="12">
      <c r="A139" s="15"/>
      <c r="B139" s="255"/>
      <c r="C139" s="256"/>
      <c r="D139" s="235" t="s">
        <v>178</v>
      </c>
      <c r="E139" s="257" t="s">
        <v>96</v>
      </c>
      <c r="F139" s="258" t="s">
        <v>187</v>
      </c>
      <c r="G139" s="256"/>
      <c r="H139" s="259">
        <v>204.24</v>
      </c>
      <c r="I139" s="260"/>
      <c r="J139" s="256"/>
      <c r="K139" s="256"/>
      <c r="L139" s="261"/>
      <c r="M139" s="262"/>
      <c r="N139" s="263"/>
      <c r="O139" s="263"/>
      <c r="P139" s="263"/>
      <c r="Q139" s="263"/>
      <c r="R139" s="263"/>
      <c r="S139" s="263"/>
      <c r="T139" s="264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5" t="s">
        <v>178</v>
      </c>
      <c r="AU139" s="265" t="s">
        <v>14</v>
      </c>
      <c r="AV139" s="15" t="s">
        <v>176</v>
      </c>
      <c r="AW139" s="15" t="s">
        <v>32</v>
      </c>
      <c r="AX139" s="15" t="s">
        <v>84</v>
      </c>
      <c r="AY139" s="265" t="s">
        <v>169</v>
      </c>
    </row>
    <row r="140" spans="1:65" s="2" customFormat="1" ht="12">
      <c r="A140" s="39"/>
      <c r="B140" s="40"/>
      <c r="C140" s="220" t="s">
        <v>188</v>
      </c>
      <c r="D140" s="220" t="s">
        <v>171</v>
      </c>
      <c r="E140" s="221" t="s">
        <v>189</v>
      </c>
      <c r="F140" s="222" t="s">
        <v>190</v>
      </c>
      <c r="G140" s="223" t="s">
        <v>174</v>
      </c>
      <c r="H140" s="224">
        <v>121.63</v>
      </c>
      <c r="I140" s="225"/>
      <c r="J140" s="226">
        <f>ROUND(I140*H140,2)</f>
        <v>0</v>
      </c>
      <c r="K140" s="222" t="s">
        <v>175</v>
      </c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0.44</v>
      </c>
      <c r="T140" s="230">
        <f>S140*H140</f>
        <v>53.517199999999995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176</v>
      </c>
      <c r="AT140" s="231" t="s">
        <v>171</v>
      </c>
      <c r="AU140" s="231" t="s">
        <v>14</v>
      </c>
      <c r="AY140" s="18" t="s">
        <v>169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176</v>
      </c>
      <c r="BM140" s="231" t="s">
        <v>191</v>
      </c>
    </row>
    <row r="141" spans="1:51" s="13" customFormat="1" ht="12">
      <c r="A141" s="13"/>
      <c r="B141" s="233"/>
      <c r="C141" s="234"/>
      <c r="D141" s="235" t="s">
        <v>178</v>
      </c>
      <c r="E141" s="236" t="s">
        <v>1</v>
      </c>
      <c r="F141" s="237" t="s">
        <v>184</v>
      </c>
      <c r="G141" s="234"/>
      <c r="H141" s="236" t="s">
        <v>1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178</v>
      </c>
      <c r="AU141" s="243" t="s">
        <v>14</v>
      </c>
      <c r="AV141" s="13" t="s">
        <v>84</v>
      </c>
      <c r="AW141" s="13" t="s">
        <v>32</v>
      </c>
      <c r="AX141" s="13" t="s">
        <v>76</v>
      </c>
      <c r="AY141" s="243" t="s">
        <v>169</v>
      </c>
    </row>
    <row r="142" spans="1:51" s="14" customFormat="1" ht="12">
      <c r="A142" s="14"/>
      <c r="B142" s="244"/>
      <c r="C142" s="245"/>
      <c r="D142" s="235" t="s">
        <v>178</v>
      </c>
      <c r="E142" s="246" t="s">
        <v>1</v>
      </c>
      <c r="F142" s="247" t="s">
        <v>192</v>
      </c>
      <c r="G142" s="245"/>
      <c r="H142" s="248">
        <v>22.15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4" t="s">
        <v>178</v>
      </c>
      <c r="AU142" s="254" t="s">
        <v>14</v>
      </c>
      <c r="AV142" s="14" t="s">
        <v>14</v>
      </c>
      <c r="AW142" s="14" t="s">
        <v>32</v>
      </c>
      <c r="AX142" s="14" t="s">
        <v>76</v>
      </c>
      <c r="AY142" s="254" t="s">
        <v>169</v>
      </c>
    </row>
    <row r="143" spans="1:51" s="14" customFormat="1" ht="12">
      <c r="A143" s="14"/>
      <c r="B143" s="244"/>
      <c r="C143" s="245"/>
      <c r="D143" s="235" t="s">
        <v>178</v>
      </c>
      <c r="E143" s="246" t="s">
        <v>1</v>
      </c>
      <c r="F143" s="247" t="s">
        <v>193</v>
      </c>
      <c r="G143" s="245"/>
      <c r="H143" s="248">
        <v>9.92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178</v>
      </c>
      <c r="AU143" s="254" t="s">
        <v>14</v>
      </c>
      <c r="AV143" s="14" t="s">
        <v>14</v>
      </c>
      <c r="AW143" s="14" t="s">
        <v>32</v>
      </c>
      <c r="AX143" s="14" t="s">
        <v>76</v>
      </c>
      <c r="AY143" s="254" t="s">
        <v>169</v>
      </c>
    </row>
    <row r="144" spans="1:51" s="14" customFormat="1" ht="12">
      <c r="A144" s="14"/>
      <c r="B144" s="244"/>
      <c r="C144" s="245"/>
      <c r="D144" s="235" t="s">
        <v>178</v>
      </c>
      <c r="E144" s="246" t="s">
        <v>1</v>
      </c>
      <c r="F144" s="247" t="s">
        <v>194</v>
      </c>
      <c r="G144" s="245"/>
      <c r="H144" s="248">
        <v>89.56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4" t="s">
        <v>178</v>
      </c>
      <c r="AU144" s="254" t="s">
        <v>14</v>
      </c>
      <c r="AV144" s="14" t="s">
        <v>14</v>
      </c>
      <c r="AW144" s="14" t="s">
        <v>32</v>
      </c>
      <c r="AX144" s="14" t="s">
        <v>76</v>
      </c>
      <c r="AY144" s="254" t="s">
        <v>169</v>
      </c>
    </row>
    <row r="145" spans="1:51" s="15" customFormat="1" ht="12">
      <c r="A145" s="15"/>
      <c r="B145" s="255"/>
      <c r="C145" s="256"/>
      <c r="D145" s="235" t="s">
        <v>178</v>
      </c>
      <c r="E145" s="257" t="s">
        <v>1</v>
      </c>
      <c r="F145" s="258" t="s">
        <v>187</v>
      </c>
      <c r="G145" s="256"/>
      <c r="H145" s="259">
        <v>121.63</v>
      </c>
      <c r="I145" s="260"/>
      <c r="J145" s="256"/>
      <c r="K145" s="256"/>
      <c r="L145" s="261"/>
      <c r="M145" s="262"/>
      <c r="N145" s="263"/>
      <c r="O145" s="263"/>
      <c r="P145" s="263"/>
      <c r="Q145" s="263"/>
      <c r="R145" s="263"/>
      <c r="S145" s="263"/>
      <c r="T145" s="264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5" t="s">
        <v>178</v>
      </c>
      <c r="AU145" s="265" t="s">
        <v>14</v>
      </c>
      <c r="AV145" s="15" t="s">
        <v>176</v>
      </c>
      <c r="AW145" s="15" t="s">
        <v>32</v>
      </c>
      <c r="AX145" s="15" t="s">
        <v>84</v>
      </c>
      <c r="AY145" s="265" t="s">
        <v>169</v>
      </c>
    </row>
    <row r="146" spans="1:65" s="2" customFormat="1" ht="12">
      <c r="A146" s="39"/>
      <c r="B146" s="40"/>
      <c r="C146" s="220" t="s">
        <v>176</v>
      </c>
      <c r="D146" s="220" t="s">
        <v>171</v>
      </c>
      <c r="E146" s="221" t="s">
        <v>195</v>
      </c>
      <c r="F146" s="222" t="s">
        <v>196</v>
      </c>
      <c r="G146" s="223" t="s">
        <v>174</v>
      </c>
      <c r="H146" s="224">
        <v>37.65</v>
      </c>
      <c r="I146" s="225"/>
      <c r="J146" s="226">
        <f>ROUND(I146*H146,2)</f>
        <v>0</v>
      </c>
      <c r="K146" s="222" t="s">
        <v>175</v>
      </c>
      <c r="L146" s="45"/>
      <c r="M146" s="227" t="s">
        <v>1</v>
      </c>
      <c r="N146" s="228" t="s">
        <v>41</v>
      </c>
      <c r="O146" s="92"/>
      <c r="P146" s="229">
        <f>O146*H146</f>
        <v>0</v>
      </c>
      <c r="Q146" s="229">
        <v>0</v>
      </c>
      <c r="R146" s="229">
        <f>Q146*H146</f>
        <v>0</v>
      </c>
      <c r="S146" s="229">
        <v>0.22</v>
      </c>
      <c r="T146" s="230">
        <f>S146*H146</f>
        <v>8.283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1" t="s">
        <v>176</v>
      </c>
      <c r="AT146" s="231" t="s">
        <v>171</v>
      </c>
      <c r="AU146" s="231" t="s">
        <v>14</v>
      </c>
      <c r="AY146" s="18" t="s">
        <v>169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84</v>
      </c>
      <c r="BK146" s="232">
        <f>ROUND(I146*H146,2)</f>
        <v>0</v>
      </c>
      <c r="BL146" s="18" t="s">
        <v>176</v>
      </c>
      <c r="BM146" s="231" t="s">
        <v>197</v>
      </c>
    </row>
    <row r="147" spans="1:51" s="13" customFormat="1" ht="12">
      <c r="A147" s="13"/>
      <c r="B147" s="233"/>
      <c r="C147" s="234"/>
      <c r="D147" s="235" t="s">
        <v>178</v>
      </c>
      <c r="E147" s="236" t="s">
        <v>1</v>
      </c>
      <c r="F147" s="237" t="s">
        <v>184</v>
      </c>
      <c r="G147" s="234"/>
      <c r="H147" s="236" t="s">
        <v>1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178</v>
      </c>
      <c r="AU147" s="243" t="s">
        <v>14</v>
      </c>
      <c r="AV147" s="13" t="s">
        <v>84</v>
      </c>
      <c r="AW147" s="13" t="s">
        <v>32</v>
      </c>
      <c r="AX147" s="13" t="s">
        <v>76</v>
      </c>
      <c r="AY147" s="243" t="s">
        <v>169</v>
      </c>
    </row>
    <row r="148" spans="1:51" s="14" customFormat="1" ht="12">
      <c r="A148" s="14"/>
      <c r="B148" s="244"/>
      <c r="C148" s="245"/>
      <c r="D148" s="235" t="s">
        <v>178</v>
      </c>
      <c r="E148" s="246" t="s">
        <v>1</v>
      </c>
      <c r="F148" s="247" t="s">
        <v>198</v>
      </c>
      <c r="G148" s="245"/>
      <c r="H148" s="248">
        <v>37.65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4" t="s">
        <v>178</v>
      </c>
      <c r="AU148" s="254" t="s">
        <v>14</v>
      </c>
      <c r="AV148" s="14" t="s">
        <v>14</v>
      </c>
      <c r="AW148" s="14" t="s">
        <v>32</v>
      </c>
      <c r="AX148" s="14" t="s">
        <v>84</v>
      </c>
      <c r="AY148" s="254" t="s">
        <v>169</v>
      </c>
    </row>
    <row r="149" spans="1:65" s="2" customFormat="1" ht="16.5" customHeight="1">
      <c r="A149" s="39"/>
      <c r="B149" s="40"/>
      <c r="C149" s="220" t="s">
        <v>199</v>
      </c>
      <c r="D149" s="220" t="s">
        <v>171</v>
      </c>
      <c r="E149" s="221" t="s">
        <v>200</v>
      </c>
      <c r="F149" s="222" t="s">
        <v>201</v>
      </c>
      <c r="G149" s="223" t="s">
        <v>202</v>
      </c>
      <c r="H149" s="224">
        <v>10</v>
      </c>
      <c r="I149" s="225"/>
      <c r="J149" s="226">
        <f>ROUND(I149*H149,2)</f>
        <v>0</v>
      </c>
      <c r="K149" s="222" t="s">
        <v>175</v>
      </c>
      <c r="L149" s="45"/>
      <c r="M149" s="227" t="s">
        <v>1</v>
      </c>
      <c r="N149" s="228" t="s">
        <v>41</v>
      </c>
      <c r="O149" s="92"/>
      <c r="P149" s="229">
        <f>O149*H149</f>
        <v>0</v>
      </c>
      <c r="Q149" s="229">
        <v>0</v>
      </c>
      <c r="R149" s="229">
        <f>Q149*H149</f>
        <v>0</v>
      </c>
      <c r="S149" s="229">
        <v>0.29</v>
      </c>
      <c r="T149" s="230">
        <f>S149*H149</f>
        <v>2.9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1" t="s">
        <v>176</v>
      </c>
      <c r="AT149" s="231" t="s">
        <v>171</v>
      </c>
      <c r="AU149" s="231" t="s">
        <v>14</v>
      </c>
      <c r="AY149" s="18" t="s">
        <v>169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84</v>
      </c>
      <c r="BK149" s="232">
        <f>ROUND(I149*H149,2)</f>
        <v>0</v>
      </c>
      <c r="BL149" s="18" t="s">
        <v>176</v>
      </c>
      <c r="BM149" s="231" t="s">
        <v>203</v>
      </c>
    </row>
    <row r="150" spans="1:51" s="13" customFormat="1" ht="12">
      <c r="A150" s="13"/>
      <c r="B150" s="233"/>
      <c r="C150" s="234"/>
      <c r="D150" s="235" t="s">
        <v>178</v>
      </c>
      <c r="E150" s="236" t="s">
        <v>1</v>
      </c>
      <c r="F150" s="237" t="s">
        <v>184</v>
      </c>
      <c r="G150" s="234"/>
      <c r="H150" s="236" t="s">
        <v>1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178</v>
      </c>
      <c r="AU150" s="243" t="s">
        <v>14</v>
      </c>
      <c r="AV150" s="13" t="s">
        <v>84</v>
      </c>
      <c r="AW150" s="13" t="s">
        <v>32</v>
      </c>
      <c r="AX150" s="13" t="s">
        <v>76</v>
      </c>
      <c r="AY150" s="243" t="s">
        <v>169</v>
      </c>
    </row>
    <row r="151" spans="1:51" s="14" customFormat="1" ht="12">
      <c r="A151" s="14"/>
      <c r="B151" s="244"/>
      <c r="C151" s="245"/>
      <c r="D151" s="235" t="s">
        <v>178</v>
      </c>
      <c r="E151" s="246" t="s">
        <v>1</v>
      </c>
      <c r="F151" s="247" t="s">
        <v>204</v>
      </c>
      <c r="G151" s="245"/>
      <c r="H151" s="248">
        <v>10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4" t="s">
        <v>178</v>
      </c>
      <c r="AU151" s="254" t="s">
        <v>14</v>
      </c>
      <c r="AV151" s="14" t="s">
        <v>14</v>
      </c>
      <c r="AW151" s="14" t="s">
        <v>32</v>
      </c>
      <c r="AX151" s="14" t="s">
        <v>84</v>
      </c>
      <c r="AY151" s="254" t="s">
        <v>169</v>
      </c>
    </row>
    <row r="152" spans="1:65" s="2" customFormat="1" ht="16.5" customHeight="1">
      <c r="A152" s="39"/>
      <c r="B152" s="40"/>
      <c r="C152" s="220" t="s">
        <v>205</v>
      </c>
      <c r="D152" s="220" t="s">
        <v>171</v>
      </c>
      <c r="E152" s="221" t="s">
        <v>206</v>
      </c>
      <c r="F152" s="222" t="s">
        <v>207</v>
      </c>
      <c r="G152" s="223" t="s">
        <v>202</v>
      </c>
      <c r="H152" s="224">
        <v>110</v>
      </c>
      <c r="I152" s="225"/>
      <c r="J152" s="226">
        <f>ROUND(I152*H152,2)</f>
        <v>0</v>
      </c>
      <c r="K152" s="222" t="s">
        <v>175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0</v>
      </c>
      <c r="R152" s="229">
        <f>Q152*H152</f>
        <v>0</v>
      </c>
      <c r="S152" s="229">
        <v>0.205</v>
      </c>
      <c r="T152" s="230">
        <f>S152*H152</f>
        <v>22.549999999999997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176</v>
      </c>
      <c r="AT152" s="231" t="s">
        <v>171</v>
      </c>
      <c r="AU152" s="231" t="s">
        <v>14</v>
      </c>
      <c r="AY152" s="18" t="s">
        <v>169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176</v>
      </c>
      <c r="BM152" s="231" t="s">
        <v>208</v>
      </c>
    </row>
    <row r="153" spans="1:51" s="13" customFormat="1" ht="12">
      <c r="A153" s="13"/>
      <c r="B153" s="233"/>
      <c r="C153" s="234"/>
      <c r="D153" s="235" t="s">
        <v>178</v>
      </c>
      <c r="E153" s="236" t="s">
        <v>1</v>
      </c>
      <c r="F153" s="237" t="s">
        <v>184</v>
      </c>
      <c r="G153" s="234"/>
      <c r="H153" s="236" t="s">
        <v>1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178</v>
      </c>
      <c r="AU153" s="243" t="s">
        <v>14</v>
      </c>
      <c r="AV153" s="13" t="s">
        <v>84</v>
      </c>
      <c r="AW153" s="13" t="s">
        <v>32</v>
      </c>
      <c r="AX153" s="13" t="s">
        <v>76</v>
      </c>
      <c r="AY153" s="243" t="s">
        <v>169</v>
      </c>
    </row>
    <row r="154" spans="1:51" s="14" customFormat="1" ht="12">
      <c r="A154" s="14"/>
      <c r="B154" s="244"/>
      <c r="C154" s="245"/>
      <c r="D154" s="235" t="s">
        <v>178</v>
      </c>
      <c r="E154" s="246" t="s">
        <v>1</v>
      </c>
      <c r="F154" s="247" t="s">
        <v>209</v>
      </c>
      <c r="G154" s="245"/>
      <c r="H154" s="248">
        <v>110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4" t="s">
        <v>178</v>
      </c>
      <c r="AU154" s="254" t="s">
        <v>14</v>
      </c>
      <c r="AV154" s="14" t="s">
        <v>14</v>
      </c>
      <c r="AW154" s="14" t="s">
        <v>32</v>
      </c>
      <c r="AX154" s="14" t="s">
        <v>84</v>
      </c>
      <c r="AY154" s="254" t="s">
        <v>169</v>
      </c>
    </row>
    <row r="155" spans="1:65" s="2" customFormat="1" ht="12">
      <c r="A155" s="39"/>
      <c r="B155" s="40"/>
      <c r="C155" s="220" t="s">
        <v>210</v>
      </c>
      <c r="D155" s="220" t="s">
        <v>171</v>
      </c>
      <c r="E155" s="221" t="s">
        <v>211</v>
      </c>
      <c r="F155" s="222" t="s">
        <v>212</v>
      </c>
      <c r="G155" s="223" t="s">
        <v>213</v>
      </c>
      <c r="H155" s="224">
        <v>70</v>
      </c>
      <c r="I155" s="225"/>
      <c r="J155" s="226">
        <f>ROUND(I155*H155,2)</f>
        <v>0</v>
      </c>
      <c r="K155" s="222" t="s">
        <v>175</v>
      </c>
      <c r="L155" s="45"/>
      <c r="M155" s="227" t="s">
        <v>1</v>
      </c>
      <c r="N155" s="228" t="s">
        <v>41</v>
      </c>
      <c r="O155" s="92"/>
      <c r="P155" s="229">
        <f>O155*H155</f>
        <v>0</v>
      </c>
      <c r="Q155" s="229">
        <v>3E-05</v>
      </c>
      <c r="R155" s="229">
        <f>Q155*H155</f>
        <v>0.0021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176</v>
      </c>
      <c r="AT155" s="231" t="s">
        <v>171</v>
      </c>
      <c r="AU155" s="231" t="s">
        <v>14</v>
      </c>
      <c r="AY155" s="18" t="s">
        <v>169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84</v>
      </c>
      <c r="BK155" s="232">
        <f>ROUND(I155*H155,2)</f>
        <v>0</v>
      </c>
      <c r="BL155" s="18" t="s">
        <v>176</v>
      </c>
      <c r="BM155" s="231" t="s">
        <v>214</v>
      </c>
    </row>
    <row r="156" spans="1:51" s="13" customFormat="1" ht="12">
      <c r="A156" s="13"/>
      <c r="B156" s="233"/>
      <c r="C156" s="234"/>
      <c r="D156" s="235" t="s">
        <v>178</v>
      </c>
      <c r="E156" s="236" t="s">
        <v>1</v>
      </c>
      <c r="F156" s="237" t="s">
        <v>215</v>
      </c>
      <c r="G156" s="234"/>
      <c r="H156" s="236" t="s">
        <v>1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178</v>
      </c>
      <c r="AU156" s="243" t="s">
        <v>14</v>
      </c>
      <c r="AV156" s="13" t="s">
        <v>84</v>
      </c>
      <c r="AW156" s="13" t="s">
        <v>32</v>
      </c>
      <c r="AX156" s="13" t="s">
        <v>76</v>
      </c>
      <c r="AY156" s="243" t="s">
        <v>169</v>
      </c>
    </row>
    <row r="157" spans="1:51" s="14" customFormat="1" ht="12">
      <c r="A157" s="14"/>
      <c r="B157" s="244"/>
      <c r="C157" s="245"/>
      <c r="D157" s="235" t="s">
        <v>178</v>
      </c>
      <c r="E157" s="246" t="s">
        <v>1</v>
      </c>
      <c r="F157" s="247" t="s">
        <v>216</v>
      </c>
      <c r="G157" s="245"/>
      <c r="H157" s="248">
        <v>70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4" t="s">
        <v>178</v>
      </c>
      <c r="AU157" s="254" t="s">
        <v>14</v>
      </c>
      <c r="AV157" s="14" t="s">
        <v>14</v>
      </c>
      <c r="AW157" s="14" t="s">
        <v>32</v>
      </c>
      <c r="AX157" s="14" t="s">
        <v>84</v>
      </c>
      <c r="AY157" s="254" t="s">
        <v>169</v>
      </c>
    </row>
    <row r="158" spans="1:65" s="2" customFormat="1" ht="12">
      <c r="A158" s="39"/>
      <c r="B158" s="40"/>
      <c r="C158" s="220" t="s">
        <v>217</v>
      </c>
      <c r="D158" s="220" t="s">
        <v>171</v>
      </c>
      <c r="E158" s="221" t="s">
        <v>218</v>
      </c>
      <c r="F158" s="222" t="s">
        <v>219</v>
      </c>
      <c r="G158" s="223" t="s">
        <v>220</v>
      </c>
      <c r="H158" s="224">
        <v>7</v>
      </c>
      <c r="I158" s="225"/>
      <c r="J158" s="226">
        <f>ROUND(I158*H158,2)</f>
        <v>0</v>
      </c>
      <c r="K158" s="222" t="s">
        <v>175</v>
      </c>
      <c r="L158" s="45"/>
      <c r="M158" s="227" t="s">
        <v>1</v>
      </c>
      <c r="N158" s="228" t="s">
        <v>41</v>
      </c>
      <c r="O158" s="92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1" t="s">
        <v>176</v>
      </c>
      <c r="AT158" s="231" t="s">
        <v>171</v>
      </c>
      <c r="AU158" s="231" t="s">
        <v>14</v>
      </c>
      <c r="AY158" s="18" t="s">
        <v>169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84</v>
      </c>
      <c r="BK158" s="232">
        <f>ROUND(I158*H158,2)</f>
        <v>0</v>
      </c>
      <c r="BL158" s="18" t="s">
        <v>176</v>
      </c>
      <c r="BM158" s="231" t="s">
        <v>221</v>
      </c>
    </row>
    <row r="159" spans="1:51" s="13" customFormat="1" ht="12">
      <c r="A159" s="13"/>
      <c r="B159" s="233"/>
      <c r="C159" s="234"/>
      <c r="D159" s="235" t="s">
        <v>178</v>
      </c>
      <c r="E159" s="236" t="s">
        <v>1</v>
      </c>
      <c r="F159" s="237" t="s">
        <v>215</v>
      </c>
      <c r="G159" s="234"/>
      <c r="H159" s="236" t="s">
        <v>1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178</v>
      </c>
      <c r="AU159" s="243" t="s">
        <v>14</v>
      </c>
      <c r="AV159" s="13" t="s">
        <v>84</v>
      </c>
      <c r="AW159" s="13" t="s">
        <v>32</v>
      </c>
      <c r="AX159" s="13" t="s">
        <v>76</v>
      </c>
      <c r="AY159" s="243" t="s">
        <v>169</v>
      </c>
    </row>
    <row r="160" spans="1:51" s="14" customFormat="1" ht="12">
      <c r="A160" s="14"/>
      <c r="B160" s="244"/>
      <c r="C160" s="245"/>
      <c r="D160" s="235" t="s">
        <v>178</v>
      </c>
      <c r="E160" s="246" t="s">
        <v>1</v>
      </c>
      <c r="F160" s="247" t="s">
        <v>210</v>
      </c>
      <c r="G160" s="245"/>
      <c r="H160" s="248">
        <v>7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4" t="s">
        <v>178</v>
      </c>
      <c r="AU160" s="254" t="s">
        <v>14</v>
      </c>
      <c r="AV160" s="14" t="s">
        <v>14</v>
      </c>
      <c r="AW160" s="14" t="s">
        <v>32</v>
      </c>
      <c r="AX160" s="14" t="s">
        <v>84</v>
      </c>
      <c r="AY160" s="254" t="s">
        <v>169</v>
      </c>
    </row>
    <row r="161" spans="1:65" s="2" customFormat="1" ht="12">
      <c r="A161" s="39"/>
      <c r="B161" s="40"/>
      <c r="C161" s="220" t="s">
        <v>222</v>
      </c>
      <c r="D161" s="220" t="s">
        <v>171</v>
      </c>
      <c r="E161" s="221" t="s">
        <v>223</v>
      </c>
      <c r="F161" s="222" t="s">
        <v>224</v>
      </c>
      <c r="G161" s="223" t="s">
        <v>202</v>
      </c>
      <c r="H161" s="224">
        <v>2.6</v>
      </c>
      <c r="I161" s="225"/>
      <c r="J161" s="226">
        <f>ROUND(I161*H161,2)</f>
        <v>0</v>
      </c>
      <c r="K161" s="222" t="s">
        <v>175</v>
      </c>
      <c r="L161" s="45"/>
      <c r="M161" s="227" t="s">
        <v>1</v>
      </c>
      <c r="N161" s="228" t="s">
        <v>41</v>
      </c>
      <c r="O161" s="92"/>
      <c r="P161" s="229">
        <f>O161*H161</f>
        <v>0</v>
      </c>
      <c r="Q161" s="229">
        <v>0.00868</v>
      </c>
      <c r="R161" s="229">
        <f>Q161*H161</f>
        <v>0.022568</v>
      </c>
      <c r="S161" s="229">
        <v>0</v>
      </c>
      <c r="T161" s="23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1" t="s">
        <v>176</v>
      </c>
      <c r="AT161" s="231" t="s">
        <v>171</v>
      </c>
      <c r="AU161" s="231" t="s">
        <v>14</v>
      </c>
      <c r="AY161" s="18" t="s">
        <v>169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84</v>
      </c>
      <c r="BK161" s="232">
        <f>ROUND(I161*H161,2)</f>
        <v>0</v>
      </c>
      <c r="BL161" s="18" t="s">
        <v>176</v>
      </c>
      <c r="BM161" s="231" t="s">
        <v>225</v>
      </c>
    </row>
    <row r="162" spans="1:51" s="13" customFormat="1" ht="12">
      <c r="A162" s="13"/>
      <c r="B162" s="233"/>
      <c r="C162" s="234"/>
      <c r="D162" s="235" t="s">
        <v>178</v>
      </c>
      <c r="E162" s="236" t="s">
        <v>1</v>
      </c>
      <c r="F162" s="237" t="s">
        <v>215</v>
      </c>
      <c r="G162" s="234"/>
      <c r="H162" s="236" t="s">
        <v>1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178</v>
      </c>
      <c r="AU162" s="243" t="s">
        <v>14</v>
      </c>
      <c r="AV162" s="13" t="s">
        <v>84</v>
      </c>
      <c r="AW162" s="13" t="s">
        <v>32</v>
      </c>
      <c r="AX162" s="13" t="s">
        <v>76</v>
      </c>
      <c r="AY162" s="243" t="s">
        <v>169</v>
      </c>
    </row>
    <row r="163" spans="1:51" s="14" customFormat="1" ht="12">
      <c r="A163" s="14"/>
      <c r="B163" s="244"/>
      <c r="C163" s="245"/>
      <c r="D163" s="235" t="s">
        <v>178</v>
      </c>
      <c r="E163" s="246" t="s">
        <v>1</v>
      </c>
      <c r="F163" s="247" t="s">
        <v>226</v>
      </c>
      <c r="G163" s="245"/>
      <c r="H163" s="248">
        <v>2.6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4" t="s">
        <v>178</v>
      </c>
      <c r="AU163" s="254" t="s">
        <v>14</v>
      </c>
      <c r="AV163" s="14" t="s">
        <v>14</v>
      </c>
      <c r="AW163" s="14" t="s">
        <v>32</v>
      </c>
      <c r="AX163" s="14" t="s">
        <v>84</v>
      </c>
      <c r="AY163" s="254" t="s">
        <v>169</v>
      </c>
    </row>
    <row r="164" spans="1:65" s="2" customFormat="1" ht="12">
      <c r="A164" s="39"/>
      <c r="B164" s="40"/>
      <c r="C164" s="220" t="s">
        <v>227</v>
      </c>
      <c r="D164" s="220" t="s">
        <v>171</v>
      </c>
      <c r="E164" s="221" t="s">
        <v>228</v>
      </c>
      <c r="F164" s="222" t="s">
        <v>229</v>
      </c>
      <c r="G164" s="223" t="s">
        <v>202</v>
      </c>
      <c r="H164" s="224">
        <v>1.3</v>
      </c>
      <c r="I164" s="225"/>
      <c r="J164" s="226">
        <f>ROUND(I164*H164,2)</f>
        <v>0</v>
      </c>
      <c r="K164" s="222" t="s">
        <v>175</v>
      </c>
      <c r="L164" s="45"/>
      <c r="M164" s="227" t="s">
        <v>1</v>
      </c>
      <c r="N164" s="228" t="s">
        <v>41</v>
      </c>
      <c r="O164" s="92"/>
      <c r="P164" s="229">
        <f>O164*H164</f>
        <v>0</v>
      </c>
      <c r="Q164" s="229">
        <v>0.01068</v>
      </c>
      <c r="R164" s="229">
        <f>Q164*H164</f>
        <v>0.013884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176</v>
      </c>
      <c r="AT164" s="231" t="s">
        <v>171</v>
      </c>
      <c r="AU164" s="231" t="s">
        <v>14</v>
      </c>
      <c r="AY164" s="18" t="s">
        <v>169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84</v>
      </c>
      <c r="BK164" s="232">
        <f>ROUND(I164*H164,2)</f>
        <v>0</v>
      </c>
      <c r="BL164" s="18" t="s">
        <v>176</v>
      </c>
      <c r="BM164" s="231" t="s">
        <v>230</v>
      </c>
    </row>
    <row r="165" spans="1:51" s="13" customFormat="1" ht="12">
      <c r="A165" s="13"/>
      <c r="B165" s="233"/>
      <c r="C165" s="234"/>
      <c r="D165" s="235" t="s">
        <v>178</v>
      </c>
      <c r="E165" s="236" t="s">
        <v>1</v>
      </c>
      <c r="F165" s="237" t="s">
        <v>215</v>
      </c>
      <c r="G165" s="234"/>
      <c r="H165" s="236" t="s">
        <v>1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178</v>
      </c>
      <c r="AU165" s="243" t="s">
        <v>14</v>
      </c>
      <c r="AV165" s="13" t="s">
        <v>84</v>
      </c>
      <c r="AW165" s="13" t="s">
        <v>32</v>
      </c>
      <c r="AX165" s="13" t="s">
        <v>76</v>
      </c>
      <c r="AY165" s="243" t="s">
        <v>169</v>
      </c>
    </row>
    <row r="166" spans="1:51" s="14" customFormat="1" ht="12">
      <c r="A166" s="14"/>
      <c r="B166" s="244"/>
      <c r="C166" s="245"/>
      <c r="D166" s="235" t="s">
        <v>178</v>
      </c>
      <c r="E166" s="246" t="s">
        <v>1</v>
      </c>
      <c r="F166" s="247" t="s">
        <v>231</v>
      </c>
      <c r="G166" s="245"/>
      <c r="H166" s="248">
        <v>1.3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4" t="s">
        <v>178</v>
      </c>
      <c r="AU166" s="254" t="s">
        <v>14</v>
      </c>
      <c r="AV166" s="14" t="s">
        <v>14</v>
      </c>
      <c r="AW166" s="14" t="s">
        <v>32</v>
      </c>
      <c r="AX166" s="14" t="s">
        <v>84</v>
      </c>
      <c r="AY166" s="254" t="s">
        <v>169</v>
      </c>
    </row>
    <row r="167" spans="1:65" s="2" customFormat="1" ht="12">
      <c r="A167" s="39"/>
      <c r="B167" s="40"/>
      <c r="C167" s="220" t="s">
        <v>232</v>
      </c>
      <c r="D167" s="220" t="s">
        <v>171</v>
      </c>
      <c r="E167" s="221" t="s">
        <v>233</v>
      </c>
      <c r="F167" s="222" t="s">
        <v>234</v>
      </c>
      <c r="G167" s="223" t="s">
        <v>202</v>
      </c>
      <c r="H167" s="224">
        <v>1.3</v>
      </c>
      <c r="I167" s="225"/>
      <c r="J167" s="226">
        <f>ROUND(I167*H167,2)</f>
        <v>0</v>
      </c>
      <c r="K167" s="222" t="s">
        <v>175</v>
      </c>
      <c r="L167" s="45"/>
      <c r="M167" s="227" t="s">
        <v>1</v>
      </c>
      <c r="N167" s="228" t="s">
        <v>41</v>
      </c>
      <c r="O167" s="92"/>
      <c r="P167" s="229">
        <f>O167*H167</f>
        <v>0</v>
      </c>
      <c r="Q167" s="229">
        <v>0.01269</v>
      </c>
      <c r="R167" s="229">
        <f>Q167*H167</f>
        <v>0.016497</v>
      </c>
      <c r="S167" s="229">
        <v>0</v>
      </c>
      <c r="T167" s="23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1" t="s">
        <v>176</v>
      </c>
      <c r="AT167" s="231" t="s">
        <v>171</v>
      </c>
      <c r="AU167" s="231" t="s">
        <v>14</v>
      </c>
      <c r="AY167" s="18" t="s">
        <v>169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84</v>
      </c>
      <c r="BK167" s="232">
        <f>ROUND(I167*H167,2)</f>
        <v>0</v>
      </c>
      <c r="BL167" s="18" t="s">
        <v>176</v>
      </c>
      <c r="BM167" s="231" t="s">
        <v>235</v>
      </c>
    </row>
    <row r="168" spans="1:51" s="13" customFormat="1" ht="12">
      <c r="A168" s="13"/>
      <c r="B168" s="233"/>
      <c r="C168" s="234"/>
      <c r="D168" s="235" t="s">
        <v>178</v>
      </c>
      <c r="E168" s="236" t="s">
        <v>1</v>
      </c>
      <c r="F168" s="237" t="s">
        <v>215</v>
      </c>
      <c r="G168" s="234"/>
      <c r="H168" s="236" t="s">
        <v>1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178</v>
      </c>
      <c r="AU168" s="243" t="s">
        <v>14</v>
      </c>
      <c r="AV168" s="13" t="s">
        <v>84</v>
      </c>
      <c r="AW168" s="13" t="s">
        <v>32</v>
      </c>
      <c r="AX168" s="13" t="s">
        <v>76</v>
      </c>
      <c r="AY168" s="243" t="s">
        <v>169</v>
      </c>
    </row>
    <row r="169" spans="1:51" s="14" customFormat="1" ht="12">
      <c r="A169" s="14"/>
      <c r="B169" s="244"/>
      <c r="C169" s="245"/>
      <c r="D169" s="235" t="s">
        <v>178</v>
      </c>
      <c r="E169" s="246" t="s">
        <v>1</v>
      </c>
      <c r="F169" s="247" t="s">
        <v>231</v>
      </c>
      <c r="G169" s="245"/>
      <c r="H169" s="248">
        <v>1.3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4" t="s">
        <v>178</v>
      </c>
      <c r="AU169" s="254" t="s">
        <v>14</v>
      </c>
      <c r="AV169" s="14" t="s">
        <v>14</v>
      </c>
      <c r="AW169" s="14" t="s">
        <v>32</v>
      </c>
      <c r="AX169" s="14" t="s">
        <v>84</v>
      </c>
      <c r="AY169" s="254" t="s">
        <v>169</v>
      </c>
    </row>
    <row r="170" spans="1:65" s="2" customFormat="1" ht="12">
      <c r="A170" s="39"/>
      <c r="B170" s="40"/>
      <c r="C170" s="220" t="s">
        <v>236</v>
      </c>
      <c r="D170" s="220" t="s">
        <v>171</v>
      </c>
      <c r="E170" s="221" t="s">
        <v>237</v>
      </c>
      <c r="F170" s="222" t="s">
        <v>238</v>
      </c>
      <c r="G170" s="223" t="s">
        <v>202</v>
      </c>
      <c r="H170" s="224">
        <v>19.1</v>
      </c>
      <c r="I170" s="225"/>
      <c r="J170" s="226">
        <f>ROUND(I170*H170,2)</f>
        <v>0</v>
      </c>
      <c r="K170" s="222" t="s">
        <v>175</v>
      </c>
      <c r="L170" s="45"/>
      <c r="M170" s="227" t="s">
        <v>1</v>
      </c>
      <c r="N170" s="228" t="s">
        <v>41</v>
      </c>
      <c r="O170" s="92"/>
      <c r="P170" s="229">
        <f>O170*H170</f>
        <v>0</v>
      </c>
      <c r="Q170" s="229">
        <v>0.0369</v>
      </c>
      <c r="R170" s="229">
        <f>Q170*H170</f>
        <v>0.7047900000000001</v>
      </c>
      <c r="S170" s="229">
        <v>0</v>
      </c>
      <c r="T170" s="23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1" t="s">
        <v>176</v>
      </c>
      <c r="AT170" s="231" t="s">
        <v>171</v>
      </c>
      <c r="AU170" s="231" t="s">
        <v>14</v>
      </c>
      <c r="AY170" s="18" t="s">
        <v>169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84</v>
      </c>
      <c r="BK170" s="232">
        <f>ROUND(I170*H170,2)</f>
        <v>0</v>
      </c>
      <c r="BL170" s="18" t="s">
        <v>176</v>
      </c>
      <c r="BM170" s="231" t="s">
        <v>239</v>
      </c>
    </row>
    <row r="171" spans="1:51" s="13" customFormat="1" ht="12">
      <c r="A171" s="13"/>
      <c r="B171" s="233"/>
      <c r="C171" s="234"/>
      <c r="D171" s="235" t="s">
        <v>178</v>
      </c>
      <c r="E171" s="236" t="s">
        <v>1</v>
      </c>
      <c r="F171" s="237" t="s">
        <v>215</v>
      </c>
      <c r="G171" s="234"/>
      <c r="H171" s="236" t="s">
        <v>1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178</v>
      </c>
      <c r="AU171" s="243" t="s">
        <v>14</v>
      </c>
      <c r="AV171" s="13" t="s">
        <v>84</v>
      </c>
      <c r="AW171" s="13" t="s">
        <v>32</v>
      </c>
      <c r="AX171" s="13" t="s">
        <v>76</v>
      </c>
      <c r="AY171" s="243" t="s">
        <v>169</v>
      </c>
    </row>
    <row r="172" spans="1:51" s="14" customFormat="1" ht="12">
      <c r="A172" s="14"/>
      <c r="B172" s="244"/>
      <c r="C172" s="245"/>
      <c r="D172" s="235" t="s">
        <v>178</v>
      </c>
      <c r="E172" s="246" t="s">
        <v>1</v>
      </c>
      <c r="F172" s="247" t="s">
        <v>240</v>
      </c>
      <c r="G172" s="245"/>
      <c r="H172" s="248">
        <v>9.1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4" t="s">
        <v>178</v>
      </c>
      <c r="AU172" s="254" t="s">
        <v>14</v>
      </c>
      <c r="AV172" s="14" t="s">
        <v>14</v>
      </c>
      <c r="AW172" s="14" t="s">
        <v>32</v>
      </c>
      <c r="AX172" s="14" t="s">
        <v>76</v>
      </c>
      <c r="AY172" s="254" t="s">
        <v>169</v>
      </c>
    </row>
    <row r="173" spans="1:51" s="14" customFormat="1" ht="12">
      <c r="A173" s="14"/>
      <c r="B173" s="244"/>
      <c r="C173" s="245"/>
      <c r="D173" s="235" t="s">
        <v>178</v>
      </c>
      <c r="E173" s="246" t="s">
        <v>1</v>
      </c>
      <c r="F173" s="247" t="s">
        <v>241</v>
      </c>
      <c r="G173" s="245"/>
      <c r="H173" s="248">
        <v>10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4" t="s">
        <v>178</v>
      </c>
      <c r="AU173" s="254" t="s">
        <v>14</v>
      </c>
      <c r="AV173" s="14" t="s">
        <v>14</v>
      </c>
      <c r="AW173" s="14" t="s">
        <v>32</v>
      </c>
      <c r="AX173" s="14" t="s">
        <v>76</v>
      </c>
      <c r="AY173" s="254" t="s">
        <v>169</v>
      </c>
    </row>
    <row r="174" spans="1:51" s="15" customFormat="1" ht="12">
      <c r="A174" s="15"/>
      <c r="B174" s="255"/>
      <c r="C174" s="256"/>
      <c r="D174" s="235" t="s">
        <v>178</v>
      </c>
      <c r="E174" s="257" t="s">
        <v>1</v>
      </c>
      <c r="F174" s="258" t="s">
        <v>187</v>
      </c>
      <c r="G174" s="256"/>
      <c r="H174" s="259">
        <v>19.1</v>
      </c>
      <c r="I174" s="260"/>
      <c r="J174" s="256"/>
      <c r="K174" s="256"/>
      <c r="L174" s="261"/>
      <c r="M174" s="262"/>
      <c r="N174" s="263"/>
      <c r="O174" s="263"/>
      <c r="P174" s="263"/>
      <c r="Q174" s="263"/>
      <c r="R174" s="263"/>
      <c r="S174" s="263"/>
      <c r="T174" s="264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5" t="s">
        <v>178</v>
      </c>
      <c r="AU174" s="265" t="s">
        <v>14</v>
      </c>
      <c r="AV174" s="15" t="s">
        <v>176</v>
      </c>
      <c r="AW174" s="15" t="s">
        <v>32</v>
      </c>
      <c r="AX174" s="15" t="s">
        <v>84</v>
      </c>
      <c r="AY174" s="265" t="s">
        <v>169</v>
      </c>
    </row>
    <row r="175" spans="1:65" s="2" customFormat="1" ht="12">
      <c r="A175" s="39"/>
      <c r="B175" s="40"/>
      <c r="C175" s="220" t="s">
        <v>242</v>
      </c>
      <c r="D175" s="220" t="s">
        <v>171</v>
      </c>
      <c r="E175" s="221" t="s">
        <v>243</v>
      </c>
      <c r="F175" s="222" t="s">
        <v>244</v>
      </c>
      <c r="G175" s="223" t="s">
        <v>245</v>
      </c>
      <c r="H175" s="224">
        <v>40.58</v>
      </c>
      <c r="I175" s="225"/>
      <c r="J175" s="226">
        <f>ROUND(I175*H175,2)</f>
        <v>0</v>
      </c>
      <c r="K175" s="222" t="s">
        <v>175</v>
      </c>
      <c r="L175" s="45"/>
      <c r="M175" s="227" t="s">
        <v>1</v>
      </c>
      <c r="N175" s="228" t="s">
        <v>41</v>
      </c>
      <c r="O175" s="92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1" t="s">
        <v>176</v>
      </c>
      <c r="AT175" s="231" t="s">
        <v>171</v>
      </c>
      <c r="AU175" s="231" t="s">
        <v>14</v>
      </c>
      <c r="AY175" s="18" t="s">
        <v>169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84</v>
      </c>
      <c r="BK175" s="232">
        <f>ROUND(I175*H175,2)</f>
        <v>0</v>
      </c>
      <c r="BL175" s="18" t="s">
        <v>176</v>
      </c>
      <c r="BM175" s="231" t="s">
        <v>246</v>
      </c>
    </row>
    <row r="176" spans="1:51" s="13" customFormat="1" ht="12">
      <c r="A176" s="13"/>
      <c r="B176" s="233"/>
      <c r="C176" s="234"/>
      <c r="D176" s="235" t="s">
        <v>178</v>
      </c>
      <c r="E176" s="236" t="s">
        <v>1</v>
      </c>
      <c r="F176" s="237" t="s">
        <v>215</v>
      </c>
      <c r="G176" s="234"/>
      <c r="H176" s="236" t="s">
        <v>1</v>
      </c>
      <c r="I176" s="238"/>
      <c r="J176" s="234"/>
      <c r="K176" s="234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178</v>
      </c>
      <c r="AU176" s="243" t="s">
        <v>14</v>
      </c>
      <c r="AV176" s="13" t="s">
        <v>84</v>
      </c>
      <c r="AW176" s="13" t="s">
        <v>32</v>
      </c>
      <c r="AX176" s="13" t="s">
        <v>76</v>
      </c>
      <c r="AY176" s="243" t="s">
        <v>169</v>
      </c>
    </row>
    <row r="177" spans="1:51" s="14" customFormat="1" ht="12">
      <c r="A177" s="14"/>
      <c r="B177" s="244"/>
      <c r="C177" s="245"/>
      <c r="D177" s="235" t="s">
        <v>178</v>
      </c>
      <c r="E177" s="246" t="s">
        <v>1</v>
      </c>
      <c r="F177" s="247" t="s">
        <v>247</v>
      </c>
      <c r="G177" s="245"/>
      <c r="H177" s="248">
        <v>34.58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4" t="s">
        <v>178</v>
      </c>
      <c r="AU177" s="254" t="s">
        <v>14</v>
      </c>
      <c r="AV177" s="14" t="s">
        <v>14</v>
      </c>
      <c r="AW177" s="14" t="s">
        <v>32</v>
      </c>
      <c r="AX177" s="14" t="s">
        <v>76</v>
      </c>
      <c r="AY177" s="254" t="s">
        <v>169</v>
      </c>
    </row>
    <row r="178" spans="1:51" s="14" customFormat="1" ht="12">
      <c r="A178" s="14"/>
      <c r="B178" s="244"/>
      <c r="C178" s="245"/>
      <c r="D178" s="235" t="s">
        <v>178</v>
      </c>
      <c r="E178" s="246" t="s">
        <v>1</v>
      </c>
      <c r="F178" s="247" t="s">
        <v>248</v>
      </c>
      <c r="G178" s="245"/>
      <c r="H178" s="248">
        <v>6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178</v>
      </c>
      <c r="AU178" s="254" t="s">
        <v>14</v>
      </c>
      <c r="AV178" s="14" t="s">
        <v>14</v>
      </c>
      <c r="AW178" s="14" t="s">
        <v>32</v>
      </c>
      <c r="AX178" s="14" t="s">
        <v>76</v>
      </c>
      <c r="AY178" s="254" t="s">
        <v>169</v>
      </c>
    </row>
    <row r="179" spans="1:51" s="15" customFormat="1" ht="12">
      <c r="A179" s="15"/>
      <c r="B179" s="255"/>
      <c r="C179" s="256"/>
      <c r="D179" s="235" t="s">
        <v>178</v>
      </c>
      <c r="E179" s="257" t="s">
        <v>1</v>
      </c>
      <c r="F179" s="258" t="s">
        <v>187</v>
      </c>
      <c r="G179" s="256"/>
      <c r="H179" s="259">
        <v>40.58</v>
      </c>
      <c r="I179" s="260"/>
      <c r="J179" s="256"/>
      <c r="K179" s="256"/>
      <c r="L179" s="261"/>
      <c r="M179" s="262"/>
      <c r="N179" s="263"/>
      <c r="O179" s="263"/>
      <c r="P179" s="263"/>
      <c r="Q179" s="263"/>
      <c r="R179" s="263"/>
      <c r="S179" s="263"/>
      <c r="T179" s="264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5" t="s">
        <v>178</v>
      </c>
      <c r="AU179" s="265" t="s">
        <v>14</v>
      </c>
      <c r="AV179" s="15" t="s">
        <v>176</v>
      </c>
      <c r="AW179" s="15" t="s">
        <v>32</v>
      </c>
      <c r="AX179" s="15" t="s">
        <v>84</v>
      </c>
      <c r="AY179" s="265" t="s">
        <v>169</v>
      </c>
    </row>
    <row r="180" spans="1:65" s="2" customFormat="1" ht="33" customHeight="1">
      <c r="A180" s="39"/>
      <c r="B180" s="40"/>
      <c r="C180" s="220" t="s">
        <v>249</v>
      </c>
      <c r="D180" s="220" t="s">
        <v>171</v>
      </c>
      <c r="E180" s="221" t="s">
        <v>250</v>
      </c>
      <c r="F180" s="222" t="s">
        <v>251</v>
      </c>
      <c r="G180" s="223" t="s">
        <v>245</v>
      </c>
      <c r="H180" s="224">
        <v>1.53</v>
      </c>
      <c r="I180" s="225"/>
      <c r="J180" s="226">
        <f>ROUND(I180*H180,2)</f>
        <v>0</v>
      </c>
      <c r="K180" s="222" t="s">
        <v>175</v>
      </c>
      <c r="L180" s="45"/>
      <c r="M180" s="227" t="s">
        <v>1</v>
      </c>
      <c r="N180" s="228" t="s">
        <v>41</v>
      </c>
      <c r="O180" s="92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1" t="s">
        <v>176</v>
      </c>
      <c r="AT180" s="231" t="s">
        <v>171</v>
      </c>
      <c r="AU180" s="231" t="s">
        <v>14</v>
      </c>
      <c r="AY180" s="18" t="s">
        <v>169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8" t="s">
        <v>84</v>
      </c>
      <c r="BK180" s="232">
        <f>ROUND(I180*H180,2)</f>
        <v>0</v>
      </c>
      <c r="BL180" s="18" t="s">
        <v>176</v>
      </c>
      <c r="BM180" s="231" t="s">
        <v>252</v>
      </c>
    </row>
    <row r="181" spans="1:51" s="13" customFormat="1" ht="12">
      <c r="A181" s="13"/>
      <c r="B181" s="233"/>
      <c r="C181" s="234"/>
      <c r="D181" s="235" t="s">
        <v>178</v>
      </c>
      <c r="E181" s="236" t="s">
        <v>1</v>
      </c>
      <c r="F181" s="237" t="s">
        <v>215</v>
      </c>
      <c r="G181" s="234"/>
      <c r="H181" s="236" t="s">
        <v>1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178</v>
      </c>
      <c r="AU181" s="243" t="s">
        <v>14</v>
      </c>
      <c r="AV181" s="13" t="s">
        <v>84</v>
      </c>
      <c r="AW181" s="13" t="s">
        <v>32</v>
      </c>
      <c r="AX181" s="13" t="s">
        <v>76</v>
      </c>
      <c r="AY181" s="243" t="s">
        <v>169</v>
      </c>
    </row>
    <row r="182" spans="1:51" s="14" customFormat="1" ht="12">
      <c r="A182" s="14"/>
      <c r="B182" s="244"/>
      <c r="C182" s="245"/>
      <c r="D182" s="235" t="s">
        <v>178</v>
      </c>
      <c r="E182" s="246" t="s">
        <v>1</v>
      </c>
      <c r="F182" s="247" t="s">
        <v>253</v>
      </c>
      <c r="G182" s="245"/>
      <c r="H182" s="248">
        <v>6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4" t="s">
        <v>178</v>
      </c>
      <c r="AU182" s="254" t="s">
        <v>14</v>
      </c>
      <c r="AV182" s="14" t="s">
        <v>14</v>
      </c>
      <c r="AW182" s="14" t="s">
        <v>32</v>
      </c>
      <c r="AX182" s="14" t="s">
        <v>76</v>
      </c>
      <c r="AY182" s="254" t="s">
        <v>169</v>
      </c>
    </row>
    <row r="183" spans="1:51" s="14" customFormat="1" ht="12">
      <c r="A183" s="14"/>
      <c r="B183" s="244"/>
      <c r="C183" s="245"/>
      <c r="D183" s="235" t="s">
        <v>178</v>
      </c>
      <c r="E183" s="246" t="s">
        <v>1</v>
      </c>
      <c r="F183" s="247" t="s">
        <v>254</v>
      </c>
      <c r="G183" s="245"/>
      <c r="H183" s="248">
        <v>-0.9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178</v>
      </c>
      <c r="AU183" s="254" t="s">
        <v>14</v>
      </c>
      <c r="AV183" s="14" t="s">
        <v>14</v>
      </c>
      <c r="AW183" s="14" t="s">
        <v>32</v>
      </c>
      <c r="AX183" s="14" t="s">
        <v>76</v>
      </c>
      <c r="AY183" s="254" t="s">
        <v>169</v>
      </c>
    </row>
    <row r="184" spans="1:51" s="15" customFormat="1" ht="12">
      <c r="A184" s="15"/>
      <c r="B184" s="255"/>
      <c r="C184" s="256"/>
      <c r="D184" s="235" t="s">
        <v>178</v>
      </c>
      <c r="E184" s="257" t="s">
        <v>132</v>
      </c>
      <c r="F184" s="258" t="s">
        <v>187</v>
      </c>
      <c r="G184" s="256"/>
      <c r="H184" s="259">
        <v>5.1</v>
      </c>
      <c r="I184" s="260"/>
      <c r="J184" s="256"/>
      <c r="K184" s="256"/>
      <c r="L184" s="261"/>
      <c r="M184" s="262"/>
      <c r="N184" s="263"/>
      <c r="O184" s="263"/>
      <c r="P184" s="263"/>
      <c r="Q184" s="263"/>
      <c r="R184" s="263"/>
      <c r="S184" s="263"/>
      <c r="T184" s="264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5" t="s">
        <v>178</v>
      </c>
      <c r="AU184" s="265" t="s">
        <v>14</v>
      </c>
      <c r="AV184" s="15" t="s">
        <v>176</v>
      </c>
      <c r="AW184" s="15" t="s">
        <v>32</v>
      </c>
      <c r="AX184" s="15" t="s">
        <v>76</v>
      </c>
      <c r="AY184" s="265" t="s">
        <v>169</v>
      </c>
    </row>
    <row r="185" spans="1:51" s="14" customFormat="1" ht="12">
      <c r="A185" s="14"/>
      <c r="B185" s="244"/>
      <c r="C185" s="245"/>
      <c r="D185" s="235" t="s">
        <v>178</v>
      </c>
      <c r="E185" s="246" t="s">
        <v>1</v>
      </c>
      <c r="F185" s="247" t="s">
        <v>255</v>
      </c>
      <c r="G185" s="245"/>
      <c r="H185" s="248">
        <v>1.53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4" t="s">
        <v>178</v>
      </c>
      <c r="AU185" s="254" t="s">
        <v>14</v>
      </c>
      <c r="AV185" s="14" t="s">
        <v>14</v>
      </c>
      <c r="AW185" s="14" t="s">
        <v>32</v>
      </c>
      <c r="AX185" s="14" t="s">
        <v>84</v>
      </c>
      <c r="AY185" s="254" t="s">
        <v>169</v>
      </c>
    </row>
    <row r="186" spans="1:65" s="2" customFormat="1" ht="33" customHeight="1">
      <c r="A186" s="39"/>
      <c r="B186" s="40"/>
      <c r="C186" s="220" t="s">
        <v>8</v>
      </c>
      <c r="D186" s="220" t="s">
        <v>171</v>
      </c>
      <c r="E186" s="221" t="s">
        <v>256</v>
      </c>
      <c r="F186" s="222" t="s">
        <v>257</v>
      </c>
      <c r="G186" s="223" t="s">
        <v>245</v>
      </c>
      <c r="H186" s="224">
        <v>3.57</v>
      </c>
      <c r="I186" s="225"/>
      <c r="J186" s="226">
        <f>ROUND(I186*H186,2)</f>
        <v>0</v>
      </c>
      <c r="K186" s="222" t="s">
        <v>175</v>
      </c>
      <c r="L186" s="45"/>
      <c r="M186" s="227" t="s">
        <v>1</v>
      </c>
      <c r="N186" s="228" t="s">
        <v>41</v>
      </c>
      <c r="O186" s="92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1" t="s">
        <v>176</v>
      </c>
      <c r="AT186" s="231" t="s">
        <v>171</v>
      </c>
      <c r="AU186" s="231" t="s">
        <v>14</v>
      </c>
      <c r="AY186" s="18" t="s">
        <v>169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8" t="s">
        <v>84</v>
      </c>
      <c r="BK186" s="232">
        <f>ROUND(I186*H186,2)</f>
        <v>0</v>
      </c>
      <c r="BL186" s="18" t="s">
        <v>176</v>
      </c>
      <c r="BM186" s="231" t="s">
        <v>258</v>
      </c>
    </row>
    <row r="187" spans="1:51" s="14" customFormat="1" ht="12">
      <c r="A187" s="14"/>
      <c r="B187" s="244"/>
      <c r="C187" s="245"/>
      <c r="D187" s="235" t="s">
        <v>178</v>
      </c>
      <c r="E187" s="246" t="s">
        <v>1</v>
      </c>
      <c r="F187" s="247" t="s">
        <v>259</v>
      </c>
      <c r="G187" s="245"/>
      <c r="H187" s="248">
        <v>3.57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4" t="s">
        <v>178</v>
      </c>
      <c r="AU187" s="254" t="s">
        <v>14</v>
      </c>
      <c r="AV187" s="14" t="s">
        <v>14</v>
      </c>
      <c r="AW187" s="14" t="s">
        <v>32</v>
      </c>
      <c r="AX187" s="14" t="s">
        <v>84</v>
      </c>
      <c r="AY187" s="254" t="s">
        <v>169</v>
      </c>
    </row>
    <row r="188" spans="1:65" s="2" customFormat="1" ht="33" customHeight="1">
      <c r="A188" s="39"/>
      <c r="B188" s="40"/>
      <c r="C188" s="220" t="s">
        <v>260</v>
      </c>
      <c r="D188" s="220" t="s">
        <v>171</v>
      </c>
      <c r="E188" s="221" t="s">
        <v>261</v>
      </c>
      <c r="F188" s="222" t="s">
        <v>262</v>
      </c>
      <c r="G188" s="223" t="s">
        <v>245</v>
      </c>
      <c r="H188" s="224">
        <v>100.355</v>
      </c>
      <c r="I188" s="225"/>
      <c r="J188" s="226">
        <f>ROUND(I188*H188,2)</f>
        <v>0</v>
      </c>
      <c r="K188" s="222" t="s">
        <v>175</v>
      </c>
      <c r="L188" s="45"/>
      <c r="M188" s="227" t="s">
        <v>1</v>
      </c>
      <c r="N188" s="228" t="s">
        <v>41</v>
      </c>
      <c r="O188" s="92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1" t="s">
        <v>176</v>
      </c>
      <c r="AT188" s="231" t="s">
        <v>171</v>
      </c>
      <c r="AU188" s="231" t="s">
        <v>14</v>
      </c>
      <c r="AY188" s="18" t="s">
        <v>169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8" t="s">
        <v>84</v>
      </c>
      <c r="BK188" s="232">
        <f>ROUND(I188*H188,2)</f>
        <v>0</v>
      </c>
      <c r="BL188" s="18" t="s">
        <v>176</v>
      </c>
      <c r="BM188" s="231" t="s">
        <v>263</v>
      </c>
    </row>
    <row r="189" spans="1:51" s="13" customFormat="1" ht="12">
      <c r="A189" s="13"/>
      <c r="B189" s="233"/>
      <c r="C189" s="234"/>
      <c r="D189" s="235" t="s">
        <v>178</v>
      </c>
      <c r="E189" s="236" t="s">
        <v>1</v>
      </c>
      <c r="F189" s="237" t="s">
        <v>215</v>
      </c>
      <c r="G189" s="234"/>
      <c r="H189" s="236" t="s">
        <v>1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178</v>
      </c>
      <c r="AU189" s="243" t="s">
        <v>14</v>
      </c>
      <c r="AV189" s="13" t="s">
        <v>84</v>
      </c>
      <c r="AW189" s="13" t="s">
        <v>32</v>
      </c>
      <c r="AX189" s="13" t="s">
        <v>76</v>
      </c>
      <c r="AY189" s="243" t="s">
        <v>169</v>
      </c>
    </row>
    <row r="190" spans="1:51" s="13" customFormat="1" ht="12">
      <c r="A190" s="13"/>
      <c r="B190" s="233"/>
      <c r="C190" s="234"/>
      <c r="D190" s="235" t="s">
        <v>178</v>
      </c>
      <c r="E190" s="236" t="s">
        <v>1</v>
      </c>
      <c r="F190" s="237" t="s">
        <v>264</v>
      </c>
      <c r="G190" s="234"/>
      <c r="H190" s="236" t="s">
        <v>1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178</v>
      </c>
      <c r="AU190" s="243" t="s">
        <v>14</v>
      </c>
      <c r="AV190" s="13" t="s">
        <v>84</v>
      </c>
      <c r="AW190" s="13" t="s">
        <v>32</v>
      </c>
      <c r="AX190" s="13" t="s">
        <v>76</v>
      </c>
      <c r="AY190" s="243" t="s">
        <v>169</v>
      </c>
    </row>
    <row r="191" spans="1:51" s="14" customFormat="1" ht="12">
      <c r="A191" s="14"/>
      <c r="B191" s="244"/>
      <c r="C191" s="245"/>
      <c r="D191" s="235" t="s">
        <v>178</v>
      </c>
      <c r="E191" s="246" t="s">
        <v>1</v>
      </c>
      <c r="F191" s="247" t="s">
        <v>265</v>
      </c>
      <c r="G191" s="245"/>
      <c r="H191" s="248">
        <v>327.26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178</v>
      </c>
      <c r="AU191" s="254" t="s">
        <v>14</v>
      </c>
      <c r="AV191" s="14" t="s">
        <v>14</v>
      </c>
      <c r="AW191" s="14" t="s">
        <v>32</v>
      </c>
      <c r="AX191" s="14" t="s">
        <v>76</v>
      </c>
      <c r="AY191" s="254" t="s">
        <v>169</v>
      </c>
    </row>
    <row r="192" spans="1:51" s="14" customFormat="1" ht="12">
      <c r="A192" s="14"/>
      <c r="B192" s="244"/>
      <c r="C192" s="245"/>
      <c r="D192" s="235" t="s">
        <v>178</v>
      </c>
      <c r="E192" s="246" t="s">
        <v>1</v>
      </c>
      <c r="F192" s="247" t="s">
        <v>266</v>
      </c>
      <c r="G192" s="245"/>
      <c r="H192" s="248">
        <v>3.99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4" t="s">
        <v>178</v>
      </c>
      <c r="AU192" s="254" t="s">
        <v>14</v>
      </c>
      <c r="AV192" s="14" t="s">
        <v>14</v>
      </c>
      <c r="AW192" s="14" t="s">
        <v>32</v>
      </c>
      <c r="AX192" s="14" t="s">
        <v>76</v>
      </c>
      <c r="AY192" s="254" t="s">
        <v>169</v>
      </c>
    </row>
    <row r="193" spans="1:51" s="13" customFormat="1" ht="12">
      <c r="A193" s="13"/>
      <c r="B193" s="233"/>
      <c r="C193" s="234"/>
      <c r="D193" s="235" t="s">
        <v>178</v>
      </c>
      <c r="E193" s="236" t="s">
        <v>1</v>
      </c>
      <c r="F193" s="237" t="s">
        <v>267</v>
      </c>
      <c r="G193" s="234"/>
      <c r="H193" s="236" t="s">
        <v>1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178</v>
      </c>
      <c r="AU193" s="243" t="s">
        <v>14</v>
      </c>
      <c r="AV193" s="13" t="s">
        <v>84</v>
      </c>
      <c r="AW193" s="13" t="s">
        <v>32</v>
      </c>
      <c r="AX193" s="13" t="s">
        <v>76</v>
      </c>
      <c r="AY193" s="243" t="s">
        <v>169</v>
      </c>
    </row>
    <row r="194" spans="1:51" s="14" customFormat="1" ht="12">
      <c r="A194" s="14"/>
      <c r="B194" s="244"/>
      <c r="C194" s="245"/>
      <c r="D194" s="235" t="s">
        <v>178</v>
      </c>
      <c r="E194" s="246" t="s">
        <v>1</v>
      </c>
      <c r="F194" s="247" t="s">
        <v>268</v>
      </c>
      <c r="G194" s="245"/>
      <c r="H194" s="248">
        <v>54.87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4" t="s">
        <v>178</v>
      </c>
      <c r="AU194" s="254" t="s">
        <v>14</v>
      </c>
      <c r="AV194" s="14" t="s">
        <v>14</v>
      </c>
      <c r="AW194" s="14" t="s">
        <v>32</v>
      </c>
      <c r="AX194" s="14" t="s">
        <v>76</v>
      </c>
      <c r="AY194" s="254" t="s">
        <v>169</v>
      </c>
    </row>
    <row r="195" spans="1:51" s="14" customFormat="1" ht="12">
      <c r="A195" s="14"/>
      <c r="B195" s="244"/>
      <c r="C195" s="245"/>
      <c r="D195" s="235" t="s">
        <v>178</v>
      </c>
      <c r="E195" s="246" t="s">
        <v>1</v>
      </c>
      <c r="F195" s="247" t="s">
        <v>269</v>
      </c>
      <c r="G195" s="245"/>
      <c r="H195" s="248">
        <v>5.6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4" t="s">
        <v>178</v>
      </c>
      <c r="AU195" s="254" t="s">
        <v>14</v>
      </c>
      <c r="AV195" s="14" t="s">
        <v>14</v>
      </c>
      <c r="AW195" s="14" t="s">
        <v>32</v>
      </c>
      <c r="AX195" s="14" t="s">
        <v>76</v>
      </c>
      <c r="AY195" s="254" t="s">
        <v>169</v>
      </c>
    </row>
    <row r="196" spans="1:51" s="14" customFormat="1" ht="12">
      <c r="A196" s="14"/>
      <c r="B196" s="244"/>
      <c r="C196" s="245"/>
      <c r="D196" s="235" t="s">
        <v>178</v>
      </c>
      <c r="E196" s="246" t="s">
        <v>1</v>
      </c>
      <c r="F196" s="247" t="s">
        <v>270</v>
      </c>
      <c r="G196" s="245"/>
      <c r="H196" s="248">
        <v>-8.06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4" t="s">
        <v>178</v>
      </c>
      <c r="AU196" s="254" t="s">
        <v>14</v>
      </c>
      <c r="AV196" s="14" t="s">
        <v>14</v>
      </c>
      <c r="AW196" s="14" t="s">
        <v>32</v>
      </c>
      <c r="AX196" s="14" t="s">
        <v>76</v>
      </c>
      <c r="AY196" s="254" t="s">
        <v>169</v>
      </c>
    </row>
    <row r="197" spans="1:51" s="14" customFormat="1" ht="12">
      <c r="A197" s="14"/>
      <c r="B197" s="244"/>
      <c r="C197" s="245"/>
      <c r="D197" s="235" t="s">
        <v>178</v>
      </c>
      <c r="E197" s="246" t="s">
        <v>1</v>
      </c>
      <c r="F197" s="247" t="s">
        <v>271</v>
      </c>
      <c r="G197" s="245"/>
      <c r="H197" s="248">
        <v>-3.968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4" t="s">
        <v>178</v>
      </c>
      <c r="AU197" s="254" t="s">
        <v>14</v>
      </c>
      <c r="AV197" s="14" t="s">
        <v>14</v>
      </c>
      <c r="AW197" s="14" t="s">
        <v>32</v>
      </c>
      <c r="AX197" s="14" t="s">
        <v>76</v>
      </c>
      <c r="AY197" s="254" t="s">
        <v>169</v>
      </c>
    </row>
    <row r="198" spans="1:51" s="14" customFormat="1" ht="12">
      <c r="A198" s="14"/>
      <c r="B198" s="244"/>
      <c r="C198" s="245"/>
      <c r="D198" s="235" t="s">
        <v>178</v>
      </c>
      <c r="E198" s="246" t="s">
        <v>1</v>
      </c>
      <c r="F198" s="247" t="s">
        <v>272</v>
      </c>
      <c r="G198" s="245"/>
      <c r="H198" s="248">
        <v>-35.024</v>
      </c>
      <c r="I198" s="249"/>
      <c r="J198" s="245"/>
      <c r="K198" s="245"/>
      <c r="L198" s="250"/>
      <c r="M198" s="251"/>
      <c r="N198" s="252"/>
      <c r="O198" s="252"/>
      <c r="P198" s="252"/>
      <c r="Q198" s="252"/>
      <c r="R198" s="252"/>
      <c r="S198" s="252"/>
      <c r="T198" s="25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4" t="s">
        <v>178</v>
      </c>
      <c r="AU198" s="254" t="s">
        <v>14</v>
      </c>
      <c r="AV198" s="14" t="s">
        <v>14</v>
      </c>
      <c r="AW198" s="14" t="s">
        <v>32</v>
      </c>
      <c r="AX198" s="14" t="s">
        <v>76</v>
      </c>
      <c r="AY198" s="254" t="s">
        <v>169</v>
      </c>
    </row>
    <row r="199" spans="1:51" s="14" customFormat="1" ht="12">
      <c r="A199" s="14"/>
      <c r="B199" s="244"/>
      <c r="C199" s="245"/>
      <c r="D199" s="235" t="s">
        <v>178</v>
      </c>
      <c r="E199" s="246" t="s">
        <v>1</v>
      </c>
      <c r="F199" s="247" t="s">
        <v>273</v>
      </c>
      <c r="G199" s="245"/>
      <c r="H199" s="248">
        <v>-10.151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4" t="s">
        <v>178</v>
      </c>
      <c r="AU199" s="254" t="s">
        <v>14</v>
      </c>
      <c r="AV199" s="14" t="s">
        <v>14</v>
      </c>
      <c r="AW199" s="14" t="s">
        <v>32</v>
      </c>
      <c r="AX199" s="14" t="s">
        <v>76</v>
      </c>
      <c r="AY199" s="254" t="s">
        <v>169</v>
      </c>
    </row>
    <row r="200" spans="1:51" s="15" customFormat="1" ht="12">
      <c r="A200" s="15"/>
      <c r="B200" s="255"/>
      <c r="C200" s="256"/>
      <c r="D200" s="235" t="s">
        <v>178</v>
      </c>
      <c r="E200" s="257" t="s">
        <v>126</v>
      </c>
      <c r="F200" s="258" t="s">
        <v>187</v>
      </c>
      <c r="G200" s="256"/>
      <c r="H200" s="259">
        <v>334.517</v>
      </c>
      <c r="I200" s="260"/>
      <c r="J200" s="256"/>
      <c r="K200" s="256"/>
      <c r="L200" s="261"/>
      <c r="M200" s="262"/>
      <c r="N200" s="263"/>
      <c r="O200" s="263"/>
      <c r="P200" s="263"/>
      <c r="Q200" s="263"/>
      <c r="R200" s="263"/>
      <c r="S200" s="263"/>
      <c r="T200" s="264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5" t="s">
        <v>178</v>
      </c>
      <c r="AU200" s="265" t="s">
        <v>14</v>
      </c>
      <c r="AV200" s="15" t="s">
        <v>176</v>
      </c>
      <c r="AW200" s="15" t="s">
        <v>32</v>
      </c>
      <c r="AX200" s="15" t="s">
        <v>76</v>
      </c>
      <c r="AY200" s="265" t="s">
        <v>169</v>
      </c>
    </row>
    <row r="201" spans="1:51" s="14" customFormat="1" ht="12">
      <c r="A201" s="14"/>
      <c r="B201" s="244"/>
      <c r="C201" s="245"/>
      <c r="D201" s="235" t="s">
        <v>178</v>
      </c>
      <c r="E201" s="246" t="s">
        <v>1</v>
      </c>
      <c r="F201" s="247" t="s">
        <v>274</v>
      </c>
      <c r="G201" s="245"/>
      <c r="H201" s="248">
        <v>100.355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4" t="s">
        <v>178</v>
      </c>
      <c r="AU201" s="254" t="s">
        <v>14</v>
      </c>
      <c r="AV201" s="14" t="s">
        <v>14</v>
      </c>
      <c r="AW201" s="14" t="s">
        <v>32</v>
      </c>
      <c r="AX201" s="14" t="s">
        <v>84</v>
      </c>
      <c r="AY201" s="254" t="s">
        <v>169</v>
      </c>
    </row>
    <row r="202" spans="1:65" s="2" customFormat="1" ht="33" customHeight="1">
      <c r="A202" s="39"/>
      <c r="B202" s="40"/>
      <c r="C202" s="220" t="s">
        <v>275</v>
      </c>
      <c r="D202" s="220" t="s">
        <v>171</v>
      </c>
      <c r="E202" s="221" t="s">
        <v>276</v>
      </c>
      <c r="F202" s="222" t="s">
        <v>277</v>
      </c>
      <c r="G202" s="223" t="s">
        <v>245</v>
      </c>
      <c r="H202" s="224">
        <v>234.162</v>
      </c>
      <c r="I202" s="225"/>
      <c r="J202" s="226">
        <f>ROUND(I202*H202,2)</f>
        <v>0</v>
      </c>
      <c r="K202" s="222" t="s">
        <v>175</v>
      </c>
      <c r="L202" s="45"/>
      <c r="M202" s="227" t="s">
        <v>1</v>
      </c>
      <c r="N202" s="228" t="s">
        <v>41</v>
      </c>
      <c r="O202" s="92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1" t="s">
        <v>176</v>
      </c>
      <c r="AT202" s="231" t="s">
        <v>171</v>
      </c>
      <c r="AU202" s="231" t="s">
        <v>14</v>
      </c>
      <c r="AY202" s="18" t="s">
        <v>169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8" t="s">
        <v>84</v>
      </c>
      <c r="BK202" s="232">
        <f>ROUND(I202*H202,2)</f>
        <v>0</v>
      </c>
      <c r="BL202" s="18" t="s">
        <v>176</v>
      </c>
      <c r="BM202" s="231" t="s">
        <v>278</v>
      </c>
    </row>
    <row r="203" spans="1:51" s="14" customFormat="1" ht="12">
      <c r="A203" s="14"/>
      <c r="B203" s="244"/>
      <c r="C203" s="245"/>
      <c r="D203" s="235" t="s">
        <v>178</v>
      </c>
      <c r="E203" s="246" t="s">
        <v>1</v>
      </c>
      <c r="F203" s="247" t="s">
        <v>279</v>
      </c>
      <c r="G203" s="245"/>
      <c r="H203" s="248">
        <v>234.162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4" t="s">
        <v>178</v>
      </c>
      <c r="AU203" s="254" t="s">
        <v>14</v>
      </c>
      <c r="AV203" s="14" t="s">
        <v>14</v>
      </c>
      <c r="AW203" s="14" t="s">
        <v>32</v>
      </c>
      <c r="AX203" s="14" t="s">
        <v>84</v>
      </c>
      <c r="AY203" s="254" t="s">
        <v>169</v>
      </c>
    </row>
    <row r="204" spans="1:65" s="2" customFormat="1" ht="21.75" customHeight="1">
      <c r="A204" s="39"/>
      <c r="B204" s="40"/>
      <c r="C204" s="220" t="s">
        <v>280</v>
      </c>
      <c r="D204" s="220" t="s">
        <v>171</v>
      </c>
      <c r="E204" s="221" t="s">
        <v>281</v>
      </c>
      <c r="F204" s="222" t="s">
        <v>282</v>
      </c>
      <c r="G204" s="223" t="s">
        <v>174</v>
      </c>
      <c r="H204" s="224">
        <v>398.28</v>
      </c>
      <c r="I204" s="225"/>
      <c r="J204" s="226">
        <f>ROUND(I204*H204,2)</f>
        <v>0</v>
      </c>
      <c r="K204" s="222" t="s">
        <v>175</v>
      </c>
      <c r="L204" s="45"/>
      <c r="M204" s="227" t="s">
        <v>1</v>
      </c>
      <c r="N204" s="228" t="s">
        <v>41</v>
      </c>
      <c r="O204" s="92"/>
      <c r="P204" s="229">
        <f>O204*H204</f>
        <v>0</v>
      </c>
      <c r="Q204" s="229">
        <v>0.00058</v>
      </c>
      <c r="R204" s="229">
        <f>Q204*H204</f>
        <v>0.2310024</v>
      </c>
      <c r="S204" s="229">
        <v>0</v>
      </c>
      <c r="T204" s="230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1" t="s">
        <v>176</v>
      </c>
      <c r="AT204" s="231" t="s">
        <v>171</v>
      </c>
      <c r="AU204" s="231" t="s">
        <v>14</v>
      </c>
      <c r="AY204" s="18" t="s">
        <v>169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8" t="s">
        <v>84</v>
      </c>
      <c r="BK204" s="232">
        <f>ROUND(I204*H204,2)</f>
        <v>0</v>
      </c>
      <c r="BL204" s="18" t="s">
        <v>176</v>
      </c>
      <c r="BM204" s="231" t="s">
        <v>283</v>
      </c>
    </row>
    <row r="205" spans="1:51" s="13" customFormat="1" ht="12">
      <c r="A205" s="13"/>
      <c r="B205" s="233"/>
      <c r="C205" s="234"/>
      <c r="D205" s="235" t="s">
        <v>178</v>
      </c>
      <c r="E205" s="236" t="s">
        <v>1</v>
      </c>
      <c r="F205" s="237" t="s">
        <v>215</v>
      </c>
      <c r="G205" s="234"/>
      <c r="H205" s="236" t="s">
        <v>1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178</v>
      </c>
      <c r="AU205" s="243" t="s">
        <v>14</v>
      </c>
      <c r="AV205" s="13" t="s">
        <v>84</v>
      </c>
      <c r="AW205" s="13" t="s">
        <v>32</v>
      </c>
      <c r="AX205" s="13" t="s">
        <v>76</v>
      </c>
      <c r="AY205" s="243" t="s">
        <v>169</v>
      </c>
    </row>
    <row r="206" spans="1:51" s="13" customFormat="1" ht="12">
      <c r="A206" s="13"/>
      <c r="B206" s="233"/>
      <c r="C206" s="234"/>
      <c r="D206" s="235" t="s">
        <v>178</v>
      </c>
      <c r="E206" s="236" t="s">
        <v>1</v>
      </c>
      <c r="F206" s="237" t="s">
        <v>264</v>
      </c>
      <c r="G206" s="234"/>
      <c r="H206" s="236" t="s">
        <v>1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178</v>
      </c>
      <c r="AU206" s="243" t="s">
        <v>14</v>
      </c>
      <c r="AV206" s="13" t="s">
        <v>84</v>
      </c>
      <c r="AW206" s="13" t="s">
        <v>32</v>
      </c>
      <c r="AX206" s="13" t="s">
        <v>76</v>
      </c>
      <c r="AY206" s="243" t="s">
        <v>169</v>
      </c>
    </row>
    <row r="207" spans="1:51" s="14" customFormat="1" ht="12">
      <c r="A207" s="14"/>
      <c r="B207" s="244"/>
      <c r="C207" s="245"/>
      <c r="D207" s="235" t="s">
        <v>178</v>
      </c>
      <c r="E207" s="246" t="s">
        <v>1</v>
      </c>
      <c r="F207" s="247" t="s">
        <v>284</v>
      </c>
      <c r="G207" s="245"/>
      <c r="H207" s="248">
        <v>480.2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4" t="s">
        <v>178</v>
      </c>
      <c r="AU207" s="254" t="s">
        <v>14</v>
      </c>
      <c r="AV207" s="14" t="s">
        <v>14</v>
      </c>
      <c r="AW207" s="14" t="s">
        <v>32</v>
      </c>
      <c r="AX207" s="14" t="s">
        <v>76</v>
      </c>
      <c r="AY207" s="254" t="s">
        <v>169</v>
      </c>
    </row>
    <row r="208" spans="1:51" s="14" customFormat="1" ht="12">
      <c r="A208" s="14"/>
      <c r="B208" s="244"/>
      <c r="C208" s="245"/>
      <c r="D208" s="235" t="s">
        <v>178</v>
      </c>
      <c r="E208" s="246" t="s">
        <v>1</v>
      </c>
      <c r="F208" s="247" t="s">
        <v>285</v>
      </c>
      <c r="G208" s="245"/>
      <c r="H208" s="248">
        <v>2.08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4" t="s">
        <v>178</v>
      </c>
      <c r="AU208" s="254" t="s">
        <v>14</v>
      </c>
      <c r="AV208" s="14" t="s">
        <v>14</v>
      </c>
      <c r="AW208" s="14" t="s">
        <v>32</v>
      </c>
      <c r="AX208" s="14" t="s">
        <v>76</v>
      </c>
      <c r="AY208" s="254" t="s">
        <v>169</v>
      </c>
    </row>
    <row r="209" spans="1:51" s="14" customFormat="1" ht="12">
      <c r="A209" s="14"/>
      <c r="B209" s="244"/>
      <c r="C209" s="245"/>
      <c r="D209" s="235" t="s">
        <v>178</v>
      </c>
      <c r="E209" s="246" t="s">
        <v>1</v>
      </c>
      <c r="F209" s="247" t="s">
        <v>286</v>
      </c>
      <c r="G209" s="245"/>
      <c r="H209" s="248">
        <v>-84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4" t="s">
        <v>178</v>
      </c>
      <c r="AU209" s="254" t="s">
        <v>14</v>
      </c>
      <c r="AV209" s="14" t="s">
        <v>14</v>
      </c>
      <c r="AW209" s="14" t="s">
        <v>32</v>
      </c>
      <c r="AX209" s="14" t="s">
        <v>76</v>
      </c>
      <c r="AY209" s="254" t="s">
        <v>169</v>
      </c>
    </row>
    <row r="210" spans="1:51" s="15" customFormat="1" ht="12">
      <c r="A210" s="15"/>
      <c r="B210" s="255"/>
      <c r="C210" s="256"/>
      <c r="D210" s="235" t="s">
        <v>178</v>
      </c>
      <c r="E210" s="257" t="s">
        <v>113</v>
      </c>
      <c r="F210" s="258" t="s">
        <v>187</v>
      </c>
      <c r="G210" s="256"/>
      <c r="H210" s="259">
        <v>398.28</v>
      </c>
      <c r="I210" s="260"/>
      <c r="J210" s="256"/>
      <c r="K210" s="256"/>
      <c r="L210" s="261"/>
      <c r="M210" s="262"/>
      <c r="N210" s="263"/>
      <c r="O210" s="263"/>
      <c r="P210" s="263"/>
      <c r="Q210" s="263"/>
      <c r="R210" s="263"/>
      <c r="S210" s="263"/>
      <c r="T210" s="264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5" t="s">
        <v>178</v>
      </c>
      <c r="AU210" s="265" t="s">
        <v>14</v>
      </c>
      <c r="AV210" s="15" t="s">
        <v>176</v>
      </c>
      <c r="AW210" s="15" t="s">
        <v>32</v>
      </c>
      <c r="AX210" s="15" t="s">
        <v>84</v>
      </c>
      <c r="AY210" s="265" t="s">
        <v>169</v>
      </c>
    </row>
    <row r="211" spans="1:65" s="2" customFormat="1" ht="21.75" customHeight="1">
      <c r="A211" s="39"/>
      <c r="B211" s="40"/>
      <c r="C211" s="220" t="s">
        <v>287</v>
      </c>
      <c r="D211" s="220" t="s">
        <v>171</v>
      </c>
      <c r="E211" s="221" t="s">
        <v>288</v>
      </c>
      <c r="F211" s="222" t="s">
        <v>289</v>
      </c>
      <c r="G211" s="223" t="s">
        <v>174</v>
      </c>
      <c r="H211" s="224">
        <v>398.28</v>
      </c>
      <c r="I211" s="225"/>
      <c r="J211" s="226">
        <f>ROUND(I211*H211,2)</f>
        <v>0</v>
      </c>
      <c r="K211" s="222" t="s">
        <v>175</v>
      </c>
      <c r="L211" s="45"/>
      <c r="M211" s="227" t="s">
        <v>1</v>
      </c>
      <c r="N211" s="228" t="s">
        <v>41</v>
      </c>
      <c r="O211" s="92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1" t="s">
        <v>176</v>
      </c>
      <c r="AT211" s="231" t="s">
        <v>171</v>
      </c>
      <c r="AU211" s="231" t="s">
        <v>14</v>
      </c>
      <c r="AY211" s="18" t="s">
        <v>169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8" t="s">
        <v>84</v>
      </c>
      <c r="BK211" s="232">
        <f>ROUND(I211*H211,2)</f>
        <v>0</v>
      </c>
      <c r="BL211" s="18" t="s">
        <v>176</v>
      </c>
      <c r="BM211" s="231" t="s">
        <v>290</v>
      </c>
    </row>
    <row r="212" spans="1:51" s="14" customFormat="1" ht="12">
      <c r="A212" s="14"/>
      <c r="B212" s="244"/>
      <c r="C212" s="245"/>
      <c r="D212" s="235" t="s">
        <v>178</v>
      </c>
      <c r="E212" s="246" t="s">
        <v>1</v>
      </c>
      <c r="F212" s="247" t="s">
        <v>113</v>
      </c>
      <c r="G212" s="245"/>
      <c r="H212" s="248">
        <v>398.28</v>
      </c>
      <c r="I212" s="249"/>
      <c r="J212" s="245"/>
      <c r="K212" s="245"/>
      <c r="L212" s="250"/>
      <c r="M212" s="251"/>
      <c r="N212" s="252"/>
      <c r="O212" s="252"/>
      <c r="P212" s="252"/>
      <c r="Q212" s="252"/>
      <c r="R212" s="252"/>
      <c r="S212" s="252"/>
      <c r="T212" s="25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4" t="s">
        <v>178</v>
      </c>
      <c r="AU212" s="254" t="s">
        <v>14</v>
      </c>
      <c r="AV212" s="14" t="s">
        <v>14</v>
      </c>
      <c r="AW212" s="14" t="s">
        <v>32</v>
      </c>
      <c r="AX212" s="14" t="s">
        <v>84</v>
      </c>
      <c r="AY212" s="254" t="s">
        <v>169</v>
      </c>
    </row>
    <row r="213" spans="1:65" s="2" customFormat="1" ht="33" customHeight="1">
      <c r="A213" s="39"/>
      <c r="B213" s="40"/>
      <c r="C213" s="220" t="s">
        <v>291</v>
      </c>
      <c r="D213" s="220" t="s">
        <v>171</v>
      </c>
      <c r="E213" s="221" t="s">
        <v>292</v>
      </c>
      <c r="F213" s="222" t="s">
        <v>293</v>
      </c>
      <c r="G213" s="223" t="s">
        <v>245</v>
      </c>
      <c r="H213" s="224">
        <v>82.018</v>
      </c>
      <c r="I213" s="225"/>
      <c r="J213" s="226">
        <f>ROUND(I213*H213,2)</f>
        <v>0</v>
      </c>
      <c r="K213" s="222" t="s">
        <v>175</v>
      </c>
      <c r="L213" s="45"/>
      <c r="M213" s="227" t="s">
        <v>1</v>
      </c>
      <c r="N213" s="228" t="s">
        <v>41</v>
      </c>
      <c r="O213" s="92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1" t="s">
        <v>176</v>
      </c>
      <c r="AT213" s="231" t="s">
        <v>171</v>
      </c>
      <c r="AU213" s="231" t="s">
        <v>14</v>
      </c>
      <c r="AY213" s="18" t="s">
        <v>169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8" t="s">
        <v>84</v>
      </c>
      <c r="BK213" s="232">
        <f>ROUND(I213*H213,2)</f>
        <v>0</v>
      </c>
      <c r="BL213" s="18" t="s">
        <v>176</v>
      </c>
      <c r="BM213" s="231" t="s">
        <v>294</v>
      </c>
    </row>
    <row r="214" spans="1:51" s="13" customFormat="1" ht="12">
      <c r="A214" s="13"/>
      <c r="B214" s="233"/>
      <c r="C214" s="234"/>
      <c r="D214" s="235" t="s">
        <v>178</v>
      </c>
      <c r="E214" s="236" t="s">
        <v>1</v>
      </c>
      <c r="F214" s="237" t="s">
        <v>215</v>
      </c>
      <c r="G214" s="234"/>
      <c r="H214" s="236" t="s">
        <v>1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178</v>
      </c>
      <c r="AU214" s="243" t="s">
        <v>14</v>
      </c>
      <c r="AV214" s="13" t="s">
        <v>84</v>
      </c>
      <c r="AW214" s="13" t="s">
        <v>32</v>
      </c>
      <c r="AX214" s="13" t="s">
        <v>76</v>
      </c>
      <c r="AY214" s="243" t="s">
        <v>169</v>
      </c>
    </row>
    <row r="215" spans="1:51" s="13" customFormat="1" ht="12">
      <c r="A215" s="13"/>
      <c r="B215" s="233"/>
      <c r="C215" s="234"/>
      <c r="D215" s="235" t="s">
        <v>178</v>
      </c>
      <c r="E215" s="236" t="s">
        <v>1</v>
      </c>
      <c r="F215" s="237" t="s">
        <v>295</v>
      </c>
      <c r="G215" s="234"/>
      <c r="H215" s="236" t="s">
        <v>1</v>
      </c>
      <c r="I215" s="238"/>
      <c r="J215" s="234"/>
      <c r="K215" s="234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178</v>
      </c>
      <c r="AU215" s="243" t="s">
        <v>14</v>
      </c>
      <c r="AV215" s="13" t="s">
        <v>84</v>
      </c>
      <c r="AW215" s="13" t="s">
        <v>32</v>
      </c>
      <c r="AX215" s="13" t="s">
        <v>76</v>
      </c>
      <c r="AY215" s="243" t="s">
        <v>169</v>
      </c>
    </row>
    <row r="216" spans="1:51" s="13" customFormat="1" ht="12">
      <c r="A216" s="13"/>
      <c r="B216" s="233"/>
      <c r="C216" s="234"/>
      <c r="D216" s="235" t="s">
        <v>178</v>
      </c>
      <c r="E216" s="236" t="s">
        <v>1</v>
      </c>
      <c r="F216" s="237" t="s">
        <v>296</v>
      </c>
      <c r="G216" s="234"/>
      <c r="H216" s="236" t="s">
        <v>1</v>
      </c>
      <c r="I216" s="238"/>
      <c r="J216" s="234"/>
      <c r="K216" s="234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178</v>
      </c>
      <c r="AU216" s="243" t="s">
        <v>14</v>
      </c>
      <c r="AV216" s="13" t="s">
        <v>84</v>
      </c>
      <c r="AW216" s="13" t="s">
        <v>32</v>
      </c>
      <c r="AX216" s="13" t="s">
        <v>76</v>
      </c>
      <c r="AY216" s="243" t="s">
        <v>169</v>
      </c>
    </row>
    <row r="217" spans="1:51" s="14" customFormat="1" ht="12">
      <c r="A217" s="14"/>
      <c r="B217" s="244"/>
      <c r="C217" s="245"/>
      <c r="D217" s="235" t="s">
        <v>178</v>
      </c>
      <c r="E217" s="246" t="s">
        <v>1</v>
      </c>
      <c r="F217" s="247" t="s">
        <v>297</v>
      </c>
      <c r="G217" s="245"/>
      <c r="H217" s="248">
        <v>27.3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4" t="s">
        <v>178</v>
      </c>
      <c r="AU217" s="254" t="s">
        <v>14</v>
      </c>
      <c r="AV217" s="14" t="s">
        <v>14</v>
      </c>
      <c r="AW217" s="14" t="s">
        <v>32</v>
      </c>
      <c r="AX217" s="14" t="s">
        <v>76</v>
      </c>
      <c r="AY217" s="254" t="s">
        <v>169</v>
      </c>
    </row>
    <row r="218" spans="1:51" s="14" customFormat="1" ht="12">
      <c r="A218" s="14"/>
      <c r="B218" s="244"/>
      <c r="C218" s="245"/>
      <c r="D218" s="235" t="s">
        <v>178</v>
      </c>
      <c r="E218" s="246" t="s">
        <v>1</v>
      </c>
      <c r="F218" s="247" t="s">
        <v>298</v>
      </c>
      <c r="G218" s="245"/>
      <c r="H218" s="248">
        <v>-3.12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4" t="s">
        <v>178</v>
      </c>
      <c r="AU218" s="254" t="s">
        <v>14</v>
      </c>
      <c r="AV218" s="14" t="s">
        <v>14</v>
      </c>
      <c r="AW218" s="14" t="s">
        <v>32</v>
      </c>
      <c r="AX218" s="14" t="s">
        <v>76</v>
      </c>
      <c r="AY218" s="254" t="s">
        <v>169</v>
      </c>
    </row>
    <row r="219" spans="1:51" s="16" customFormat="1" ht="12">
      <c r="A219" s="16"/>
      <c r="B219" s="266"/>
      <c r="C219" s="267"/>
      <c r="D219" s="235" t="s">
        <v>178</v>
      </c>
      <c r="E219" s="268" t="s">
        <v>108</v>
      </c>
      <c r="F219" s="269" t="s">
        <v>299</v>
      </c>
      <c r="G219" s="267"/>
      <c r="H219" s="270">
        <v>24.18</v>
      </c>
      <c r="I219" s="271"/>
      <c r="J219" s="267"/>
      <c r="K219" s="267"/>
      <c r="L219" s="272"/>
      <c r="M219" s="273"/>
      <c r="N219" s="274"/>
      <c r="O219" s="274"/>
      <c r="P219" s="274"/>
      <c r="Q219" s="274"/>
      <c r="R219" s="274"/>
      <c r="S219" s="274"/>
      <c r="T219" s="275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T219" s="276" t="s">
        <v>178</v>
      </c>
      <c r="AU219" s="276" t="s">
        <v>14</v>
      </c>
      <c r="AV219" s="16" t="s">
        <v>188</v>
      </c>
      <c r="AW219" s="16" t="s">
        <v>32</v>
      </c>
      <c r="AX219" s="16" t="s">
        <v>76</v>
      </c>
      <c r="AY219" s="276" t="s">
        <v>169</v>
      </c>
    </row>
    <row r="220" spans="1:51" s="13" customFormat="1" ht="12">
      <c r="A220" s="13"/>
      <c r="B220" s="233"/>
      <c r="C220" s="234"/>
      <c r="D220" s="235" t="s">
        <v>178</v>
      </c>
      <c r="E220" s="236" t="s">
        <v>1</v>
      </c>
      <c r="F220" s="237" t="s">
        <v>300</v>
      </c>
      <c r="G220" s="234"/>
      <c r="H220" s="236" t="s">
        <v>1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178</v>
      </c>
      <c r="AU220" s="243" t="s">
        <v>14</v>
      </c>
      <c r="AV220" s="13" t="s">
        <v>84</v>
      </c>
      <c r="AW220" s="13" t="s">
        <v>32</v>
      </c>
      <c r="AX220" s="13" t="s">
        <v>76</v>
      </c>
      <c r="AY220" s="243" t="s">
        <v>169</v>
      </c>
    </row>
    <row r="221" spans="1:51" s="14" customFormat="1" ht="12">
      <c r="A221" s="14"/>
      <c r="B221" s="244"/>
      <c r="C221" s="245"/>
      <c r="D221" s="235" t="s">
        <v>178</v>
      </c>
      <c r="E221" s="246" t="s">
        <v>1</v>
      </c>
      <c r="F221" s="247" t="s">
        <v>301</v>
      </c>
      <c r="G221" s="245"/>
      <c r="H221" s="248">
        <v>145.6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4" t="s">
        <v>178</v>
      </c>
      <c r="AU221" s="254" t="s">
        <v>14</v>
      </c>
      <c r="AV221" s="14" t="s">
        <v>14</v>
      </c>
      <c r="AW221" s="14" t="s">
        <v>32</v>
      </c>
      <c r="AX221" s="14" t="s">
        <v>76</v>
      </c>
      <c r="AY221" s="254" t="s">
        <v>169</v>
      </c>
    </row>
    <row r="222" spans="1:51" s="14" customFormat="1" ht="12">
      <c r="A222" s="14"/>
      <c r="B222" s="244"/>
      <c r="C222" s="245"/>
      <c r="D222" s="235" t="s">
        <v>178</v>
      </c>
      <c r="E222" s="246" t="s">
        <v>1</v>
      </c>
      <c r="F222" s="247" t="s">
        <v>302</v>
      </c>
      <c r="G222" s="245"/>
      <c r="H222" s="248">
        <v>-13.2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4" t="s">
        <v>178</v>
      </c>
      <c r="AU222" s="254" t="s">
        <v>14</v>
      </c>
      <c r="AV222" s="14" t="s">
        <v>14</v>
      </c>
      <c r="AW222" s="14" t="s">
        <v>32</v>
      </c>
      <c r="AX222" s="14" t="s">
        <v>76</v>
      </c>
      <c r="AY222" s="254" t="s">
        <v>169</v>
      </c>
    </row>
    <row r="223" spans="1:51" s="16" customFormat="1" ht="12">
      <c r="A223" s="16"/>
      <c r="B223" s="266"/>
      <c r="C223" s="267"/>
      <c r="D223" s="235" t="s">
        <v>178</v>
      </c>
      <c r="E223" s="268" t="s">
        <v>111</v>
      </c>
      <c r="F223" s="269" t="s">
        <v>299</v>
      </c>
      <c r="G223" s="267"/>
      <c r="H223" s="270">
        <v>132.4</v>
      </c>
      <c r="I223" s="271"/>
      <c r="J223" s="267"/>
      <c r="K223" s="267"/>
      <c r="L223" s="272"/>
      <c r="M223" s="273"/>
      <c r="N223" s="274"/>
      <c r="O223" s="274"/>
      <c r="P223" s="274"/>
      <c r="Q223" s="274"/>
      <c r="R223" s="274"/>
      <c r="S223" s="274"/>
      <c r="T223" s="275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T223" s="276" t="s">
        <v>178</v>
      </c>
      <c r="AU223" s="276" t="s">
        <v>14</v>
      </c>
      <c r="AV223" s="16" t="s">
        <v>188</v>
      </c>
      <c r="AW223" s="16" t="s">
        <v>32</v>
      </c>
      <c r="AX223" s="16" t="s">
        <v>76</v>
      </c>
      <c r="AY223" s="276" t="s">
        <v>169</v>
      </c>
    </row>
    <row r="224" spans="1:51" s="13" customFormat="1" ht="12">
      <c r="A224" s="13"/>
      <c r="B224" s="233"/>
      <c r="C224" s="234"/>
      <c r="D224" s="235" t="s">
        <v>178</v>
      </c>
      <c r="E224" s="236" t="s">
        <v>1</v>
      </c>
      <c r="F224" s="237" t="s">
        <v>303</v>
      </c>
      <c r="G224" s="234"/>
      <c r="H224" s="236" t="s">
        <v>1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178</v>
      </c>
      <c r="AU224" s="243" t="s">
        <v>14</v>
      </c>
      <c r="AV224" s="13" t="s">
        <v>84</v>
      </c>
      <c r="AW224" s="13" t="s">
        <v>32</v>
      </c>
      <c r="AX224" s="13" t="s">
        <v>76</v>
      </c>
      <c r="AY224" s="243" t="s">
        <v>169</v>
      </c>
    </row>
    <row r="225" spans="1:51" s="14" customFormat="1" ht="12">
      <c r="A225" s="14"/>
      <c r="B225" s="244"/>
      <c r="C225" s="245"/>
      <c r="D225" s="235" t="s">
        <v>178</v>
      </c>
      <c r="E225" s="246" t="s">
        <v>134</v>
      </c>
      <c r="F225" s="247" t="s">
        <v>304</v>
      </c>
      <c r="G225" s="245"/>
      <c r="H225" s="248">
        <v>1.8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4" t="s">
        <v>178</v>
      </c>
      <c r="AU225" s="254" t="s">
        <v>14</v>
      </c>
      <c r="AV225" s="14" t="s">
        <v>14</v>
      </c>
      <c r="AW225" s="14" t="s">
        <v>32</v>
      </c>
      <c r="AX225" s="14" t="s">
        <v>76</v>
      </c>
      <c r="AY225" s="254" t="s">
        <v>169</v>
      </c>
    </row>
    <row r="226" spans="1:51" s="14" customFormat="1" ht="12">
      <c r="A226" s="14"/>
      <c r="B226" s="244"/>
      <c r="C226" s="245"/>
      <c r="D226" s="235" t="s">
        <v>178</v>
      </c>
      <c r="E226" s="246" t="s">
        <v>94</v>
      </c>
      <c r="F226" s="247" t="s">
        <v>305</v>
      </c>
      <c r="G226" s="245"/>
      <c r="H226" s="248">
        <v>5.4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4" t="s">
        <v>178</v>
      </c>
      <c r="AU226" s="254" t="s">
        <v>14</v>
      </c>
      <c r="AV226" s="14" t="s">
        <v>14</v>
      </c>
      <c r="AW226" s="14" t="s">
        <v>32</v>
      </c>
      <c r="AX226" s="14" t="s">
        <v>76</v>
      </c>
      <c r="AY226" s="254" t="s">
        <v>169</v>
      </c>
    </row>
    <row r="227" spans="1:51" s="13" customFormat="1" ht="12">
      <c r="A227" s="13"/>
      <c r="B227" s="233"/>
      <c r="C227" s="234"/>
      <c r="D227" s="235" t="s">
        <v>178</v>
      </c>
      <c r="E227" s="236" t="s">
        <v>1</v>
      </c>
      <c r="F227" s="237" t="s">
        <v>306</v>
      </c>
      <c r="G227" s="234"/>
      <c r="H227" s="236" t="s">
        <v>1</v>
      </c>
      <c r="I227" s="238"/>
      <c r="J227" s="234"/>
      <c r="K227" s="234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178</v>
      </c>
      <c r="AU227" s="243" t="s">
        <v>14</v>
      </c>
      <c r="AV227" s="13" t="s">
        <v>84</v>
      </c>
      <c r="AW227" s="13" t="s">
        <v>32</v>
      </c>
      <c r="AX227" s="13" t="s">
        <v>76</v>
      </c>
      <c r="AY227" s="243" t="s">
        <v>169</v>
      </c>
    </row>
    <row r="228" spans="1:51" s="14" customFormat="1" ht="12">
      <c r="A228" s="14"/>
      <c r="B228" s="244"/>
      <c r="C228" s="245"/>
      <c r="D228" s="235" t="s">
        <v>178</v>
      </c>
      <c r="E228" s="246" t="s">
        <v>1</v>
      </c>
      <c r="F228" s="247" t="s">
        <v>307</v>
      </c>
      <c r="G228" s="245"/>
      <c r="H228" s="248">
        <v>21.867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4" t="s">
        <v>178</v>
      </c>
      <c r="AU228" s="254" t="s">
        <v>14</v>
      </c>
      <c r="AV228" s="14" t="s">
        <v>14</v>
      </c>
      <c r="AW228" s="14" t="s">
        <v>32</v>
      </c>
      <c r="AX228" s="14" t="s">
        <v>76</v>
      </c>
      <c r="AY228" s="254" t="s">
        <v>169</v>
      </c>
    </row>
    <row r="229" spans="1:51" s="14" customFormat="1" ht="12">
      <c r="A229" s="14"/>
      <c r="B229" s="244"/>
      <c r="C229" s="245"/>
      <c r="D229" s="235" t="s">
        <v>178</v>
      </c>
      <c r="E229" s="246" t="s">
        <v>1</v>
      </c>
      <c r="F229" s="247" t="s">
        <v>269</v>
      </c>
      <c r="G229" s="245"/>
      <c r="H229" s="248">
        <v>5.6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4" t="s">
        <v>178</v>
      </c>
      <c r="AU229" s="254" t="s">
        <v>14</v>
      </c>
      <c r="AV229" s="14" t="s">
        <v>14</v>
      </c>
      <c r="AW229" s="14" t="s">
        <v>32</v>
      </c>
      <c r="AX229" s="14" t="s">
        <v>76</v>
      </c>
      <c r="AY229" s="254" t="s">
        <v>169</v>
      </c>
    </row>
    <row r="230" spans="1:51" s="14" customFormat="1" ht="12">
      <c r="A230" s="14"/>
      <c r="B230" s="244"/>
      <c r="C230" s="245"/>
      <c r="D230" s="235" t="s">
        <v>178</v>
      </c>
      <c r="E230" s="246" t="s">
        <v>1</v>
      </c>
      <c r="F230" s="247" t="s">
        <v>308</v>
      </c>
      <c r="G230" s="245"/>
      <c r="H230" s="248">
        <v>3.12</v>
      </c>
      <c r="I230" s="249"/>
      <c r="J230" s="245"/>
      <c r="K230" s="245"/>
      <c r="L230" s="250"/>
      <c r="M230" s="251"/>
      <c r="N230" s="252"/>
      <c r="O230" s="252"/>
      <c r="P230" s="252"/>
      <c r="Q230" s="252"/>
      <c r="R230" s="252"/>
      <c r="S230" s="252"/>
      <c r="T230" s="25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4" t="s">
        <v>178</v>
      </c>
      <c r="AU230" s="254" t="s">
        <v>14</v>
      </c>
      <c r="AV230" s="14" t="s">
        <v>14</v>
      </c>
      <c r="AW230" s="14" t="s">
        <v>32</v>
      </c>
      <c r="AX230" s="14" t="s">
        <v>76</v>
      </c>
      <c r="AY230" s="254" t="s">
        <v>169</v>
      </c>
    </row>
    <row r="231" spans="1:51" s="14" customFormat="1" ht="12">
      <c r="A231" s="14"/>
      <c r="B231" s="244"/>
      <c r="C231" s="245"/>
      <c r="D231" s="235" t="s">
        <v>178</v>
      </c>
      <c r="E231" s="246" t="s">
        <v>1</v>
      </c>
      <c r="F231" s="247" t="s">
        <v>309</v>
      </c>
      <c r="G231" s="245"/>
      <c r="H231" s="248">
        <v>13.2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4" t="s">
        <v>178</v>
      </c>
      <c r="AU231" s="254" t="s">
        <v>14</v>
      </c>
      <c r="AV231" s="14" t="s">
        <v>14</v>
      </c>
      <c r="AW231" s="14" t="s">
        <v>32</v>
      </c>
      <c r="AX231" s="14" t="s">
        <v>76</v>
      </c>
      <c r="AY231" s="254" t="s">
        <v>169</v>
      </c>
    </row>
    <row r="232" spans="1:51" s="15" customFormat="1" ht="12">
      <c r="A232" s="15"/>
      <c r="B232" s="255"/>
      <c r="C232" s="256"/>
      <c r="D232" s="235" t="s">
        <v>178</v>
      </c>
      <c r="E232" s="257" t="s">
        <v>124</v>
      </c>
      <c r="F232" s="258" t="s">
        <v>187</v>
      </c>
      <c r="G232" s="256"/>
      <c r="H232" s="259">
        <v>207.567</v>
      </c>
      <c r="I232" s="260"/>
      <c r="J232" s="256"/>
      <c r="K232" s="256"/>
      <c r="L232" s="261"/>
      <c r="M232" s="262"/>
      <c r="N232" s="263"/>
      <c r="O232" s="263"/>
      <c r="P232" s="263"/>
      <c r="Q232" s="263"/>
      <c r="R232" s="263"/>
      <c r="S232" s="263"/>
      <c r="T232" s="264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5" t="s">
        <v>178</v>
      </c>
      <c r="AU232" s="265" t="s">
        <v>14</v>
      </c>
      <c r="AV232" s="15" t="s">
        <v>176</v>
      </c>
      <c r="AW232" s="15" t="s">
        <v>32</v>
      </c>
      <c r="AX232" s="15" t="s">
        <v>76</v>
      </c>
      <c r="AY232" s="265" t="s">
        <v>169</v>
      </c>
    </row>
    <row r="233" spans="1:51" s="14" customFormat="1" ht="12">
      <c r="A233" s="14"/>
      <c r="B233" s="244"/>
      <c r="C233" s="245"/>
      <c r="D233" s="235" t="s">
        <v>178</v>
      </c>
      <c r="E233" s="246" t="s">
        <v>101</v>
      </c>
      <c r="F233" s="247" t="s">
        <v>310</v>
      </c>
      <c r="G233" s="245"/>
      <c r="H233" s="248">
        <v>65.827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4" t="s">
        <v>178</v>
      </c>
      <c r="AU233" s="254" t="s">
        <v>14</v>
      </c>
      <c r="AV233" s="14" t="s">
        <v>14</v>
      </c>
      <c r="AW233" s="14" t="s">
        <v>32</v>
      </c>
      <c r="AX233" s="14" t="s">
        <v>76</v>
      </c>
      <c r="AY233" s="254" t="s">
        <v>169</v>
      </c>
    </row>
    <row r="234" spans="1:51" s="14" customFormat="1" ht="12">
      <c r="A234" s="14"/>
      <c r="B234" s="244"/>
      <c r="C234" s="245"/>
      <c r="D234" s="235" t="s">
        <v>178</v>
      </c>
      <c r="E234" s="246" t="s">
        <v>103</v>
      </c>
      <c r="F234" s="247" t="s">
        <v>311</v>
      </c>
      <c r="G234" s="245"/>
      <c r="H234" s="248">
        <v>66.223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4" t="s">
        <v>178</v>
      </c>
      <c r="AU234" s="254" t="s">
        <v>14</v>
      </c>
      <c r="AV234" s="14" t="s">
        <v>14</v>
      </c>
      <c r="AW234" s="14" t="s">
        <v>32</v>
      </c>
      <c r="AX234" s="14" t="s">
        <v>76</v>
      </c>
      <c r="AY234" s="254" t="s">
        <v>169</v>
      </c>
    </row>
    <row r="235" spans="1:51" s="14" customFormat="1" ht="12">
      <c r="A235" s="14"/>
      <c r="B235" s="244"/>
      <c r="C235" s="245"/>
      <c r="D235" s="235" t="s">
        <v>178</v>
      </c>
      <c r="E235" s="246" t="s">
        <v>122</v>
      </c>
      <c r="F235" s="247" t="s">
        <v>312</v>
      </c>
      <c r="G235" s="245"/>
      <c r="H235" s="248">
        <v>273.394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4" t="s">
        <v>178</v>
      </c>
      <c r="AU235" s="254" t="s">
        <v>14</v>
      </c>
      <c r="AV235" s="14" t="s">
        <v>14</v>
      </c>
      <c r="AW235" s="14" t="s">
        <v>32</v>
      </c>
      <c r="AX235" s="14" t="s">
        <v>76</v>
      </c>
      <c r="AY235" s="254" t="s">
        <v>169</v>
      </c>
    </row>
    <row r="236" spans="1:51" s="14" customFormat="1" ht="12">
      <c r="A236" s="14"/>
      <c r="B236" s="244"/>
      <c r="C236" s="245"/>
      <c r="D236" s="235" t="s">
        <v>178</v>
      </c>
      <c r="E236" s="246" t="s">
        <v>1</v>
      </c>
      <c r="F236" s="247" t="s">
        <v>313</v>
      </c>
      <c r="G236" s="245"/>
      <c r="H236" s="248">
        <v>82.018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4" t="s">
        <v>178</v>
      </c>
      <c r="AU236" s="254" t="s">
        <v>14</v>
      </c>
      <c r="AV236" s="14" t="s">
        <v>14</v>
      </c>
      <c r="AW236" s="14" t="s">
        <v>32</v>
      </c>
      <c r="AX236" s="14" t="s">
        <v>84</v>
      </c>
      <c r="AY236" s="254" t="s">
        <v>169</v>
      </c>
    </row>
    <row r="237" spans="1:65" s="2" customFormat="1" ht="33" customHeight="1">
      <c r="A237" s="39"/>
      <c r="B237" s="40"/>
      <c r="C237" s="220" t="s">
        <v>7</v>
      </c>
      <c r="D237" s="220" t="s">
        <v>171</v>
      </c>
      <c r="E237" s="221" t="s">
        <v>314</v>
      </c>
      <c r="F237" s="222" t="s">
        <v>315</v>
      </c>
      <c r="G237" s="223" t="s">
        <v>245</v>
      </c>
      <c r="H237" s="224">
        <v>191.376</v>
      </c>
      <c r="I237" s="225"/>
      <c r="J237" s="226">
        <f>ROUND(I237*H237,2)</f>
        <v>0</v>
      </c>
      <c r="K237" s="222" t="s">
        <v>175</v>
      </c>
      <c r="L237" s="45"/>
      <c r="M237" s="227" t="s">
        <v>1</v>
      </c>
      <c r="N237" s="228" t="s">
        <v>41</v>
      </c>
      <c r="O237" s="92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1" t="s">
        <v>176</v>
      </c>
      <c r="AT237" s="231" t="s">
        <v>171</v>
      </c>
      <c r="AU237" s="231" t="s">
        <v>14</v>
      </c>
      <c r="AY237" s="18" t="s">
        <v>169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8" t="s">
        <v>84</v>
      </c>
      <c r="BK237" s="232">
        <f>ROUND(I237*H237,2)</f>
        <v>0</v>
      </c>
      <c r="BL237" s="18" t="s">
        <v>176</v>
      </c>
      <c r="BM237" s="231" t="s">
        <v>316</v>
      </c>
    </row>
    <row r="238" spans="1:51" s="14" customFormat="1" ht="12">
      <c r="A238" s="14"/>
      <c r="B238" s="244"/>
      <c r="C238" s="245"/>
      <c r="D238" s="235" t="s">
        <v>178</v>
      </c>
      <c r="E238" s="246" t="s">
        <v>1</v>
      </c>
      <c r="F238" s="247" t="s">
        <v>317</v>
      </c>
      <c r="G238" s="245"/>
      <c r="H238" s="248">
        <v>191.376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4" t="s">
        <v>178</v>
      </c>
      <c r="AU238" s="254" t="s">
        <v>14</v>
      </c>
      <c r="AV238" s="14" t="s">
        <v>14</v>
      </c>
      <c r="AW238" s="14" t="s">
        <v>32</v>
      </c>
      <c r="AX238" s="14" t="s">
        <v>84</v>
      </c>
      <c r="AY238" s="254" t="s">
        <v>169</v>
      </c>
    </row>
    <row r="239" spans="1:65" s="2" customFormat="1" ht="12">
      <c r="A239" s="39"/>
      <c r="B239" s="40"/>
      <c r="C239" s="220" t="s">
        <v>318</v>
      </c>
      <c r="D239" s="220" t="s">
        <v>171</v>
      </c>
      <c r="E239" s="221" t="s">
        <v>319</v>
      </c>
      <c r="F239" s="222" t="s">
        <v>320</v>
      </c>
      <c r="G239" s="223" t="s">
        <v>245</v>
      </c>
      <c r="H239" s="224">
        <v>82.018</v>
      </c>
      <c r="I239" s="225"/>
      <c r="J239" s="226">
        <f>ROUND(I239*H239,2)</f>
        <v>0</v>
      </c>
      <c r="K239" s="222" t="s">
        <v>175</v>
      </c>
      <c r="L239" s="45"/>
      <c r="M239" s="227" t="s">
        <v>1</v>
      </c>
      <c r="N239" s="228" t="s">
        <v>41</v>
      </c>
      <c r="O239" s="92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1" t="s">
        <v>176</v>
      </c>
      <c r="AT239" s="231" t="s">
        <v>171</v>
      </c>
      <c r="AU239" s="231" t="s">
        <v>14</v>
      </c>
      <c r="AY239" s="18" t="s">
        <v>169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8" t="s">
        <v>84</v>
      </c>
      <c r="BK239" s="232">
        <f>ROUND(I239*H239,2)</f>
        <v>0</v>
      </c>
      <c r="BL239" s="18" t="s">
        <v>176</v>
      </c>
      <c r="BM239" s="231" t="s">
        <v>321</v>
      </c>
    </row>
    <row r="240" spans="1:51" s="14" customFormat="1" ht="12">
      <c r="A240" s="14"/>
      <c r="B240" s="244"/>
      <c r="C240" s="245"/>
      <c r="D240" s="235" t="s">
        <v>178</v>
      </c>
      <c r="E240" s="246" t="s">
        <v>1</v>
      </c>
      <c r="F240" s="247" t="s">
        <v>313</v>
      </c>
      <c r="G240" s="245"/>
      <c r="H240" s="248">
        <v>82.018</v>
      </c>
      <c r="I240" s="249"/>
      <c r="J240" s="245"/>
      <c r="K240" s="245"/>
      <c r="L240" s="250"/>
      <c r="M240" s="251"/>
      <c r="N240" s="252"/>
      <c r="O240" s="252"/>
      <c r="P240" s="252"/>
      <c r="Q240" s="252"/>
      <c r="R240" s="252"/>
      <c r="S240" s="252"/>
      <c r="T240" s="25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4" t="s">
        <v>178</v>
      </c>
      <c r="AU240" s="254" t="s">
        <v>14</v>
      </c>
      <c r="AV240" s="14" t="s">
        <v>14</v>
      </c>
      <c r="AW240" s="14" t="s">
        <v>32</v>
      </c>
      <c r="AX240" s="14" t="s">
        <v>84</v>
      </c>
      <c r="AY240" s="254" t="s">
        <v>169</v>
      </c>
    </row>
    <row r="241" spans="1:65" s="2" customFormat="1" ht="12">
      <c r="A241" s="39"/>
      <c r="B241" s="40"/>
      <c r="C241" s="220" t="s">
        <v>322</v>
      </c>
      <c r="D241" s="220" t="s">
        <v>171</v>
      </c>
      <c r="E241" s="221" t="s">
        <v>323</v>
      </c>
      <c r="F241" s="222" t="s">
        <v>324</v>
      </c>
      <c r="G241" s="223" t="s">
        <v>245</v>
      </c>
      <c r="H241" s="224">
        <v>191.376</v>
      </c>
      <c r="I241" s="225"/>
      <c r="J241" s="226">
        <f>ROUND(I241*H241,2)</f>
        <v>0</v>
      </c>
      <c r="K241" s="222" t="s">
        <v>175</v>
      </c>
      <c r="L241" s="45"/>
      <c r="M241" s="227" t="s">
        <v>1</v>
      </c>
      <c r="N241" s="228" t="s">
        <v>41</v>
      </c>
      <c r="O241" s="92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1" t="s">
        <v>176</v>
      </c>
      <c r="AT241" s="231" t="s">
        <v>171</v>
      </c>
      <c r="AU241" s="231" t="s">
        <v>14</v>
      </c>
      <c r="AY241" s="18" t="s">
        <v>169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8" t="s">
        <v>84</v>
      </c>
      <c r="BK241" s="232">
        <f>ROUND(I241*H241,2)</f>
        <v>0</v>
      </c>
      <c r="BL241" s="18" t="s">
        <v>176</v>
      </c>
      <c r="BM241" s="231" t="s">
        <v>325</v>
      </c>
    </row>
    <row r="242" spans="1:51" s="14" customFormat="1" ht="12">
      <c r="A242" s="14"/>
      <c r="B242" s="244"/>
      <c r="C242" s="245"/>
      <c r="D242" s="235" t="s">
        <v>178</v>
      </c>
      <c r="E242" s="246" t="s">
        <v>1</v>
      </c>
      <c r="F242" s="247" t="s">
        <v>317</v>
      </c>
      <c r="G242" s="245"/>
      <c r="H242" s="248">
        <v>191.376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178</v>
      </c>
      <c r="AU242" s="254" t="s">
        <v>14</v>
      </c>
      <c r="AV242" s="14" t="s">
        <v>14</v>
      </c>
      <c r="AW242" s="14" t="s">
        <v>32</v>
      </c>
      <c r="AX242" s="14" t="s">
        <v>84</v>
      </c>
      <c r="AY242" s="254" t="s">
        <v>169</v>
      </c>
    </row>
    <row r="243" spans="1:65" s="2" customFormat="1" ht="16.5" customHeight="1">
      <c r="A243" s="39"/>
      <c r="B243" s="40"/>
      <c r="C243" s="220" t="s">
        <v>326</v>
      </c>
      <c r="D243" s="220" t="s">
        <v>171</v>
      </c>
      <c r="E243" s="221" t="s">
        <v>327</v>
      </c>
      <c r="F243" s="222" t="s">
        <v>328</v>
      </c>
      <c r="G243" s="223" t="s">
        <v>329</v>
      </c>
      <c r="H243" s="224">
        <v>273.394</v>
      </c>
      <c r="I243" s="225"/>
      <c r="J243" s="226">
        <f>ROUND(I243*H243,2)</f>
        <v>0</v>
      </c>
      <c r="K243" s="222" t="s">
        <v>175</v>
      </c>
      <c r="L243" s="45"/>
      <c r="M243" s="227" t="s">
        <v>1</v>
      </c>
      <c r="N243" s="228" t="s">
        <v>41</v>
      </c>
      <c r="O243" s="92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1" t="s">
        <v>176</v>
      </c>
      <c r="AT243" s="231" t="s">
        <v>171</v>
      </c>
      <c r="AU243" s="231" t="s">
        <v>14</v>
      </c>
      <c r="AY243" s="18" t="s">
        <v>169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8" t="s">
        <v>84</v>
      </c>
      <c r="BK243" s="232">
        <f>ROUND(I243*H243,2)</f>
        <v>0</v>
      </c>
      <c r="BL243" s="18" t="s">
        <v>176</v>
      </c>
      <c r="BM243" s="231" t="s">
        <v>330</v>
      </c>
    </row>
    <row r="244" spans="1:51" s="14" customFormat="1" ht="12">
      <c r="A244" s="14"/>
      <c r="B244" s="244"/>
      <c r="C244" s="245"/>
      <c r="D244" s="235" t="s">
        <v>178</v>
      </c>
      <c r="E244" s="246" t="s">
        <v>1</v>
      </c>
      <c r="F244" s="247" t="s">
        <v>122</v>
      </c>
      <c r="G244" s="245"/>
      <c r="H244" s="248">
        <v>273.394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4" t="s">
        <v>178</v>
      </c>
      <c r="AU244" s="254" t="s">
        <v>14</v>
      </c>
      <c r="AV244" s="14" t="s">
        <v>14</v>
      </c>
      <c r="AW244" s="14" t="s">
        <v>32</v>
      </c>
      <c r="AX244" s="14" t="s">
        <v>84</v>
      </c>
      <c r="AY244" s="254" t="s">
        <v>169</v>
      </c>
    </row>
    <row r="245" spans="1:65" s="2" customFormat="1" ht="33" customHeight="1">
      <c r="A245" s="39"/>
      <c r="B245" s="40"/>
      <c r="C245" s="220" t="s">
        <v>331</v>
      </c>
      <c r="D245" s="220" t="s">
        <v>171</v>
      </c>
      <c r="E245" s="221" t="s">
        <v>332</v>
      </c>
      <c r="F245" s="222" t="s">
        <v>333</v>
      </c>
      <c r="G245" s="223" t="s">
        <v>334</v>
      </c>
      <c r="H245" s="224">
        <v>492.109</v>
      </c>
      <c r="I245" s="225"/>
      <c r="J245" s="226">
        <f>ROUND(I245*H245,2)</f>
        <v>0</v>
      </c>
      <c r="K245" s="222" t="s">
        <v>175</v>
      </c>
      <c r="L245" s="45"/>
      <c r="M245" s="227" t="s">
        <v>1</v>
      </c>
      <c r="N245" s="228" t="s">
        <v>41</v>
      </c>
      <c r="O245" s="92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1" t="s">
        <v>176</v>
      </c>
      <c r="AT245" s="231" t="s">
        <v>171</v>
      </c>
      <c r="AU245" s="231" t="s">
        <v>14</v>
      </c>
      <c r="AY245" s="18" t="s">
        <v>169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8" t="s">
        <v>84</v>
      </c>
      <c r="BK245" s="232">
        <f>ROUND(I245*H245,2)</f>
        <v>0</v>
      </c>
      <c r="BL245" s="18" t="s">
        <v>176</v>
      </c>
      <c r="BM245" s="231" t="s">
        <v>335</v>
      </c>
    </row>
    <row r="246" spans="1:51" s="14" customFormat="1" ht="12">
      <c r="A246" s="14"/>
      <c r="B246" s="244"/>
      <c r="C246" s="245"/>
      <c r="D246" s="235" t="s">
        <v>178</v>
      </c>
      <c r="E246" s="246" t="s">
        <v>1</v>
      </c>
      <c r="F246" s="247" t="s">
        <v>336</v>
      </c>
      <c r="G246" s="245"/>
      <c r="H246" s="248">
        <v>492.109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4" t="s">
        <v>178</v>
      </c>
      <c r="AU246" s="254" t="s">
        <v>14</v>
      </c>
      <c r="AV246" s="14" t="s">
        <v>14</v>
      </c>
      <c r="AW246" s="14" t="s">
        <v>32</v>
      </c>
      <c r="AX246" s="14" t="s">
        <v>84</v>
      </c>
      <c r="AY246" s="254" t="s">
        <v>169</v>
      </c>
    </row>
    <row r="247" spans="1:65" s="2" customFormat="1" ht="12">
      <c r="A247" s="39"/>
      <c r="B247" s="40"/>
      <c r="C247" s="220" t="s">
        <v>337</v>
      </c>
      <c r="D247" s="220" t="s">
        <v>171</v>
      </c>
      <c r="E247" s="221" t="s">
        <v>338</v>
      </c>
      <c r="F247" s="222" t="s">
        <v>339</v>
      </c>
      <c r="G247" s="223" t="s">
        <v>329</v>
      </c>
      <c r="H247" s="224">
        <v>132.05</v>
      </c>
      <c r="I247" s="225"/>
      <c r="J247" s="226">
        <f>ROUND(I247*H247,2)</f>
        <v>0</v>
      </c>
      <c r="K247" s="222" t="s">
        <v>175</v>
      </c>
      <c r="L247" s="45"/>
      <c r="M247" s="227" t="s">
        <v>1</v>
      </c>
      <c r="N247" s="228" t="s">
        <v>41</v>
      </c>
      <c r="O247" s="92"/>
      <c r="P247" s="229">
        <f>O247*H247</f>
        <v>0</v>
      </c>
      <c r="Q247" s="229">
        <v>0</v>
      </c>
      <c r="R247" s="229">
        <f>Q247*H247</f>
        <v>0</v>
      </c>
      <c r="S247" s="229">
        <v>0</v>
      </c>
      <c r="T247" s="230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1" t="s">
        <v>176</v>
      </c>
      <c r="AT247" s="231" t="s">
        <v>171</v>
      </c>
      <c r="AU247" s="231" t="s">
        <v>14</v>
      </c>
      <c r="AY247" s="18" t="s">
        <v>169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8" t="s">
        <v>84</v>
      </c>
      <c r="BK247" s="232">
        <f>ROUND(I247*H247,2)</f>
        <v>0</v>
      </c>
      <c r="BL247" s="18" t="s">
        <v>176</v>
      </c>
      <c r="BM247" s="231" t="s">
        <v>340</v>
      </c>
    </row>
    <row r="248" spans="1:51" s="13" customFormat="1" ht="12">
      <c r="A248" s="13"/>
      <c r="B248" s="233"/>
      <c r="C248" s="234"/>
      <c r="D248" s="235" t="s">
        <v>178</v>
      </c>
      <c r="E248" s="236" t="s">
        <v>1</v>
      </c>
      <c r="F248" s="237" t="s">
        <v>184</v>
      </c>
      <c r="G248" s="234"/>
      <c r="H248" s="236" t="s">
        <v>1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178</v>
      </c>
      <c r="AU248" s="243" t="s">
        <v>14</v>
      </c>
      <c r="AV248" s="13" t="s">
        <v>84</v>
      </c>
      <c r="AW248" s="13" t="s">
        <v>32</v>
      </c>
      <c r="AX248" s="13" t="s">
        <v>76</v>
      </c>
      <c r="AY248" s="243" t="s">
        <v>169</v>
      </c>
    </row>
    <row r="249" spans="1:51" s="14" customFormat="1" ht="12">
      <c r="A249" s="14"/>
      <c r="B249" s="244"/>
      <c r="C249" s="245"/>
      <c r="D249" s="235" t="s">
        <v>178</v>
      </c>
      <c r="E249" s="246" t="s">
        <v>1</v>
      </c>
      <c r="F249" s="247" t="s">
        <v>341</v>
      </c>
      <c r="G249" s="245"/>
      <c r="H249" s="248">
        <v>132.05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4" t="s">
        <v>178</v>
      </c>
      <c r="AU249" s="254" t="s">
        <v>14</v>
      </c>
      <c r="AV249" s="14" t="s">
        <v>14</v>
      </c>
      <c r="AW249" s="14" t="s">
        <v>32</v>
      </c>
      <c r="AX249" s="14" t="s">
        <v>84</v>
      </c>
      <c r="AY249" s="254" t="s">
        <v>169</v>
      </c>
    </row>
    <row r="250" spans="1:65" s="2" customFormat="1" ht="12">
      <c r="A250" s="39"/>
      <c r="B250" s="40"/>
      <c r="C250" s="220" t="s">
        <v>342</v>
      </c>
      <c r="D250" s="220" t="s">
        <v>171</v>
      </c>
      <c r="E250" s="221" t="s">
        <v>343</v>
      </c>
      <c r="F250" s="222" t="s">
        <v>344</v>
      </c>
      <c r="G250" s="223" t="s">
        <v>245</v>
      </c>
      <c r="H250" s="224">
        <v>114.575</v>
      </c>
      <c r="I250" s="225"/>
      <c r="J250" s="226">
        <f>ROUND(I250*H250,2)</f>
        <v>0</v>
      </c>
      <c r="K250" s="222" t="s">
        <v>175</v>
      </c>
      <c r="L250" s="45"/>
      <c r="M250" s="227" t="s">
        <v>1</v>
      </c>
      <c r="N250" s="228" t="s">
        <v>41</v>
      </c>
      <c r="O250" s="92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1" t="s">
        <v>176</v>
      </c>
      <c r="AT250" s="231" t="s">
        <v>171</v>
      </c>
      <c r="AU250" s="231" t="s">
        <v>14</v>
      </c>
      <c r="AY250" s="18" t="s">
        <v>169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8" t="s">
        <v>84</v>
      </c>
      <c r="BK250" s="232">
        <f>ROUND(I250*H250,2)</f>
        <v>0</v>
      </c>
      <c r="BL250" s="18" t="s">
        <v>176</v>
      </c>
      <c r="BM250" s="231" t="s">
        <v>345</v>
      </c>
    </row>
    <row r="251" spans="1:51" s="13" customFormat="1" ht="12">
      <c r="A251" s="13"/>
      <c r="B251" s="233"/>
      <c r="C251" s="234"/>
      <c r="D251" s="235" t="s">
        <v>178</v>
      </c>
      <c r="E251" s="236" t="s">
        <v>1</v>
      </c>
      <c r="F251" s="237" t="s">
        <v>215</v>
      </c>
      <c r="G251" s="234"/>
      <c r="H251" s="236" t="s">
        <v>1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178</v>
      </c>
      <c r="AU251" s="243" t="s">
        <v>14</v>
      </c>
      <c r="AV251" s="13" t="s">
        <v>84</v>
      </c>
      <c r="AW251" s="13" t="s">
        <v>32</v>
      </c>
      <c r="AX251" s="13" t="s">
        <v>76</v>
      </c>
      <c r="AY251" s="243" t="s">
        <v>169</v>
      </c>
    </row>
    <row r="252" spans="1:51" s="14" customFormat="1" ht="12">
      <c r="A252" s="14"/>
      <c r="B252" s="244"/>
      <c r="C252" s="245"/>
      <c r="D252" s="235" t="s">
        <v>178</v>
      </c>
      <c r="E252" s="246" t="s">
        <v>1</v>
      </c>
      <c r="F252" s="247" t="s">
        <v>346</v>
      </c>
      <c r="G252" s="245"/>
      <c r="H252" s="248">
        <v>22.765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4" t="s">
        <v>178</v>
      </c>
      <c r="AU252" s="254" t="s">
        <v>14</v>
      </c>
      <c r="AV252" s="14" t="s">
        <v>14</v>
      </c>
      <c r="AW252" s="14" t="s">
        <v>32</v>
      </c>
      <c r="AX252" s="14" t="s">
        <v>76</v>
      </c>
      <c r="AY252" s="254" t="s">
        <v>169</v>
      </c>
    </row>
    <row r="253" spans="1:51" s="16" customFormat="1" ht="12">
      <c r="A253" s="16"/>
      <c r="B253" s="266"/>
      <c r="C253" s="267"/>
      <c r="D253" s="235" t="s">
        <v>178</v>
      </c>
      <c r="E253" s="268" t="s">
        <v>1</v>
      </c>
      <c r="F253" s="269" t="s">
        <v>299</v>
      </c>
      <c r="G253" s="267"/>
      <c r="H253" s="270">
        <v>22.765</v>
      </c>
      <c r="I253" s="271"/>
      <c r="J253" s="267"/>
      <c r="K253" s="267"/>
      <c r="L253" s="272"/>
      <c r="M253" s="273"/>
      <c r="N253" s="274"/>
      <c r="O253" s="274"/>
      <c r="P253" s="274"/>
      <c r="Q253" s="274"/>
      <c r="R253" s="274"/>
      <c r="S253" s="274"/>
      <c r="T253" s="275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T253" s="276" t="s">
        <v>178</v>
      </c>
      <c r="AU253" s="276" t="s">
        <v>14</v>
      </c>
      <c r="AV253" s="16" t="s">
        <v>188</v>
      </c>
      <c r="AW253" s="16" t="s">
        <v>32</v>
      </c>
      <c r="AX253" s="16" t="s">
        <v>76</v>
      </c>
      <c r="AY253" s="276" t="s">
        <v>169</v>
      </c>
    </row>
    <row r="254" spans="1:51" s="14" customFormat="1" ht="12">
      <c r="A254" s="14"/>
      <c r="B254" s="244"/>
      <c r="C254" s="245"/>
      <c r="D254" s="235" t="s">
        <v>178</v>
      </c>
      <c r="E254" s="246" t="s">
        <v>120</v>
      </c>
      <c r="F254" s="247" t="s">
        <v>347</v>
      </c>
      <c r="G254" s="245"/>
      <c r="H254" s="248">
        <v>104.925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4" t="s">
        <v>178</v>
      </c>
      <c r="AU254" s="254" t="s">
        <v>14</v>
      </c>
      <c r="AV254" s="14" t="s">
        <v>14</v>
      </c>
      <c r="AW254" s="14" t="s">
        <v>32</v>
      </c>
      <c r="AX254" s="14" t="s">
        <v>76</v>
      </c>
      <c r="AY254" s="254" t="s">
        <v>169</v>
      </c>
    </row>
    <row r="255" spans="1:51" s="14" customFormat="1" ht="12">
      <c r="A255" s="14"/>
      <c r="B255" s="244"/>
      <c r="C255" s="245"/>
      <c r="D255" s="235" t="s">
        <v>178</v>
      </c>
      <c r="E255" s="246" t="s">
        <v>1</v>
      </c>
      <c r="F255" s="247" t="s">
        <v>348</v>
      </c>
      <c r="G255" s="245"/>
      <c r="H255" s="248">
        <v>114.575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4" t="s">
        <v>178</v>
      </c>
      <c r="AU255" s="254" t="s">
        <v>14</v>
      </c>
      <c r="AV255" s="14" t="s">
        <v>14</v>
      </c>
      <c r="AW255" s="14" t="s">
        <v>32</v>
      </c>
      <c r="AX255" s="14" t="s">
        <v>84</v>
      </c>
      <c r="AY255" s="254" t="s">
        <v>169</v>
      </c>
    </row>
    <row r="256" spans="1:65" s="2" customFormat="1" ht="16.5" customHeight="1">
      <c r="A256" s="39"/>
      <c r="B256" s="40"/>
      <c r="C256" s="277" t="s">
        <v>349</v>
      </c>
      <c r="D256" s="277" t="s">
        <v>350</v>
      </c>
      <c r="E256" s="278" t="s">
        <v>351</v>
      </c>
      <c r="F256" s="279" t="s">
        <v>352</v>
      </c>
      <c r="G256" s="280" t="s">
        <v>334</v>
      </c>
      <c r="H256" s="281">
        <v>118.489</v>
      </c>
      <c r="I256" s="282"/>
      <c r="J256" s="283">
        <f>ROUND(I256*H256,2)</f>
        <v>0</v>
      </c>
      <c r="K256" s="279" t="s">
        <v>1</v>
      </c>
      <c r="L256" s="284"/>
      <c r="M256" s="285" t="s">
        <v>1</v>
      </c>
      <c r="N256" s="286" t="s">
        <v>41</v>
      </c>
      <c r="O256" s="92"/>
      <c r="P256" s="229">
        <f>O256*H256</f>
        <v>0</v>
      </c>
      <c r="Q256" s="229">
        <v>0</v>
      </c>
      <c r="R256" s="229">
        <f>Q256*H256</f>
        <v>0</v>
      </c>
      <c r="S256" s="229">
        <v>0</v>
      </c>
      <c r="T256" s="230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1" t="s">
        <v>217</v>
      </c>
      <c r="AT256" s="231" t="s">
        <v>350</v>
      </c>
      <c r="AU256" s="231" t="s">
        <v>14</v>
      </c>
      <c r="AY256" s="18" t="s">
        <v>169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8" t="s">
        <v>84</v>
      </c>
      <c r="BK256" s="232">
        <f>ROUND(I256*H256,2)</f>
        <v>0</v>
      </c>
      <c r="BL256" s="18" t="s">
        <v>176</v>
      </c>
      <c r="BM256" s="231" t="s">
        <v>353</v>
      </c>
    </row>
    <row r="257" spans="1:51" s="13" customFormat="1" ht="12">
      <c r="A257" s="13"/>
      <c r="B257" s="233"/>
      <c r="C257" s="234"/>
      <c r="D257" s="235" t="s">
        <v>178</v>
      </c>
      <c r="E257" s="236" t="s">
        <v>1</v>
      </c>
      <c r="F257" s="237" t="s">
        <v>354</v>
      </c>
      <c r="G257" s="234"/>
      <c r="H257" s="236" t="s">
        <v>1</v>
      </c>
      <c r="I257" s="238"/>
      <c r="J257" s="234"/>
      <c r="K257" s="234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178</v>
      </c>
      <c r="AU257" s="243" t="s">
        <v>14</v>
      </c>
      <c r="AV257" s="13" t="s">
        <v>84</v>
      </c>
      <c r="AW257" s="13" t="s">
        <v>32</v>
      </c>
      <c r="AX257" s="13" t="s">
        <v>76</v>
      </c>
      <c r="AY257" s="243" t="s">
        <v>169</v>
      </c>
    </row>
    <row r="258" spans="1:51" s="14" customFormat="1" ht="12">
      <c r="A258" s="14"/>
      <c r="B258" s="244"/>
      <c r="C258" s="245"/>
      <c r="D258" s="235" t="s">
        <v>178</v>
      </c>
      <c r="E258" s="246" t="s">
        <v>1</v>
      </c>
      <c r="F258" s="247" t="s">
        <v>355</v>
      </c>
      <c r="G258" s="245"/>
      <c r="H258" s="248">
        <v>118.489</v>
      </c>
      <c r="I258" s="249"/>
      <c r="J258" s="245"/>
      <c r="K258" s="245"/>
      <c r="L258" s="250"/>
      <c r="M258" s="251"/>
      <c r="N258" s="252"/>
      <c r="O258" s="252"/>
      <c r="P258" s="252"/>
      <c r="Q258" s="252"/>
      <c r="R258" s="252"/>
      <c r="S258" s="252"/>
      <c r="T258" s="25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4" t="s">
        <v>178</v>
      </c>
      <c r="AU258" s="254" t="s">
        <v>14</v>
      </c>
      <c r="AV258" s="14" t="s">
        <v>14</v>
      </c>
      <c r="AW258" s="14" t="s">
        <v>32</v>
      </c>
      <c r="AX258" s="14" t="s">
        <v>84</v>
      </c>
      <c r="AY258" s="254" t="s">
        <v>169</v>
      </c>
    </row>
    <row r="259" spans="1:65" s="2" customFormat="1" ht="16.5" customHeight="1">
      <c r="A259" s="39"/>
      <c r="B259" s="40"/>
      <c r="C259" s="277" t="s">
        <v>356</v>
      </c>
      <c r="D259" s="277" t="s">
        <v>350</v>
      </c>
      <c r="E259" s="278" t="s">
        <v>357</v>
      </c>
      <c r="F259" s="279" t="s">
        <v>358</v>
      </c>
      <c r="G259" s="280" t="s">
        <v>334</v>
      </c>
      <c r="H259" s="281">
        <v>9.65</v>
      </c>
      <c r="I259" s="282"/>
      <c r="J259" s="283">
        <f>ROUND(I259*H259,2)</f>
        <v>0</v>
      </c>
      <c r="K259" s="279" t="s">
        <v>1</v>
      </c>
      <c r="L259" s="284"/>
      <c r="M259" s="285" t="s">
        <v>1</v>
      </c>
      <c r="N259" s="286" t="s">
        <v>41</v>
      </c>
      <c r="O259" s="92"/>
      <c r="P259" s="229">
        <f>O259*H259</f>
        <v>0</v>
      </c>
      <c r="Q259" s="229">
        <v>0</v>
      </c>
      <c r="R259" s="229">
        <f>Q259*H259</f>
        <v>0</v>
      </c>
      <c r="S259" s="229">
        <v>0</v>
      </c>
      <c r="T259" s="230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1" t="s">
        <v>217</v>
      </c>
      <c r="AT259" s="231" t="s">
        <v>350</v>
      </c>
      <c r="AU259" s="231" t="s">
        <v>14</v>
      </c>
      <c r="AY259" s="18" t="s">
        <v>169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8" t="s">
        <v>84</v>
      </c>
      <c r="BK259" s="232">
        <f>ROUND(I259*H259,2)</f>
        <v>0</v>
      </c>
      <c r="BL259" s="18" t="s">
        <v>176</v>
      </c>
      <c r="BM259" s="231" t="s">
        <v>359</v>
      </c>
    </row>
    <row r="260" spans="1:51" s="13" customFormat="1" ht="12">
      <c r="A260" s="13"/>
      <c r="B260" s="233"/>
      <c r="C260" s="234"/>
      <c r="D260" s="235" t="s">
        <v>178</v>
      </c>
      <c r="E260" s="236" t="s">
        <v>1</v>
      </c>
      <c r="F260" s="237" t="s">
        <v>184</v>
      </c>
      <c r="G260" s="234"/>
      <c r="H260" s="236" t="s">
        <v>1</v>
      </c>
      <c r="I260" s="238"/>
      <c r="J260" s="234"/>
      <c r="K260" s="234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178</v>
      </c>
      <c r="AU260" s="243" t="s">
        <v>14</v>
      </c>
      <c r="AV260" s="13" t="s">
        <v>84</v>
      </c>
      <c r="AW260" s="13" t="s">
        <v>32</v>
      </c>
      <c r="AX260" s="13" t="s">
        <v>76</v>
      </c>
      <c r="AY260" s="243" t="s">
        <v>169</v>
      </c>
    </row>
    <row r="261" spans="1:51" s="14" customFormat="1" ht="12">
      <c r="A261" s="14"/>
      <c r="B261" s="244"/>
      <c r="C261" s="245"/>
      <c r="D261" s="235" t="s">
        <v>178</v>
      </c>
      <c r="E261" s="246" t="s">
        <v>1</v>
      </c>
      <c r="F261" s="247" t="s">
        <v>360</v>
      </c>
      <c r="G261" s="245"/>
      <c r="H261" s="248">
        <v>0.039</v>
      </c>
      <c r="I261" s="249"/>
      <c r="J261" s="245"/>
      <c r="K261" s="245"/>
      <c r="L261" s="250"/>
      <c r="M261" s="251"/>
      <c r="N261" s="252"/>
      <c r="O261" s="252"/>
      <c r="P261" s="252"/>
      <c r="Q261" s="252"/>
      <c r="R261" s="252"/>
      <c r="S261" s="252"/>
      <c r="T261" s="25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4" t="s">
        <v>178</v>
      </c>
      <c r="AU261" s="254" t="s">
        <v>14</v>
      </c>
      <c r="AV261" s="14" t="s">
        <v>14</v>
      </c>
      <c r="AW261" s="14" t="s">
        <v>32</v>
      </c>
      <c r="AX261" s="14" t="s">
        <v>76</v>
      </c>
      <c r="AY261" s="254" t="s">
        <v>169</v>
      </c>
    </row>
    <row r="262" spans="1:51" s="15" customFormat="1" ht="12">
      <c r="A262" s="15"/>
      <c r="B262" s="255"/>
      <c r="C262" s="256"/>
      <c r="D262" s="235" t="s">
        <v>178</v>
      </c>
      <c r="E262" s="257" t="s">
        <v>1</v>
      </c>
      <c r="F262" s="258" t="s">
        <v>187</v>
      </c>
      <c r="G262" s="256"/>
      <c r="H262" s="259">
        <v>0.039</v>
      </c>
      <c r="I262" s="260"/>
      <c r="J262" s="256"/>
      <c r="K262" s="256"/>
      <c r="L262" s="261"/>
      <c r="M262" s="262"/>
      <c r="N262" s="263"/>
      <c r="O262" s="263"/>
      <c r="P262" s="263"/>
      <c r="Q262" s="263"/>
      <c r="R262" s="263"/>
      <c r="S262" s="263"/>
      <c r="T262" s="264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5" t="s">
        <v>178</v>
      </c>
      <c r="AU262" s="265" t="s">
        <v>14</v>
      </c>
      <c r="AV262" s="15" t="s">
        <v>176</v>
      </c>
      <c r="AW262" s="15" t="s">
        <v>32</v>
      </c>
      <c r="AX262" s="15" t="s">
        <v>76</v>
      </c>
      <c r="AY262" s="265" t="s">
        <v>169</v>
      </c>
    </row>
    <row r="263" spans="1:51" s="14" customFormat="1" ht="12">
      <c r="A263" s="14"/>
      <c r="B263" s="244"/>
      <c r="C263" s="245"/>
      <c r="D263" s="235" t="s">
        <v>178</v>
      </c>
      <c r="E263" s="246" t="s">
        <v>105</v>
      </c>
      <c r="F263" s="247" t="s">
        <v>361</v>
      </c>
      <c r="G263" s="245"/>
      <c r="H263" s="248">
        <v>9.65</v>
      </c>
      <c r="I263" s="249"/>
      <c r="J263" s="245"/>
      <c r="K263" s="245"/>
      <c r="L263" s="250"/>
      <c r="M263" s="251"/>
      <c r="N263" s="252"/>
      <c r="O263" s="252"/>
      <c r="P263" s="252"/>
      <c r="Q263" s="252"/>
      <c r="R263" s="252"/>
      <c r="S263" s="252"/>
      <c r="T263" s="25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4" t="s">
        <v>178</v>
      </c>
      <c r="AU263" s="254" t="s">
        <v>14</v>
      </c>
      <c r="AV263" s="14" t="s">
        <v>14</v>
      </c>
      <c r="AW263" s="14" t="s">
        <v>32</v>
      </c>
      <c r="AX263" s="14" t="s">
        <v>84</v>
      </c>
      <c r="AY263" s="254" t="s">
        <v>169</v>
      </c>
    </row>
    <row r="264" spans="1:65" s="2" customFormat="1" ht="16.5" customHeight="1">
      <c r="A264" s="39"/>
      <c r="B264" s="40"/>
      <c r="C264" s="277" t="s">
        <v>362</v>
      </c>
      <c r="D264" s="277" t="s">
        <v>350</v>
      </c>
      <c r="E264" s="278" t="s">
        <v>363</v>
      </c>
      <c r="F264" s="279" t="s">
        <v>364</v>
      </c>
      <c r="G264" s="280" t="s">
        <v>334</v>
      </c>
      <c r="H264" s="281">
        <v>188.865</v>
      </c>
      <c r="I264" s="282"/>
      <c r="J264" s="283">
        <f>ROUND(I264*H264,2)</f>
        <v>0</v>
      </c>
      <c r="K264" s="279" t="s">
        <v>1</v>
      </c>
      <c r="L264" s="284"/>
      <c r="M264" s="285" t="s">
        <v>1</v>
      </c>
      <c r="N264" s="286" t="s">
        <v>41</v>
      </c>
      <c r="O264" s="92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1" t="s">
        <v>217</v>
      </c>
      <c r="AT264" s="231" t="s">
        <v>350</v>
      </c>
      <c r="AU264" s="231" t="s">
        <v>14</v>
      </c>
      <c r="AY264" s="18" t="s">
        <v>169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8" t="s">
        <v>84</v>
      </c>
      <c r="BK264" s="232">
        <f>ROUND(I264*H264,2)</f>
        <v>0</v>
      </c>
      <c r="BL264" s="18" t="s">
        <v>176</v>
      </c>
      <c r="BM264" s="231" t="s">
        <v>365</v>
      </c>
    </row>
    <row r="265" spans="1:51" s="14" customFormat="1" ht="12">
      <c r="A265" s="14"/>
      <c r="B265" s="244"/>
      <c r="C265" s="245"/>
      <c r="D265" s="235" t="s">
        <v>178</v>
      </c>
      <c r="E265" s="246" t="s">
        <v>1</v>
      </c>
      <c r="F265" s="247" t="s">
        <v>366</v>
      </c>
      <c r="G265" s="245"/>
      <c r="H265" s="248">
        <v>188.865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4" t="s">
        <v>178</v>
      </c>
      <c r="AU265" s="254" t="s">
        <v>14</v>
      </c>
      <c r="AV265" s="14" t="s">
        <v>14</v>
      </c>
      <c r="AW265" s="14" t="s">
        <v>32</v>
      </c>
      <c r="AX265" s="14" t="s">
        <v>84</v>
      </c>
      <c r="AY265" s="254" t="s">
        <v>169</v>
      </c>
    </row>
    <row r="266" spans="1:65" s="2" customFormat="1" ht="12">
      <c r="A266" s="39"/>
      <c r="B266" s="40"/>
      <c r="C266" s="220" t="s">
        <v>117</v>
      </c>
      <c r="D266" s="220" t="s">
        <v>171</v>
      </c>
      <c r="E266" s="221" t="s">
        <v>319</v>
      </c>
      <c r="F266" s="222" t="s">
        <v>320</v>
      </c>
      <c r="G266" s="223" t="s">
        <v>245</v>
      </c>
      <c r="H266" s="224">
        <v>206.382</v>
      </c>
      <c r="I266" s="225"/>
      <c r="J266" s="226">
        <f>ROUND(I266*H266,2)</f>
        <v>0</v>
      </c>
      <c r="K266" s="222" t="s">
        <v>175</v>
      </c>
      <c r="L266" s="45"/>
      <c r="M266" s="227" t="s">
        <v>1</v>
      </c>
      <c r="N266" s="228" t="s">
        <v>41</v>
      </c>
      <c r="O266" s="92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1" t="s">
        <v>176</v>
      </c>
      <c r="AT266" s="231" t="s">
        <v>171</v>
      </c>
      <c r="AU266" s="231" t="s">
        <v>14</v>
      </c>
      <c r="AY266" s="18" t="s">
        <v>169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8" t="s">
        <v>84</v>
      </c>
      <c r="BK266" s="232">
        <f>ROUND(I266*H266,2)</f>
        <v>0</v>
      </c>
      <c r="BL266" s="18" t="s">
        <v>176</v>
      </c>
      <c r="BM266" s="231" t="s">
        <v>367</v>
      </c>
    </row>
    <row r="267" spans="1:51" s="13" customFormat="1" ht="12">
      <c r="A267" s="13"/>
      <c r="B267" s="233"/>
      <c r="C267" s="234"/>
      <c r="D267" s="235" t="s">
        <v>178</v>
      </c>
      <c r="E267" s="236" t="s">
        <v>1</v>
      </c>
      <c r="F267" s="237" t="s">
        <v>184</v>
      </c>
      <c r="G267" s="234"/>
      <c r="H267" s="236" t="s">
        <v>1</v>
      </c>
      <c r="I267" s="238"/>
      <c r="J267" s="234"/>
      <c r="K267" s="234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178</v>
      </c>
      <c r="AU267" s="243" t="s">
        <v>14</v>
      </c>
      <c r="AV267" s="13" t="s">
        <v>84</v>
      </c>
      <c r="AW267" s="13" t="s">
        <v>32</v>
      </c>
      <c r="AX267" s="13" t="s">
        <v>76</v>
      </c>
      <c r="AY267" s="243" t="s">
        <v>169</v>
      </c>
    </row>
    <row r="268" spans="1:51" s="13" customFormat="1" ht="12">
      <c r="A268" s="13"/>
      <c r="B268" s="233"/>
      <c r="C268" s="234"/>
      <c r="D268" s="235" t="s">
        <v>178</v>
      </c>
      <c r="E268" s="236" t="s">
        <v>1</v>
      </c>
      <c r="F268" s="237" t="s">
        <v>368</v>
      </c>
      <c r="G268" s="234"/>
      <c r="H268" s="236" t="s">
        <v>1</v>
      </c>
      <c r="I268" s="238"/>
      <c r="J268" s="234"/>
      <c r="K268" s="234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178</v>
      </c>
      <c r="AU268" s="243" t="s">
        <v>14</v>
      </c>
      <c r="AV268" s="13" t="s">
        <v>84</v>
      </c>
      <c r="AW268" s="13" t="s">
        <v>32</v>
      </c>
      <c r="AX268" s="13" t="s">
        <v>76</v>
      </c>
      <c r="AY268" s="243" t="s">
        <v>169</v>
      </c>
    </row>
    <row r="269" spans="1:51" s="14" customFormat="1" ht="12">
      <c r="A269" s="14"/>
      <c r="B269" s="244"/>
      <c r="C269" s="245"/>
      <c r="D269" s="235" t="s">
        <v>178</v>
      </c>
      <c r="E269" s="246" t="s">
        <v>1</v>
      </c>
      <c r="F269" s="247" t="s">
        <v>369</v>
      </c>
      <c r="G269" s="245"/>
      <c r="H269" s="248">
        <v>206.382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4" t="s">
        <v>178</v>
      </c>
      <c r="AU269" s="254" t="s">
        <v>14</v>
      </c>
      <c r="AV269" s="14" t="s">
        <v>14</v>
      </c>
      <c r="AW269" s="14" t="s">
        <v>32</v>
      </c>
      <c r="AX269" s="14" t="s">
        <v>76</v>
      </c>
      <c r="AY269" s="254" t="s">
        <v>169</v>
      </c>
    </row>
    <row r="270" spans="1:51" s="15" customFormat="1" ht="12">
      <c r="A270" s="15"/>
      <c r="B270" s="255"/>
      <c r="C270" s="256"/>
      <c r="D270" s="235" t="s">
        <v>178</v>
      </c>
      <c r="E270" s="257" t="s">
        <v>118</v>
      </c>
      <c r="F270" s="258" t="s">
        <v>187</v>
      </c>
      <c r="G270" s="256"/>
      <c r="H270" s="259">
        <v>206.382</v>
      </c>
      <c r="I270" s="260"/>
      <c r="J270" s="256"/>
      <c r="K270" s="256"/>
      <c r="L270" s="261"/>
      <c r="M270" s="262"/>
      <c r="N270" s="263"/>
      <c r="O270" s="263"/>
      <c r="P270" s="263"/>
      <c r="Q270" s="263"/>
      <c r="R270" s="263"/>
      <c r="S270" s="263"/>
      <c r="T270" s="264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5" t="s">
        <v>178</v>
      </c>
      <c r="AU270" s="265" t="s">
        <v>14</v>
      </c>
      <c r="AV270" s="15" t="s">
        <v>176</v>
      </c>
      <c r="AW270" s="15" t="s">
        <v>32</v>
      </c>
      <c r="AX270" s="15" t="s">
        <v>84</v>
      </c>
      <c r="AY270" s="265" t="s">
        <v>169</v>
      </c>
    </row>
    <row r="271" spans="1:65" s="2" customFormat="1" ht="33" customHeight="1">
      <c r="A271" s="39"/>
      <c r="B271" s="40"/>
      <c r="C271" s="220" t="s">
        <v>370</v>
      </c>
      <c r="D271" s="220" t="s">
        <v>171</v>
      </c>
      <c r="E271" s="221" t="s">
        <v>371</v>
      </c>
      <c r="F271" s="222" t="s">
        <v>372</v>
      </c>
      <c r="G271" s="223" t="s">
        <v>245</v>
      </c>
      <c r="H271" s="224">
        <v>206.382</v>
      </c>
      <c r="I271" s="225"/>
      <c r="J271" s="226">
        <f>ROUND(I271*H271,2)</f>
        <v>0</v>
      </c>
      <c r="K271" s="222" t="s">
        <v>175</v>
      </c>
      <c r="L271" s="45"/>
      <c r="M271" s="227" t="s">
        <v>1</v>
      </c>
      <c r="N271" s="228" t="s">
        <v>41</v>
      </c>
      <c r="O271" s="92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1" t="s">
        <v>176</v>
      </c>
      <c r="AT271" s="231" t="s">
        <v>171</v>
      </c>
      <c r="AU271" s="231" t="s">
        <v>14</v>
      </c>
      <c r="AY271" s="18" t="s">
        <v>169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8" t="s">
        <v>84</v>
      </c>
      <c r="BK271" s="232">
        <f>ROUND(I271*H271,2)</f>
        <v>0</v>
      </c>
      <c r="BL271" s="18" t="s">
        <v>176</v>
      </c>
      <c r="BM271" s="231" t="s">
        <v>373</v>
      </c>
    </row>
    <row r="272" spans="1:51" s="14" customFormat="1" ht="12">
      <c r="A272" s="14"/>
      <c r="B272" s="244"/>
      <c r="C272" s="245"/>
      <c r="D272" s="235" t="s">
        <v>178</v>
      </c>
      <c r="E272" s="246" t="s">
        <v>1</v>
      </c>
      <c r="F272" s="247" t="s">
        <v>118</v>
      </c>
      <c r="G272" s="245"/>
      <c r="H272" s="248">
        <v>206.382</v>
      </c>
      <c r="I272" s="249"/>
      <c r="J272" s="245"/>
      <c r="K272" s="245"/>
      <c r="L272" s="250"/>
      <c r="M272" s="251"/>
      <c r="N272" s="252"/>
      <c r="O272" s="252"/>
      <c r="P272" s="252"/>
      <c r="Q272" s="252"/>
      <c r="R272" s="252"/>
      <c r="S272" s="252"/>
      <c r="T272" s="25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4" t="s">
        <v>178</v>
      </c>
      <c r="AU272" s="254" t="s">
        <v>14</v>
      </c>
      <c r="AV272" s="14" t="s">
        <v>14</v>
      </c>
      <c r="AW272" s="14" t="s">
        <v>32</v>
      </c>
      <c r="AX272" s="14" t="s">
        <v>84</v>
      </c>
      <c r="AY272" s="254" t="s">
        <v>169</v>
      </c>
    </row>
    <row r="273" spans="1:65" s="2" customFormat="1" ht="12">
      <c r="A273" s="39"/>
      <c r="B273" s="40"/>
      <c r="C273" s="220" t="s">
        <v>374</v>
      </c>
      <c r="D273" s="220" t="s">
        <v>171</v>
      </c>
      <c r="E273" s="221" t="s">
        <v>375</v>
      </c>
      <c r="F273" s="222" t="s">
        <v>376</v>
      </c>
      <c r="G273" s="223" t="s">
        <v>174</v>
      </c>
      <c r="H273" s="224">
        <v>107.8</v>
      </c>
      <c r="I273" s="225"/>
      <c r="J273" s="226">
        <f>ROUND(I273*H273,2)</f>
        <v>0</v>
      </c>
      <c r="K273" s="222" t="s">
        <v>175</v>
      </c>
      <c r="L273" s="45"/>
      <c r="M273" s="227" t="s">
        <v>1</v>
      </c>
      <c r="N273" s="228" t="s">
        <v>41</v>
      </c>
      <c r="O273" s="92"/>
      <c r="P273" s="229">
        <f>O273*H273</f>
        <v>0</v>
      </c>
      <c r="Q273" s="229">
        <v>0</v>
      </c>
      <c r="R273" s="229">
        <f>Q273*H273</f>
        <v>0</v>
      </c>
      <c r="S273" s="229">
        <v>0</v>
      </c>
      <c r="T273" s="230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1" t="s">
        <v>176</v>
      </c>
      <c r="AT273" s="231" t="s">
        <v>171</v>
      </c>
      <c r="AU273" s="231" t="s">
        <v>14</v>
      </c>
      <c r="AY273" s="18" t="s">
        <v>169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8" t="s">
        <v>84</v>
      </c>
      <c r="BK273" s="232">
        <f>ROUND(I273*H273,2)</f>
        <v>0</v>
      </c>
      <c r="BL273" s="18" t="s">
        <v>176</v>
      </c>
      <c r="BM273" s="231" t="s">
        <v>377</v>
      </c>
    </row>
    <row r="274" spans="1:51" s="13" customFormat="1" ht="12">
      <c r="A274" s="13"/>
      <c r="B274" s="233"/>
      <c r="C274" s="234"/>
      <c r="D274" s="235" t="s">
        <v>178</v>
      </c>
      <c r="E274" s="236" t="s">
        <v>1</v>
      </c>
      <c r="F274" s="237" t="s">
        <v>378</v>
      </c>
      <c r="G274" s="234"/>
      <c r="H274" s="236" t="s">
        <v>1</v>
      </c>
      <c r="I274" s="238"/>
      <c r="J274" s="234"/>
      <c r="K274" s="234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178</v>
      </c>
      <c r="AU274" s="243" t="s">
        <v>14</v>
      </c>
      <c r="AV274" s="13" t="s">
        <v>84</v>
      </c>
      <c r="AW274" s="13" t="s">
        <v>32</v>
      </c>
      <c r="AX274" s="13" t="s">
        <v>76</v>
      </c>
      <c r="AY274" s="243" t="s">
        <v>169</v>
      </c>
    </row>
    <row r="275" spans="1:51" s="14" customFormat="1" ht="12">
      <c r="A275" s="14"/>
      <c r="B275" s="244"/>
      <c r="C275" s="245"/>
      <c r="D275" s="235" t="s">
        <v>178</v>
      </c>
      <c r="E275" s="246" t="s">
        <v>99</v>
      </c>
      <c r="F275" s="247" t="s">
        <v>379</v>
      </c>
      <c r="G275" s="245"/>
      <c r="H275" s="248">
        <v>107.8</v>
      </c>
      <c r="I275" s="249"/>
      <c r="J275" s="245"/>
      <c r="K275" s="245"/>
      <c r="L275" s="250"/>
      <c r="M275" s="251"/>
      <c r="N275" s="252"/>
      <c r="O275" s="252"/>
      <c r="P275" s="252"/>
      <c r="Q275" s="252"/>
      <c r="R275" s="252"/>
      <c r="S275" s="252"/>
      <c r="T275" s="25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4" t="s">
        <v>178</v>
      </c>
      <c r="AU275" s="254" t="s">
        <v>14</v>
      </c>
      <c r="AV275" s="14" t="s">
        <v>14</v>
      </c>
      <c r="AW275" s="14" t="s">
        <v>32</v>
      </c>
      <c r="AX275" s="14" t="s">
        <v>84</v>
      </c>
      <c r="AY275" s="254" t="s">
        <v>169</v>
      </c>
    </row>
    <row r="276" spans="1:65" s="2" customFormat="1" ht="12">
      <c r="A276" s="39"/>
      <c r="B276" s="40"/>
      <c r="C276" s="220" t="s">
        <v>380</v>
      </c>
      <c r="D276" s="220" t="s">
        <v>171</v>
      </c>
      <c r="E276" s="221" t="s">
        <v>381</v>
      </c>
      <c r="F276" s="222" t="s">
        <v>382</v>
      </c>
      <c r="G276" s="223" t="s">
        <v>174</v>
      </c>
      <c r="H276" s="224">
        <v>107.8</v>
      </c>
      <c r="I276" s="225"/>
      <c r="J276" s="226">
        <f>ROUND(I276*H276,2)</f>
        <v>0</v>
      </c>
      <c r="K276" s="222" t="s">
        <v>175</v>
      </c>
      <c r="L276" s="45"/>
      <c r="M276" s="227" t="s">
        <v>1</v>
      </c>
      <c r="N276" s="228" t="s">
        <v>41</v>
      </c>
      <c r="O276" s="92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1" t="s">
        <v>176</v>
      </c>
      <c r="AT276" s="231" t="s">
        <v>171</v>
      </c>
      <c r="AU276" s="231" t="s">
        <v>14</v>
      </c>
      <c r="AY276" s="18" t="s">
        <v>169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8" t="s">
        <v>84</v>
      </c>
      <c r="BK276" s="232">
        <f>ROUND(I276*H276,2)</f>
        <v>0</v>
      </c>
      <c r="BL276" s="18" t="s">
        <v>176</v>
      </c>
      <c r="BM276" s="231" t="s">
        <v>383</v>
      </c>
    </row>
    <row r="277" spans="1:51" s="13" customFormat="1" ht="12">
      <c r="A277" s="13"/>
      <c r="B277" s="233"/>
      <c r="C277" s="234"/>
      <c r="D277" s="235" t="s">
        <v>178</v>
      </c>
      <c r="E277" s="236" t="s">
        <v>1</v>
      </c>
      <c r="F277" s="237" t="s">
        <v>215</v>
      </c>
      <c r="G277" s="234"/>
      <c r="H277" s="236" t="s">
        <v>1</v>
      </c>
      <c r="I277" s="238"/>
      <c r="J277" s="234"/>
      <c r="K277" s="234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178</v>
      </c>
      <c r="AU277" s="243" t="s">
        <v>14</v>
      </c>
      <c r="AV277" s="13" t="s">
        <v>84</v>
      </c>
      <c r="AW277" s="13" t="s">
        <v>32</v>
      </c>
      <c r="AX277" s="13" t="s">
        <v>76</v>
      </c>
      <c r="AY277" s="243" t="s">
        <v>169</v>
      </c>
    </row>
    <row r="278" spans="1:51" s="13" customFormat="1" ht="12">
      <c r="A278" s="13"/>
      <c r="B278" s="233"/>
      <c r="C278" s="234"/>
      <c r="D278" s="235" t="s">
        <v>178</v>
      </c>
      <c r="E278" s="236" t="s">
        <v>1</v>
      </c>
      <c r="F278" s="237" t="s">
        <v>384</v>
      </c>
      <c r="G278" s="234"/>
      <c r="H278" s="236" t="s">
        <v>1</v>
      </c>
      <c r="I278" s="238"/>
      <c r="J278" s="234"/>
      <c r="K278" s="234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178</v>
      </c>
      <c r="AU278" s="243" t="s">
        <v>14</v>
      </c>
      <c r="AV278" s="13" t="s">
        <v>84</v>
      </c>
      <c r="AW278" s="13" t="s">
        <v>32</v>
      </c>
      <c r="AX278" s="13" t="s">
        <v>76</v>
      </c>
      <c r="AY278" s="243" t="s">
        <v>169</v>
      </c>
    </row>
    <row r="279" spans="1:51" s="14" customFormat="1" ht="12">
      <c r="A279" s="14"/>
      <c r="B279" s="244"/>
      <c r="C279" s="245"/>
      <c r="D279" s="235" t="s">
        <v>178</v>
      </c>
      <c r="E279" s="246" t="s">
        <v>1</v>
      </c>
      <c r="F279" s="247" t="s">
        <v>99</v>
      </c>
      <c r="G279" s="245"/>
      <c r="H279" s="248">
        <v>107.8</v>
      </c>
      <c r="I279" s="249"/>
      <c r="J279" s="245"/>
      <c r="K279" s="245"/>
      <c r="L279" s="250"/>
      <c r="M279" s="251"/>
      <c r="N279" s="252"/>
      <c r="O279" s="252"/>
      <c r="P279" s="252"/>
      <c r="Q279" s="252"/>
      <c r="R279" s="252"/>
      <c r="S279" s="252"/>
      <c r="T279" s="25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4" t="s">
        <v>178</v>
      </c>
      <c r="AU279" s="254" t="s">
        <v>14</v>
      </c>
      <c r="AV279" s="14" t="s">
        <v>14</v>
      </c>
      <c r="AW279" s="14" t="s">
        <v>32</v>
      </c>
      <c r="AX279" s="14" t="s">
        <v>84</v>
      </c>
      <c r="AY279" s="254" t="s">
        <v>169</v>
      </c>
    </row>
    <row r="280" spans="1:65" s="2" customFormat="1" ht="12">
      <c r="A280" s="39"/>
      <c r="B280" s="40"/>
      <c r="C280" s="220" t="s">
        <v>385</v>
      </c>
      <c r="D280" s="220" t="s">
        <v>171</v>
      </c>
      <c r="E280" s="221" t="s">
        <v>386</v>
      </c>
      <c r="F280" s="222" t="s">
        <v>387</v>
      </c>
      <c r="G280" s="223" t="s">
        <v>174</v>
      </c>
      <c r="H280" s="224">
        <v>107.8</v>
      </c>
      <c r="I280" s="225"/>
      <c r="J280" s="226">
        <f>ROUND(I280*H280,2)</f>
        <v>0</v>
      </c>
      <c r="K280" s="222" t="s">
        <v>175</v>
      </c>
      <c r="L280" s="45"/>
      <c r="M280" s="227" t="s">
        <v>1</v>
      </c>
      <c r="N280" s="228" t="s">
        <v>41</v>
      </c>
      <c r="O280" s="92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1" t="s">
        <v>176</v>
      </c>
      <c r="AT280" s="231" t="s">
        <v>171</v>
      </c>
      <c r="AU280" s="231" t="s">
        <v>14</v>
      </c>
      <c r="AY280" s="18" t="s">
        <v>169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8" t="s">
        <v>84</v>
      </c>
      <c r="BK280" s="232">
        <f>ROUND(I280*H280,2)</f>
        <v>0</v>
      </c>
      <c r="BL280" s="18" t="s">
        <v>176</v>
      </c>
      <c r="BM280" s="231" t="s">
        <v>388</v>
      </c>
    </row>
    <row r="281" spans="1:51" s="14" customFormat="1" ht="12">
      <c r="A281" s="14"/>
      <c r="B281" s="244"/>
      <c r="C281" s="245"/>
      <c r="D281" s="235" t="s">
        <v>178</v>
      </c>
      <c r="E281" s="246" t="s">
        <v>1</v>
      </c>
      <c r="F281" s="247" t="s">
        <v>99</v>
      </c>
      <c r="G281" s="245"/>
      <c r="H281" s="248">
        <v>107.8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4" t="s">
        <v>178</v>
      </c>
      <c r="AU281" s="254" t="s">
        <v>14</v>
      </c>
      <c r="AV281" s="14" t="s">
        <v>14</v>
      </c>
      <c r="AW281" s="14" t="s">
        <v>32</v>
      </c>
      <c r="AX281" s="14" t="s">
        <v>84</v>
      </c>
      <c r="AY281" s="254" t="s">
        <v>169</v>
      </c>
    </row>
    <row r="282" spans="1:65" s="2" customFormat="1" ht="16.5" customHeight="1">
      <c r="A282" s="39"/>
      <c r="B282" s="40"/>
      <c r="C282" s="277" t="s">
        <v>389</v>
      </c>
      <c r="D282" s="277" t="s">
        <v>350</v>
      </c>
      <c r="E282" s="278" t="s">
        <v>390</v>
      </c>
      <c r="F282" s="279" t="s">
        <v>391</v>
      </c>
      <c r="G282" s="280" t="s">
        <v>392</v>
      </c>
      <c r="H282" s="281">
        <v>3.234</v>
      </c>
      <c r="I282" s="282"/>
      <c r="J282" s="283">
        <f>ROUND(I282*H282,2)</f>
        <v>0</v>
      </c>
      <c r="K282" s="279" t="s">
        <v>175</v>
      </c>
      <c r="L282" s="284"/>
      <c r="M282" s="285" t="s">
        <v>1</v>
      </c>
      <c r="N282" s="286" t="s">
        <v>41</v>
      </c>
      <c r="O282" s="92"/>
      <c r="P282" s="229">
        <f>O282*H282</f>
        <v>0</v>
      </c>
      <c r="Q282" s="229">
        <v>0.001</v>
      </c>
      <c r="R282" s="229">
        <f>Q282*H282</f>
        <v>0.003234</v>
      </c>
      <c r="S282" s="229">
        <v>0</v>
      </c>
      <c r="T282" s="230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1" t="s">
        <v>217</v>
      </c>
      <c r="AT282" s="231" t="s">
        <v>350</v>
      </c>
      <c r="AU282" s="231" t="s">
        <v>14</v>
      </c>
      <c r="AY282" s="18" t="s">
        <v>169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8" t="s">
        <v>84</v>
      </c>
      <c r="BK282" s="232">
        <f>ROUND(I282*H282,2)</f>
        <v>0</v>
      </c>
      <c r="BL282" s="18" t="s">
        <v>176</v>
      </c>
      <c r="BM282" s="231" t="s">
        <v>393</v>
      </c>
    </row>
    <row r="283" spans="1:51" s="14" customFormat="1" ht="12">
      <c r="A283" s="14"/>
      <c r="B283" s="244"/>
      <c r="C283" s="245"/>
      <c r="D283" s="235" t="s">
        <v>178</v>
      </c>
      <c r="E283" s="246" t="s">
        <v>1</v>
      </c>
      <c r="F283" s="247" t="s">
        <v>394</v>
      </c>
      <c r="G283" s="245"/>
      <c r="H283" s="248">
        <v>3.234</v>
      </c>
      <c r="I283" s="249"/>
      <c r="J283" s="245"/>
      <c r="K283" s="245"/>
      <c r="L283" s="250"/>
      <c r="M283" s="251"/>
      <c r="N283" s="252"/>
      <c r="O283" s="252"/>
      <c r="P283" s="252"/>
      <c r="Q283" s="252"/>
      <c r="R283" s="252"/>
      <c r="S283" s="252"/>
      <c r="T283" s="25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4" t="s">
        <v>178</v>
      </c>
      <c r="AU283" s="254" t="s">
        <v>14</v>
      </c>
      <c r="AV283" s="14" t="s">
        <v>14</v>
      </c>
      <c r="AW283" s="14" t="s">
        <v>32</v>
      </c>
      <c r="AX283" s="14" t="s">
        <v>84</v>
      </c>
      <c r="AY283" s="254" t="s">
        <v>169</v>
      </c>
    </row>
    <row r="284" spans="1:65" s="2" customFormat="1" ht="33" customHeight="1">
      <c r="A284" s="39"/>
      <c r="B284" s="40"/>
      <c r="C284" s="220" t="s">
        <v>395</v>
      </c>
      <c r="D284" s="220" t="s">
        <v>171</v>
      </c>
      <c r="E284" s="221" t="s">
        <v>396</v>
      </c>
      <c r="F284" s="222" t="s">
        <v>397</v>
      </c>
      <c r="G284" s="223" t="s">
        <v>398</v>
      </c>
      <c r="H284" s="224">
        <v>90</v>
      </c>
      <c r="I284" s="225"/>
      <c r="J284" s="226">
        <f>ROUND(I284*H284,2)</f>
        <v>0</v>
      </c>
      <c r="K284" s="222" t="s">
        <v>175</v>
      </c>
      <c r="L284" s="45"/>
      <c r="M284" s="227" t="s">
        <v>1</v>
      </c>
      <c r="N284" s="228" t="s">
        <v>41</v>
      </c>
      <c r="O284" s="92"/>
      <c r="P284" s="229">
        <f>O284*H284</f>
        <v>0</v>
      </c>
      <c r="Q284" s="229">
        <v>0</v>
      </c>
      <c r="R284" s="229">
        <f>Q284*H284</f>
        <v>0</v>
      </c>
      <c r="S284" s="229">
        <v>0</v>
      </c>
      <c r="T284" s="230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1" t="s">
        <v>176</v>
      </c>
      <c r="AT284" s="231" t="s">
        <v>171</v>
      </c>
      <c r="AU284" s="231" t="s">
        <v>14</v>
      </c>
      <c r="AY284" s="18" t="s">
        <v>169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8" t="s">
        <v>84</v>
      </c>
      <c r="BK284" s="232">
        <f>ROUND(I284*H284,2)</f>
        <v>0</v>
      </c>
      <c r="BL284" s="18" t="s">
        <v>176</v>
      </c>
      <c r="BM284" s="231" t="s">
        <v>399</v>
      </c>
    </row>
    <row r="285" spans="1:51" s="13" customFormat="1" ht="12">
      <c r="A285" s="13"/>
      <c r="B285" s="233"/>
      <c r="C285" s="234"/>
      <c r="D285" s="235" t="s">
        <v>178</v>
      </c>
      <c r="E285" s="236" t="s">
        <v>1</v>
      </c>
      <c r="F285" s="237" t="s">
        <v>184</v>
      </c>
      <c r="G285" s="234"/>
      <c r="H285" s="236" t="s">
        <v>1</v>
      </c>
      <c r="I285" s="238"/>
      <c r="J285" s="234"/>
      <c r="K285" s="234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178</v>
      </c>
      <c r="AU285" s="243" t="s">
        <v>14</v>
      </c>
      <c r="AV285" s="13" t="s">
        <v>84</v>
      </c>
      <c r="AW285" s="13" t="s">
        <v>32</v>
      </c>
      <c r="AX285" s="13" t="s">
        <v>76</v>
      </c>
      <c r="AY285" s="243" t="s">
        <v>169</v>
      </c>
    </row>
    <row r="286" spans="1:51" s="14" customFormat="1" ht="12">
      <c r="A286" s="14"/>
      <c r="B286" s="244"/>
      <c r="C286" s="245"/>
      <c r="D286" s="235" t="s">
        <v>178</v>
      </c>
      <c r="E286" s="246" t="s">
        <v>1</v>
      </c>
      <c r="F286" s="247" t="s">
        <v>400</v>
      </c>
      <c r="G286" s="245"/>
      <c r="H286" s="248">
        <v>90</v>
      </c>
      <c r="I286" s="249"/>
      <c r="J286" s="245"/>
      <c r="K286" s="245"/>
      <c r="L286" s="250"/>
      <c r="M286" s="251"/>
      <c r="N286" s="252"/>
      <c r="O286" s="252"/>
      <c r="P286" s="252"/>
      <c r="Q286" s="252"/>
      <c r="R286" s="252"/>
      <c r="S286" s="252"/>
      <c r="T286" s="253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4" t="s">
        <v>178</v>
      </c>
      <c r="AU286" s="254" t="s">
        <v>14</v>
      </c>
      <c r="AV286" s="14" t="s">
        <v>14</v>
      </c>
      <c r="AW286" s="14" t="s">
        <v>32</v>
      </c>
      <c r="AX286" s="14" t="s">
        <v>84</v>
      </c>
      <c r="AY286" s="254" t="s">
        <v>169</v>
      </c>
    </row>
    <row r="287" spans="1:65" s="2" customFormat="1" ht="12">
      <c r="A287" s="39"/>
      <c r="B287" s="40"/>
      <c r="C287" s="220" t="s">
        <v>401</v>
      </c>
      <c r="D287" s="220" t="s">
        <v>171</v>
      </c>
      <c r="E287" s="221" t="s">
        <v>402</v>
      </c>
      <c r="F287" s="222" t="s">
        <v>403</v>
      </c>
      <c r="G287" s="223" t="s">
        <v>398</v>
      </c>
      <c r="H287" s="224">
        <v>90</v>
      </c>
      <c r="I287" s="225"/>
      <c r="J287" s="226">
        <f>ROUND(I287*H287,2)</f>
        <v>0</v>
      </c>
      <c r="K287" s="222" t="s">
        <v>175</v>
      </c>
      <c r="L287" s="45"/>
      <c r="M287" s="227" t="s">
        <v>1</v>
      </c>
      <c r="N287" s="228" t="s">
        <v>41</v>
      </c>
      <c r="O287" s="92"/>
      <c r="P287" s="229">
        <f>O287*H287</f>
        <v>0</v>
      </c>
      <c r="Q287" s="229">
        <v>0</v>
      </c>
      <c r="R287" s="229">
        <f>Q287*H287</f>
        <v>0</v>
      </c>
      <c r="S287" s="229">
        <v>0</v>
      </c>
      <c r="T287" s="230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1" t="s">
        <v>176</v>
      </c>
      <c r="AT287" s="231" t="s">
        <v>171</v>
      </c>
      <c r="AU287" s="231" t="s">
        <v>14</v>
      </c>
      <c r="AY287" s="18" t="s">
        <v>169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8" t="s">
        <v>84</v>
      </c>
      <c r="BK287" s="232">
        <f>ROUND(I287*H287,2)</f>
        <v>0</v>
      </c>
      <c r="BL287" s="18" t="s">
        <v>176</v>
      </c>
      <c r="BM287" s="231" t="s">
        <v>404</v>
      </c>
    </row>
    <row r="288" spans="1:51" s="13" customFormat="1" ht="12">
      <c r="A288" s="13"/>
      <c r="B288" s="233"/>
      <c r="C288" s="234"/>
      <c r="D288" s="235" t="s">
        <v>178</v>
      </c>
      <c r="E288" s="236" t="s">
        <v>1</v>
      </c>
      <c r="F288" s="237" t="s">
        <v>184</v>
      </c>
      <c r="G288" s="234"/>
      <c r="H288" s="236" t="s">
        <v>1</v>
      </c>
      <c r="I288" s="238"/>
      <c r="J288" s="234"/>
      <c r="K288" s="234"/>
      <c r="L288" s="239"/>
      <c r="M288" s="240"/>
      <c r="N288" s="241"/>
      <c r="O288" s="241"/>
      <c r="P288" s="241"/>
      <c r="Q288" s="241"/>
      <c r="R288" s="241"/>
      <c r="S288" s="241"/>
      <c r="T288" s="24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3" t="s">
        <v>178</v>
      </c>
      <c r="AU288" s="243" t="s">
        <v>14</v>
      </c>
      <c r="AV288" s="13" t="s">
        <v>84</v>
      </c>
      <c r="AW288" s="13" t="s">
        <v>32</v>
      </c>
      <c r="AX288" s="13" t="s">
        <v>76</v>
      </c>
      <c r="AY288" s="243" t="s">
        <v>169</v>
      </c>
    </row>
    <row r="289" spans="1:51" s="14" customFormat="1" ht="12">
      <c r="A289" s="14"/>
      <c r="B289" s="244"/>
      <c r="C289" s="245"/>
      <c r="D289" s="235" t="s">
        <v>178</v>
      </c>
      <c r="E289" s="246" t="s">
        <v>1</v>
      </c>
      <c r="F289" s="247" t="s">
        <v>400</v>
      </c>
      <c r="G289" s="245"/>
      <c r="H289" s="248">
        <v>90</v>
      </c>
      <c r="I289" s="249"/>
      <c r="J289" s="245"/>
      <c r="K289" s="245"/>
      <c r="L289" s="250"/>
      <c r="M289" s="251"/>
      <c r="N289" s="252"/>
      <c r="O289" s="252"/>
      <c r="P289" s="252"/>
      <c r="Q289" s="252"/>
      <c r="R289" s="252"/>
      <c r="S289" s="252"/>
      <c r="T289" s="25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4" t="s">
        <v>178</v>
      </c>
      <c r="AU289" s="254" t="s">
        <v>14</v>
      </c>
      <c r="AV289" s="14" t="s">
        <v>14</v>
      </c>
      <c r="AW289" s="14" t="s">
        <v>32</v>
      </c>
      <c r="AX289" s="14" t="s">
        <v>84</v>
      </c>
      <c r="AY289" s="254" t="s">
        <v>169</v>
      </c>
    </row>
    <row r="290" spans="1:65" s="2" customFormat="1" ht="16.5" customHeight="1">
      <c r="A290" s="39"/>
      <c r="B290" s="40"/>
      <c r="C290" s="277" t="s">
        <v>405</v>
      </c>
      <c r="D290" s="277" t="s">
        <v>350</v>
      </c>
      <c r="E290" s="278" t="s">
        <v>406</v>
      </c>
      <c r="F290" s="279" t="s">
        <v>407</v>
      </c>
      <c r="G290" s="280" t="s">
        <v>398</v>
      </c>
      <c r="H290" s="281">
        <v>30</v>
      </c>
      <c r="I290" s="282"/>
      <c r="J290" s="283">
        <f>ROUND(I290*H290,2)</f>
        <v>0</v>
      </c>
      <c r="K290" s="279" t="s">
        <v>1</v>
      </c>
      <c r="L290" s="284"/>
      <c r="M290" s="285" t="s">
        <v>1</v>
      </c>
      <c r="N290" s="286" t="s">
        <v>41</v>
      </c>
      <c r="O290" s="92"/>
      <c r="P290" s="229">
        <f>O290*H290</f>
        <v>0</v>
      </c>
      <c r="Q290" s="229">
        <v>0.005</v>
      </c>
      <c r="R290" s="229">
        <f>Q290*H290</f>
        <v>0.15</v>
      </c>
      <c r="S290" s="229">
        <v>0</v>
      </c>
      <c r="T290" s="230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1" t="s">
        <v>217</v>
      </c>
      <c r="AT290" s="231" t="s">
        <v>350</v>
      </c>
      <c r="AU290" s="231" t="s">
        <v>14</v>
      </c>
      <c r="AY290" s="18" t="s">
        <v>169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8" t="s">
        <v>84</v>
      </c>
      <c r="BK290" s="232">
        <f>ROUND(I290*H290,2)</f>
        <v>0</v>
      </c>
      <c r="BL290" s="18" t="s">
        <v>176</v>
      </c>
      <c r="BM290" s="231" t="s">
        <v>408</v>
      </c>
    </row>
    <row r="291" spans="1:51" s="13" customFormat="1" ht="12">
      <c r="A291" s="13"/>
      <c r="B291" s="233"/>
      <c r="C291" s="234"/>
      <c r="D291" s="235" t="s">
        <v>178</v>
      </c>
      <c r="E291" s="236" t="s">
        <v>1</v>
      </c>
      <c r="F291" s="237" t="s">
        <v>184</v>
      </c>
      <c r="G291" s="234"/>
      <c r="H291" s="236" t="s">
        <v>1</v>
      </c>
      <c r="I291" s="238"/>
      <c r="J291" s="234"/>
      <c r="K291" s="234"/>
      <c r="L291" s="239"/>
      <c r="M291" s="240"/>
      <c r="N291" s="241"/>
      <c r="O291" s="241"/>
      <c r="P291" s="241"/>
      <c r="Q291" s="241"/>
      <c r="R291" s="241"/>
      <c r="S291" s="241"/>
      <c r="T291" s="24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3" t="s">
        <v>178</v>
      </c>
      <c r="AU291" s="243" t="s">
        <v>14</v>
      </c>
      <c r="AV291" s="13" t="s">
        <v>84</v>
      </c>
      <c r="AW291" s="13" t="s">
        <v>32</v>
      </c>
      <c r="AX291" s="13" t="s">
        <v>76</v>
      </c>
      <c r="AY291" s="243" t="s">
        <v>169</v>
      </c>
    </row>
    <row r="292" spans="1:51" s="14" customFormat="1" ht="12">
      <c r="A292" s="14"/>
      <c r="B292" s="244"/>
      <c r="C292" s="245"/>
      <c r="D292" s="235" t="s">
        <v>178</v>
      </c>
      <c r="E292" s="246" t="s">
        <v>1</v>
      </c>
      <c r="F292" s="247" t="s">
        <v>362</v>
      </c>
      <c r="G292" s="245"/>
      <c r="H292" s="248">
        <v>30</v>
      </c>
      <c r="I292" s="249"/>
      <c r="J292" s="245"/>
      <c r="K292" s="245"/>
      <c r="L292" s="250"/>
      <c r="M292" s="251"/>
      <c r="N292" s="252"/>
      <c r="O292" s="252"/>
      <c r="P292" s="252"/>
      <c r="Q292" s="252"/>
      <c r="R292" s="252"/>
      <c r="S292" s="252"/>
      <c r="T292" s="25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4" t="s">
        <v>178</v>
      </c>
      <c r="AU292" s="254" t="s">
        <v>14</v>
      </c>
      <c r="AV292" s="14" t="s">
        <v>14</v>
      </c>
      <c r="AW292" s="14" t="s">
        <v>32</v>
      </c>
      <c r="AX292" s="14" t="s">
        <v>84</v>
      </c>
      <c r="AY292" s="254" t="s">
        <v>169</v>
      </c>
    </row>
    <row r="293" spans="1:65" s="2" customFormat="1" ht="12">
      <c r="A293" s="39"/>
      <c r="B293" s="40"/>
      <c r="C293" s="220" t="s">
        <v>409</v>
      </c>
      <c r="D293" s="220" t="s">
        <v>171</v>
      </c>
      <c r="E293" s="221" t="s">
        <v>410</v>
      </c>
      <c r="F293" s="222" t="s">
        <v>411</v>
      </c>
      <c r="G293" s="223" t="s">
        <v>398</v>
      </c>
      <c r="H293" s="224">
        <v>90</v>
      </c>
      <c r="I293" s="225"/>
      <c r="J293" s="226">
        <f>ROUND(I293*H293,2)</f>
        <v>0</v>
      </c>
      <c r="K293" s="222" t="s">
        <v>1</v>
      </c>
      <c r="L293" s="45"/>
      <c r="M293" s="227" t="s">
        <v>1</v>
      </c>
      <c r="N293" s="228" t="s">
        <v>41</v>
      </c>
      <c r="O293" s="92"/>
      <c r="P293" s="229">
        <f>O293*H293</f>
        <v>0</v>
      </c>
      <c r="Q293" s="229">
        <v>0.00034</v>
      </c>
      <c r="R293" s="229">
        <f>Q293*H293</f>
        <v>0.030600000000000002</v>
      </c>
      <c r="S293" s="229">
        <v>0</v>
      </c>
      <c r="T293" s="230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1" t="s">
        <v>176</v>
      </c>
      <c r="AT293" s="231" t="s">
        <v>171</v>
      </c>
      <c r="AU293" s="231" t="s">
        <v>14</v>
      </c>
      <c r="AY293" s="18" t="s">
        <v>169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8" t="s">
        <v>84</v>
      </c>
      <c r="BK293" s="232">
        <f>ROUND(I293*H293,2)</f>
        <v>0</v>
      </c>
      <c r="BL293" s="18" t="s">
        <v>176</v>
      </c>
      <c r="BM293" s="231" t="s">
        <v>412</v>
      </c>
    </row>
    <row r="294" spans="1:51" s="13" customFormat="1" ht="12">
      <c r="A294" s="13"/>
      <c r="B294" s="233"/>
      <c r="C294" s="234"/>
      <c r="D294" s="235" t="s">
        <v>178</v>
      </c>
      <c r="E294" s="236" t="s">
        <v>1</v>
      </c>
      <c r="F294" s="237" t="s">
        <v>184</v>
      </c>
      <c r="G294" s="234"/>
      <c r="H294" s="236" t="s">
        <v>1</v>
      </c>
      <c r="I294" s="238"/>
      <c r="J294" s="234"/>
      <c r="K294" s="234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178</v>
      </c>
      <c r="AU294" s="243" t="s">
        <v>14</v>
      </c>
      <c r="AV294" s="13" t="s">
        <v>84</v>
      </c>
      <c r="AW294" s="13" t="s">
        <v>32</v>
      </c>
      <c r="AX294" s="13" t="s">
        <v>76</v>
      </c>
      <c r="AY294" s="243" t="s">
        <v>169</v>
      </c>
    </row>
    <row r="295" spans="1:51" s="14" customFormat="1" ht="12">
      <c r="A295" s="14"/>
      <c r="B295" s="244"/>
      <c r="C295" s="245"/>
      <c r="D295" s="235" t="s">
        <v>178</v>
      </c>
      <c r="E295" s="246" t="s">
        <v>1</v>
      </c>
      <c r="F295" s="247" t="s">
        <v>400</v>
      </c>
      <c r="G295" s="245"/>
      <c r="H295" s="248">
        <v>90</v>
      </c>
      <c r="I295" s="249"/>
      <c r="J295" s="245"/>
      <c r="K295" s="245"/>
      <c r="L295" s="250"/>
      <c r="M295" s="251"/>
      <c r="N295" s="252"/>
      <c r="O295" s="252"/>
      <c r="P295" s="252"/>
      <c r="Q295" s="252"/>
      <c r="R295" s="252"/>
      <c r="S295" s="252"/>
      <c r="T295" s="25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4" t="s">
        <v>178</v>
      </c>
      <c r="AU295" s="254" t="s">
        <v>14</v>
      </c>
      <c r="AV295" s="14" t="s">
        <v>14</v>
      </c>
      <c r="AW295" s="14" t="s">
        <v>32</v>
      </c>
      <c r="AX295" s="14" t="s">
        <v>84</v>
      </c>
      <c r="AY295" s="254" t="s">
        <v>169</v>
      </c>
    </row>
    <row r="296" spans="1:65" s="2" customFormat="1" ht="12">
      <c r="A296" s="39"/>
      <c r="B296" s="40"/>
      <c r="C296" s="220" t="s">
        <v>413</v>
      </c>
      <c r="D296" s="220" t="s">
        <v>171</v>
      </c>
      <c r="E296" s="221" t="s">
        <v>414</v>
      </c>
      <c r="F296" s="222" t="s">
        <v>415</v>
      </c>
      <c r="G296" s="223" t="s">
        <v>174</v>
      </c>
      <c r="H296" s="224">
        <v>30</v>
      </c>
      <c r="I296" s="225"/>
      <c r="J296" s="226">
        <f>ROUND(I296*H296,2)</f>
        <v>0</v>
      </c>
      <c r="K296" s="222" t="s">
        <v>175</v>
      </c>
      <c r="L296" s="45"/>
      <c r="M296" s="227" t="s">
        <v>1</v>
      </c>
      <c r="N296" s="228" t="s">
        <v>41</v>
      </c>
      <c r="O296" s="92"/>
      <c r="P296" s="229">
        <f>O296*H296</f>
        <v>0</v>
      </c>
      <c r="Q296" s="229">
        <v>0</v>
      </c>
      <c r="R296" s="229">
        <f>Q296*H296</f>
        <v>0</v>
      </c>
      <c r="S296" s="229">
        <v>0</v>
      </c>
      <c r="T296" s="230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1" t="s">
        <v>176</v>
      </c>
      <c r="AT296" s="231" t="s">
        <v>171</v>
      </c>
      <c r="AU296" s="231" t="s">
        <v>14</v>
      </c>
      <c r="AY296" s="18" t="s">
        <v>169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8" t="s">
        <v>84</v>
      </c>
      <c r="BK296" s="232">
        <f>ROUND(I296*H296,2)</f>
        <v>0</v>
      </c>
      <c r="BL296" s="18" t="s">
        <v>176</v>
      </c>
      <c r="BM296" s="231" t="s">
        <v>416</v>
      </c>
    </row>
    <row r="297" spans="1:51" s="13" customFormat="1" ht="12">
      <c r="A297" s="13"/>
      <c r="B297" s="233"/>
      <c r="C297" s="234"/>
      <c r="D297" s="235" t="s">
        <v>178</v>
      </c>
      <c r="E297" s="236" t="s">
        <v>1</v>
      </c>
      <c r="F297" s="237" t="s">
        <v>184</v>
      </c>
      <c r="G297" s="234"/>
      <c r="H297" s="236" t="s">
        <v>1</v>
      </c>
      <c r="I297" s="238"/>
      <c r="J297" s="234"/>
      <c r="K297" s="234"/>
      <c r="L297" s="239"/>
      <c r="M297" s="240"/>
      <c r="N297" s="241"/>
      <c r="O297" s="241"/>
      <c r="P297" s="241"/>
      <c r="Q297" s="241"/>
      <c r="R297" s="241"/>
      <c r="S297" s="241"/>
      <c r="T297" s="24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3" t="s">
        <v>178</v>
      </c>
      <c r="AU297" s="243" t="s">
        <v>14</v>
      </c>
      <c r="AV297" s="13" t="s">
        <v>84</v>
      </c>
      <c r="AW297" s="13" t="s">
        <v>32</v>
      </c>
      <c r="AX297" s="13" t="s">
        <v>76</v>
      </c>
      <c r="AY297" s="243" t="s">
        <v>169</v>
      </c>
    </row>
    <row r="298" spans="1:51" s="14" customFormat="1" ht="12">
      <c r="A298" s="14"/>
      <c r="B298" s="244"/>
      <c r="C298" s="245"/>
      <c r="D298" s="235" t="s">
        <v>178</v>
      </c>
      <c r="E298" s="246" t="s">
        <v>1</v>
      </c>
      <c r="F298" s="247" t="s">
        <v>417</v>
      </c>
      <c r="G298" s="245"/>
      <c r="H298" s="248">
        <v>30</v>
      </c>
      <c r="I298" s="249"/>
      <c r="J298" s="245"/>
      <c r="K298" s="245"/>
      <c r="L298" s="250"/>
      <c r="M298" s="251"/>
      <c r="N298" s="252"/>
      <c r="O298" s="252"/>
      <c r="P298" s="252"/>
      <c r="Q298" s="252"/>
      <c r="R298" s="252"/>
      <c r="S298" s="252"/>
      <c r="T298" s="25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4" t="s">
        <v>178</v>
      </c>
      <c r="AU298" s="254" t="s">
        <v>14</v>
      </c>
      <c r="AV298" s="14" t="s">
        <v>14</v>
      </c>
      <c r="AW298" s="14" t="s">
        <v>32</v>
      </c>
      <c r="AX298" s="14" t="s">
        <v>84</v>
      </c>
      <c r="AY298" s="254" t="s">
        <v>169</v>
      </c>
    </row>
    <row r="299" spans="1:63" s="12" customFormat="1" ht="22.8" customHeight="1">
      <c r="A299" s="12"/>
      <c r="B299" s="204"/>
      <c r="C299" s="205"/>
      <c r="D299" s="206" t="s">
        <v>75</v>
      </c>
      <c r="E299" s="218" t="s">
        <v>14</v>
      </c>
      <c r="F299" s="218" t="s">
        <v>418</v>
      </c>
      <c r="G299" s="205"/>
      <c r="H299" s="205"/>
      <c r="I299" s="208"/>
      <c r="J299" s="219">
        <f>BK299</f>
        <v>0</v>
      </c>
      <c r="K299" s="205"/>
      <c r="L299" s="210"/>
      <c r="M299" s="211"/>
      <c r="N299" s="212"/>
      <c r="O299" s="212"/>
      <c r="P299" s="213">
        <f>SUM(P300:P302)</f>
        <v>0</v>
      </c>
      <c r="Q299" s="212"/>
      <c r="R299" s="213">
        <f>SUM(R300:R302)</f>
        <v>28.6566</v>
      </c>
      <c r="S299" s="212"/>
      <c r="T299" s="214">
        <f>SUM(T300:T302)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15" t="s">
        <v>84</v>
      </c>
      <c r="AT299" s="216" t="s">
        <v>75</v>
      </c>
      <c r="AU299" s="216" t="s">
        <v>84</v>
      </c>
      <c r="AY299" s="215" t="s">
        <v>169</v>
      </c>
      <c r="BK299" s="217">
        <f>SUM(BK300:BK302)</f>
        <v>0</v>
      </c>
    </row>
    <row r="300" spans="1:65" s="2" customFormat="1" ht="12">
      <c r="A300" s="39"/>
      <c r="B300" s="40"/>
      <c r="C300" s="220" t="s">
        <v>419</v>
      </c>
      <c r="D300" s="220" t="s">
        <v>171</v>
      </c>
      <c r="E300" s="221" t="s">
        <v>420</v>
      </c>
      <c r="F300" s="222" t="s">
        <v>421</v>
      </c>
      <c r="G300" s="223" t="s">
        <v>202</v>
      </c>
      <c r="H300" s="224">
        <v>140</v>
      </c>
      <c r="I300" s="225"/>
      <c r="J300" s="226">
        <f>ROUND(I300*H300,2)</f>
        <v>0</v>
      </c>
      <c r="K300" s="222" t="s">
        <v>175</v>
      </c>
      <c r="L300" s="45"/>
      <c r="M300" s="227" t="s">
        <v>1</v>
      </c>
      <c r="N300" s="228" t="s">
        <v>41</v>
      </c>
      <c r="O300" s="92"/>
      <c r="P300" s="229">
        <f>O300*H300</f>
        <v>0</v>
      </c>
      <c r="Q300" s="229">
        <v>0.20469</v>
      </c>
      <c r="R300" s="229">
        <f>Q300*H300</f>
        <v>28.6566</v>
      </c>
      <c r="S300" s="229">
        <v>0</v>
      </c>
      <c r="T300" s="230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1" t="s">
        <v>176</v>
      </c>
      <c r="AT300" s="231" t="s">
        <v>171</v>
      </c>
      <c r="AU300" s="231" t="s">
        <v>14</v>
      </c>
      <c r="AY300" s="18" t="s">
        <v>169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8" t="s">
        <v>84</v>
      </c>
      <c r="BK300" s="232">
        <f>ROUND(I300*H300,2)</f>
        <v>0</v>
      </c>
      <c r="BL300" s="18" t="s">
        <v>176</v>
      </c>
      <c r="BM300" s="231" t="s">
        <v>422</v>
      </c>
    </row>
    <row r="301" spans="1:51" s="13" customFormat="1" ht="12">
      <c r="A301" s="13"/>
      <c r="B301" s="233"/>
      <c r="C301" s="234"/>
      <c r="D301" s="235" t="s">
        <v>178</v>
      </c>
      <c r="E301" s="236" t="s">
        <v>1</v>
      </c>
      <c r="F301" s="237" t="s">
        <v>215</v>
      </c>
      <c r="G301" s="234"/>
      <c r="H301" s="236" t="s">
        <v>1</v>
      </c>
      <c r="I301" s="238"/>
      <c r="J301" s="234"/>
      <c r="K301" s="234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178</v>
      </c>
      <c r="AU301" s="243" t="s">
        <v>14</v>
      </c>
      <c r="AV301" s="13" t="s">
        <v>84</v>
      </c>
      <c r="AW301" s="13" t="s">
        <v>32</v>
      </c>
      <c r="AX301" s="13" t="s">
        <v>76</v>
      </c>
      <c r="AY301" s="243" t="s">
        <v>169</v>
      </c>
    </row>
    <row r="302" spans="1:51" s="14" customFormat="1" ht="12">
      <c r="A302" s="14"/>
      <c r="B302" s="244"/>
      <c r="C302" s="245"/>
      <c r="D302" s="235" t="s">
        <v>178</v>
      </c>
      <c r="E302" s="246" t="s">
        <v>1</v>
      </c>
      <c r="F302" s="247" t="s">
        <v>423</v>
      </c>
      <c r="G302" s="245"/>
      <c r="H302" s="248">
        <v>140</v>
      </c>
      <c r="I302" s="249"/>
      <c r="J302" s="245"/>
      <c r="K302" s="245"/>
      <c r="L302" s="250"/>
      <c r="M302" s="251"/>
      <c r="N302" s="252"/>
      <c r="O302" s="252"/>
      <c r="P302" s="252"/>
      <c r="Q302" s="252"/>
      <c r="R302" s="252"/>
      <c r="S302" s="252"/>
      <c r="T302" s="253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4" t="s">
        <v>178</v>
      </c>
      <c r="AU302" s="254" t="s">
        <v>14</v>
      </c>
      <c r="AV302" s="14" t="s">
        <v>14</v>
      </c>
      <c r="AW302" s="14" t="s">
        <v>32</v>
      </c>
      <c r="AX302" s="14" t="s">
        <v>84</v>
      </c>
      <c r="AY302" s="254" t="s">
        <v>169</v>
      </c>
    </row>
    <row r="303" spans="1:63" s="12" customFormat="1" ht="22.8" customHeight="1">
      <c r="A303" s="12"/>
      <c r="B303" s="204"/>
      <c r="C303" s="205"/>
      <c r="D303" s="206" t="s">
        <v>75</v>
      </c>
      <c r="E303" s="218" t="s">
        <v>188</v>
      </c>
      <c r="F303" s="218" t="s">
        <v>424</v>
      </c>
      <c r="G303" s="205"/>
      <c r="H303" s="205"/>
      <c r="I303" s="208"/>
      <c r="J303" s="219">
        <f>BK303</f>
        <v>0</v>
      </c>
      <c r="K303" s="205"/>
      <c r="L303" s="210"/>
      <c r="M303" s="211"/>
      <c r="N303" s="212"/>
      <c r="O303" s="212"/>
      <c r="P303" s="213">
        <f>SUM(P304:P307)</f>
        <v>0</v>
      </c>
      <c r="Q303" s="212"/>
      <c r="R303" s="213">
        <f>SUM(R304:R307)</f>
        <v>0</v>
      </c>
      <c r="S303" s="212"/>
      <c r="T303" s="214">
        <f>SUM(T304:T307)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15" t="s">
        <v>84</v>
      </c>
      <c r="AT303" s="216" t="s">
        <v>75</v>
      </c>
      <c r="AU303" s="216" t="s">
        <v>84</v>
      </c>
      <c r="AY303" s="215" t="s">
        <v>169</v>
      </c>
      <c r="BK303" s="217">
        <f>SUM(BK304:BK307)</f>
        <v>0</v>
      </c>
    </row>
    <row r="304" spans="1:65" s="2" customFormat="1" ht="21.75" customHeight="1">
      <c r="A304" s="39"/>
      <c r="B304" s="40"/>
      <c r="C304" s="220" t="s">
        <v>425</v>
      </c>
      <c r="D304" s="220" t="s">
        <v>171</v>
      </c>
      <c r="E304" s="221" t="s">
        <v>426</v>
      </c>
      <c r="F304" s="222" t="s">
        <v>427</v>
      </c>
      <c r="G304" s="223" t="s">
        <v>202</v>
      </c>
      <c r="H304" s="224">
        <v>140</v>
      </c>
      <c r="I304" s="225"/>
      <c r="J304" s="226">
        <f>ROUND(I304*H304,2)</f>
        <v>0</v>
      </c>
      <c r="K304" s="222" t="s">
        <v>175</v>
      </c>
      <c r="L304" s="45"/>
      <c r="M304" s="227" t="s">
        <v>1</v>
      </c>
      <c r="N304" s="228" t="s">
        <v>41</v>
      </c>
      <c r="O304" s="92"/>
      <c r="P304" s="229">
        <f>O304*H304</f>
        <v>0</v>
      </c>
      <c r="Q304" s="229">
        <v>0</v>
      </c>
      <c r="R304" s="229">
        <f>Q304*H304</f>
        <v>0</v>
      </c>
      <c r="S304" s="229">
        <v>0</v>
      </c>
      <c r="T304" s="230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1" t="s">
        <v>176</v>
      </c>
      <c r="AT304" s="231" t="s">
        <v>171</v>
      </c>
      <c r="AU304" s="231" t="s">
        <v>14</v>
      </c>
      <c r="AY304" s="18" t="s">
        <v>169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8" t="s">
        <v>84</v>
      </c>
      <c r="BK304" s="232">
        <f>ROUND(I304*H304,2)</f>
        <v>0</v>
      </c>
      <c r="BL304" s="18" t="s">
        <v>176</v>
      </c>
      <c r="BM304" s="231" t="s">
        <v>428</v>
      </c>
    </row>
    <row r="305" spans="1:51" s="13" customFormat="1" ht="12">
      <c r="A305" s="13"/>
      <c r="B305" s="233"/>
      <c r="C305" s="234"/>
      <c r="D305" s="235" t="s">
        <v>178</v>
      </c>
      <c r="E305" s="236" t="s">
        <v>1</v>
      </c>
      <c r="F305" s="237" t="s">
        <v>184</v>
      </c>
      <c r="G305" s="234"/>
      <c r="H305" s="236" t="s">
        <v>1</v>
      </c>
      <c r="I305" s="238"/>
      <c r="J305" s="234"/>
      <c r="K305" s="234"/>
      <c r="L305" s="239"/>
      <c r="M305" s="240"/>
      <c r="N305" s="241"/>
      <c r="O305" s="241"/>
      <c r="P305" s="241"/>
      <c r="Q305" s="241"/>
      <c r="R305" s="241"/>
      <c r="S305" s="241"/>
      <c r="T305" s="24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3" t="s">
        <v>178</v>
      </c>
      <c r="AU305" s="243" t="s">
        <v>14</v>
      </c>
      <c r="AV305" s="13" t="s">
        <v>84</v>
      </c>
      <c r="AW305" s="13" t="s">
        <v>32</v>
      </c>
      <c r="AX305" s="13" t="s">
        <v>76</v>
      </c>
      <c r="AY305" s="243" t="s">
        <v>169</v>
      </c>
    </row>
    <row r="306" spans="1:51" s="13" customFormat="1" ht="12">
      <c r="A306" s="13"/>
      <c r="B306" s="233"/>
      <c r="C306" s="234"/>
      <c r="D306" s="235" t="s">
        <v>178</v>
      </c>
      <c r="E306" s="236" t="s">
        <v>1</v>
      </c>
      <c r="F306" s="237" t="s">
        <v>429</v>
      </c>
      <c r="G306" s="234"/>
      <c r="H306" s="236" t="s">
        <v>1</v>
      </c>
      <c r="I306" s="238"/>
      <c r="J306" s="234"/>
      <c r="K306" s="234"/>
      <c r="L306" s="239"/>
      <c r="M306" s="240"/>
      <c r="N306" s="241"/>
      <c r="O306" s="241"/>
      <c r="P306" s="241"/>
      <c r="Q306" s="241"/>
      <c r="R306" s="241"/>
      <c r="S306" s="241"/>
      <c r="T306" s="24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3" t="s">
        <v>178</v>
      </c>
      <c r="AU306" s="243" t="s">
        <v>14</v>
      </c>
      <c r="AV306" s="13" t="s">
        <v>84</v>
      </c>
      <c r="AW306" s="13" t="s">
        <v>32</v>
      </c>
      <c r="AX306" s="13" t="s">
        <v>76</v>
      </c>
      <c r="AY306" s="243" t="s">
        <v>169</v>
      </c>
    </row>
    <row r="307" spans="1:51" s="14" customFormat="1" ht="12">
      <c r="A307" s="14"/>
      <c r="B307" s="244"/>
      <c r="C307" s="245"/>
      <c r="D307" s="235" t="s">
        <v>178</v>
      </c>
      <c r="E307" s="246" t="s">
        <v>1</v>
      </c>
      <c r="F307" s="247" t="s">
        <v>430</v>
      </c>
      <c r="G307" s="245"/>
      <c r="H307" s="248">
        <v>140</v>
      </c>
      <c r="I307" s="249"/>
      <c r="J307" s="245"/>
      <c r="K307" s="245"/>
      <c r="L307" s="250"/>
      <c r="M307" s="251"/>
      <c r="N307" s="252"/>
      <c r="O307" s="252"/>
      <c r="P307" s="252"/>
      <c r="Q307" s="252"/>
      <c r="R307" s="252"/>
      <c r="S307" s="252"/>
      <c r="T307" s="25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4" t="s">
        <v>178</v>
      </c>
      <c r="AU307" s="254" t="s">
        <v>14</v>
      </c>
      <c r="AV307" s="14" t="s">
        <v>14</v>
      </c>
      <c r="AW307" s="14" t="s">
        <v>32</v>
      </c>
      <c r="AX307" s="14" t="s">
        <v>84</v>
      </c>
      <c r="AY307" s="254" t="s">
        <v>169</v>
      </c>
    </row>
    <row r="308" spans="1:63" s="12" customFormat="1" ht="22.8" customHeight="1">
      <c r="A308" s="12"/>
      <c r="B308" s="204"/>
      <c r="C308" s="205"/>
      <c r="D308" s="206" t="s">
        <v>75</v>
      </c>
      <c r="E308" s="218" t="s">
        <v>176</v>
      </c>
      <c r="F308" s="218" t="s">
        <v>431</v>
      </c>
      <c r="G308" s="205"/>
      <c r="H308" s="205"/>
      <c r="I308" s="208"/>
      <c r="J308" s="219">
        <f>BK308</f>
        <v>0</v>
      </c>
      <c r="K308" s="205"/>
      <c r="L308" s="210"/>
      <c r="M308" s="211"/>
      <c r="N308" s="212"/>
      <c r="O308" s="212"/>
      <c r="P308" s="213">
        <f>SUM(P309:P350)</f>
        <v>0</v>
      </c>
      <c r="Q308" s="212"/>
      <c r="R308" s="213">
        <f>SUM(R309:R350)</f>
        <v>52.88243085</v>
      </c>
      <c r="S308" s="212"/>
      <c r="T308" s="214">
        <f>SUM(T309:T350)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5" t="s">
        <v>84</v>
      </c>
      <c r="AT308" s="216" t="s">
        <v>75</v>
      </c>
      <c r="AU308" s="216" t="s">
        <v>84</v>
      </c>
      <c r="AY308" s="215" t="s">
        <v>169</v>
      </c>
      <c r="BK308" s="217">
        <f>SUM(BK309:BK350)</f>
        <v>0</v>
      </c>
    </row>
    <row r="309" spans="1:65" s="2" customFormat="1" ht="12">
      <c r="A309" s="39"/>
      <c r="B309" s="40"/>
      <c r="C309" s="220" t="s">
        <v>432</v>
      </c>
      <c r="D309" s="220" t="s">
        <v>171</v>
      </c>
      <c r="E309" s="221" t="s">
        <v>433</v>
      </c>
      <c r="F309" s="222" t="s">
        <v>434</v>
      </c>
      <c r="G309" s="223" t="s">
        <v>174</v>
      </c>
      <c r="H309" s="224">
        <v>7.5</v>
      </c>
      <c r="I309" s="225"/>
      <c r="J309" s="226">
        <f>ROUND(I309*H309,2)</f>
        <v>0</v>
      </c>
      <c r="K309" s="222" t="s">
        <v>175</v>
      </c>
      <c r="L309" s="45"/>
      <c r="M309" s="227" t="s">
        <v>1</v>
      </c>
      <c r="N309" s="228" t="s">
        <v>41</v>
      </c>
      <c r="O309" s="92"/>
      <c r="P309" s="229">
        <f>O309*H309</f>
        <v>0</v>
      </c>
      <c r="Q309" s="229">
        <v>0.61332</v>
      </c>
      <c r="R309" s="229">
        <f>Q309*H309</f>
        <v>4.5999</v>
      </c>
      <c r="S309" s="229">
        <v>0</v>
      </c>
      <c r="T309" s="230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1" t="s">
        <v>176</v>
      </c>
      <c r="AT309" s="231" t="s">
        <v>171</v>
      </c>
      <c r="AU309" s="231" t="s">
        <v>14</v>
      </c>
      <c r="AY309" s="18" t="s">
        <v>169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8" t="s">
        <v>84</v>
      </c>
      <c r="BK309" s="232">
        <f>ROUND(I309*H309,2)</f>
        <v>0</v>
      </c>
      <c r="BL309" s="18" t="s">
        <v>176</v>
      </c>
      <c r="BM309" s="231" t="s">
        <v>435</v>
      </c>
    </row>
    <row r="310" spans="1:51" s="13" customFormat="1" ht="12">
      <c r="A310" s="13"/>
      <c r="B310" s="233"/>
      <c r="C310" s="234"/>
      <c r="D310" s="235" t="s">
        <v>178</v>
      </c>
      <c r="E310" s="236" t="s">
        <v>1</v>
      </c>
      <c r="F310" s="237" t="s">
        <v>436</v>
      </c>
      <c r="G310" s="234"/>
      <c r="H310" s="236" t="s">
        <v>1</v>
      </c>
      <c r="I310" s="238"/>
      <c r="J310" s="234"/>
      <c r="K310" s="234"/>
      <c r="L310" s="239"/>
      <c r="M310" s="240"/>
      <c r="N310" s="241"/>
      <c r="O310" s="241"/>
      <c r="P310" s="241"/>
      <c r="Q310" s="241"/>
      <c r="R310" s="241"/>
      <c r="S310" s="241"/>
      <c r="T310" s="24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3" t="s">
        <v>178</v>
      </c>
      <c r="AU310" s="243" t="s">
        <v>14</v>
      </c>
      <c r="AV310" s="13" t="s">
        <v>84</v>
      </c>
      <c r="AW310" s="13" t="s">
        <v>32</v>
      </c>
      <c r="AX310" s="13" t="s">
        <v>76</v>
      </c>
      <c r="AY310" s="243" t="s">
        <v>169</v>
      </c>
    </row>
    <row r="311" spans="1:51" s="14" customFormat="1" ht="12">
      <c r="A311" s="14"/>
      <c r="B311" s="244"/>
      <c r="C311" s="245"/>
      <c r="D311" s="235" t="s">
        <v>178</v>
      </c>
      <c r="E311" s="246" t="s">
        <v>1</v>
      </c>
      <c r="F311" s="247" t="s">
        <v>437</v>
      </c>
      <c r="G311" s="245"/>
      <c r="H311" s="248">
        <v>7.5</v>
      </c>
      <c r="I311" s="249"/>
      <c r="J311" s="245"/>
      <c r="K311" s="245"/>
      <c r="L311" s="250"/>
      <c r="M311" s="251"/>
      <c r="N311" s="252"/>
      <c r="O311" s="252"/>
      <c r="P311" s="252"/>
      <c r="Q311" s="252"/>
      <c r="R311" s="252"/>
      <c r="S311" s="252"/>
      <c r="T311" s="253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4" t="s">
        <v>178</v>
      </c>
      <c r="AU311" s="254" t="s">
        <v>14</v>
      </c>
      <c r="AV311" s="14" t="s">
        <v>14</v>
      </c>
      <c r="AW311" s="14" t="s">
        <v>32</v>
      </c>
      <c r="AX311" s="14" t="s">
        <v>84</v>
      </c>
      <c r="AY311" s="254" t="s">
        <v>169</v>
      </c>
    </row>
    <row r="312" spans="1:65" s="2" customFormat="1" ht="16.5" customHeight="1">
      <c r="A312" s="39"/>
      <c r="B312" s="40"/>
      <c r="C312" s="220" t="s">
        <v>438</v>
      </c>
      <c r="D312" s="220" t="s">
        <v>171</v>
      </c>
      <c r="E312" s="221" t="s">
        <v>439</v>
      </c>
      <c r="F312" s="222" t="s">
        <v>440</v>
      </c>
      <c r="G312" s="223" t="s">
        <v>245</v>
      </c>
      <c r="H312" s="224">
        <v>24.18</v>
      </c>
      <c r="I312" s="225"/>
      <c r="J312" s="226">
        <f>ROUND(I312*H312,2)</f>
        <v>0</v>
      </c>
      <c r="K312" s="222" t="s">
        <v>175</v>
      </c>
      <c r="L312" s="45"/>
      <c r="M312" s="227" t="s">
        <v>1</v>
      </c>
      <c r="N312" s="228" t="s">
        <v>41</v>
      </c>
      <c r="O312" s="92"/>
      <c r="P312" s="229">
        <f>O312*H312</f>
        <v>0</v>
      </c>
      <c r="Q312" s="229">
        <v>0</v>
      </c>
      <c r="R312" s="229">
        <f>Q312*H312</f>
        <v>0</v>
      </c>
      <c r="S312" s="229">
        <v>0</v>
      </c>
      <c r="T312" s="230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1" t="s">
        <v>176</v>
      </c>
      <c r="AT312" s="231" t="s">
        <v>171</v>
      </c>
      <c r="AU312" s="231" t="s">
        <v>14</v>
      </c>
      <c r="AY312" s="18" t="s">
        <v>169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8" t="s">
        <v>84</v>
      </c>
      <c r="BK312" s="232">
        <f>ROUND(I312*H312,2)</f>
        <v>0</v>
      </c>
      <c r="BL312" s="18" t="s">
        <v>176</v>
      </c>
      <c r="BM312" s="231" t="s">
        <v>441</v>
      </c>
    </row>
    <row r="313" spans="1:51" s="14" customFormat="1" ht="12">
      <c r="A313" s="14"/>
      <c r="B313" s="244"/>
      <c r="C313" s="245"/>
      <c r="D313" s="235" t="s">
        <v>178</v>
      </c>
      <c r="E313" s="246" t="s">
        <v>1</v>
      </c>
      <c r="F313" s="247" t="s">
        <v>108</v>
      </c>
      <c r="G313" s="245"/>
      <c r="H313" s="248">
        <v>24.18</v>
      </c>
      <c r="I313" s="249"/>
      <c r="J313" s="245"/>
      <c r="K313" s="245"/>
      <c r="L313" s="250"/>
      <c r="M313" s="251"/>
      <c r="N313" s="252"/>
      <c r="O313" s="252"/>
      <c r="P313" s="252"/>
      <c r="Q313" s="252"/>
      <c r="R313" s="252"/>
      <c r="S313" s="252"/>
      <c r="T313" s="25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4" t="s">
        <v>178</v>
      </c>
      <c r="AU313" s="254" t="s">
        <v>14</v>
      </c>
      <c r="AV313" s="14" t="s">
        <v>14</v>
      </c>
      <c r="AW313" s="14" t="s">
        <v>32</v>
      </c>
      <c r="AX313" s="14" t="s">
        <v>84</v>
      </c>
      <c r="AY313" s="254" t="s">
        <v>169</v>
      </c>
    </row>
    <row r="314" spans="1:65" s="2" customFormat="1" ht="16.5" customHeight="1">
      <c r="A314" s="39"/>
      <c r="B314" s="40"/>
      <c r="C314" s="220" t="s">
        <v>442</v>
      </c>
      <c r="D314" s="220" t="s">
        <v>171</v>
      </c>
      <c r="E314" s="221" t="s">
        <v>443</v>
      </c>
      <c r="F314" s="222" t="s">
        <v>444</v>
      </c>
      <c r="G314" s="223" t="s">
        <v>329</v>
      </c>
      <c r="H314" s="224">
        <v>1.8</v>
      </c>
      <c r="I314" s="225"/>
      <c r="J314" s="226">
        <f>ROUND(I314*H314,2)</f>
        <v>0</v>
      </c>
      <c r="K314" s="222" t="s">
        <v>1</v>
      </c>
      <c r="L314" s="45"/>
      <c r="M314" s="227" t="s">
        <v>1</v>
      </c>
      <c r="N314" s="228" t="s">
        <v>41</v>
      </c>
      <c r="O314" s="92"/>
      <c r="P314" s="229">
        <f>O314*H314</f>
        <v>0</v>
      </c>
      <c r="Q314" s="229">
        <v>0</v>
      </c>
      <c r="R314" s="229">
        <f>Q314*H314</f>
        <v>0</v>
      </c>
      <c r="S314" s="229">
        <v>0</v>
      </c>
      <c r="T314" s="230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1" t="s">
        <v>176</v>
      </c>
      <c r="AT314" s="231" t="s">
        <v>171</v>
      </c>
      <c r="AU314" s="231" t="s">
        <v>14</v>
      </c>
      <c r="AY314" s="18" t="s">
        <v>169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8" t="s">
        <v>84</v>
      </c>
      <c r="BK314" s="232">
        <f>ROUND(I314*H314,2)</f>
        <v>0</v>
      </c>
      <c r="BL314" s="18" t="s">
        <v>176</v>
      </c>
      <c r="BM314" s="231" t="s">
        <v>445</v>
      </c>
    </row>
    <row r="315" spans="1:51" s="14" customFormat="1" ht="12">
      <c r="A315" s="14"/>
      <c r="B315" s="244"/>
      <c r="C315" s="245"/>
      <c r="D315" s="235" t="s">
        <v>178</v>
      </c>
      <c r="E315" s="246" t="s">
        <v>1</v>
      </c>
      <c r="F315" s="247" t="s">
        <v>134</v>
      </c>
      <c r="G315" s="245"/>
      <c r="H315" s="248">
        <v>1.8</v>
      </c>
      <c r="I315" s="249"/>
      <c r="J315" s="245"/>
      <c r="K315" s="245"/>
      <c r="L315" s="250"/>
      <c r="M315" s="251"/>
      <c r="N315" s="252"/>
      <c r="O315" s="252"/>
      <c r="P315" s="252"/>
      <c r="Q315" s="252"/>
      <c r="R315" s="252"/>
      <c r="S315" s="252"/>
      <c r="T315" s="25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4" t="s">
        <v>178</v>
      </c>
      <c r="AU315" s="254" t="s">
        <v>14</v>
      </c>
      <c r="AV315" s="14" t="s">
        <v>14</v>
      </c>
      <c r="AW315" s="14" t="s">
        <v>32</v>
      </c>
      <c r="AX315" s="14" t="s">
        <v>84</v>
      </c>
      <c r="AY315" s="254" t="s">
        <v>169</v>
      </c>
    </row>
    <row r="316" spans="1:65" s="2" customFormat="1" ht="12">
      <c r="A316" s="39"/>
      <c r="B316" s="40"/>
      <c r="C316" s="220" t="s">
        <v>446</v>
      </c>
      <c r="D316" s="220" t="s">
        <v>171</v>
      </c>
      <c r="E316" s="221" t="s">
        <v>447</v>
      </c>
      <c r="F316" s="222" t="s">
        <v>448</v>
      </c>
      <c r="G316" s="223" t="s">
        <v>174</v>
      </c>
      <c r="H316" s="224">
        <v>221.76</v>
      </c>
      <c r="I316" s="225"/>
      <c r="J316" s="226">
        <f>ROUND(I316*H316,2)</f>
        <v>0</v>
      </c>
      <c r="K316" s="222" t="s">
        <v>175</v>
      </c>
      <c r="L316" s="45"/>
      <c r="M316" s="227" t="s">
        <v>1</v>
      </c>
      <c r="N316" s="228" t="s">
        <v>41</v>
      </c>
      <c r="O316" s="92"/>
      <c r="P316" s="229">
        <f>O316*H316</f>
        <v>0</v>
      </c>
      <c r="Q316" s="229">
        <v>0.16192</v>
      </c>
      <c r="R316" s="229">
        <f>Q316*H316</f>
        <v>35.9073792</v>
      </c>
      <c r="S316" s="229">
        <v>0</v>
      </c>
      <c r="T316" s="230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1" t="s">
        <v>176</v>
      </c>
      <c r="AT316" s="231" t="s">
        <v>171</v>
      </c>
      <c r="AU316" s="231" t="s">
        <v>14</v>
      </c>
      <c r="AY316" s="18" t="s">
        <v>169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8" t="s">
        <v>84</v>
      </c>
      <c r="BK316" s="232">
        <f>ROUND(I316*H316,2)</f>
        <v>0</v>
      </c>
      <c r="BL316" s="18" t="s">
        <v>176</v>
      </c>
      <c r="BM316" s="231" t="s">
        <v>449</v>
      </c>
    </row>
    <row r="317" spans="1:51" s="13" customFormat="1" ht="12">
      <c r="A317" s="13"/>
      <c r="B317" s="233"/>
      <c r="C317" s="234"/>
      <c r="D317" s="235" t="s">
        <v>178</v>
      </c>
      <c r="E317" s="236" t="s">
        <v>1</v>
      </c>
      <c r="F317" s="237" t="s">
        <v>450</v>
      </c>
      <c r="G317" s="234"/>
      <c r="H317" s="236" t="s">
        <v>1</v>
      </c>
      <c r="I317" s="238"/>
      <c r="J317" s="234"/>
      <c r="K317" s="234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178</v>
      </c>
      <c r="AU317" s="243" t="s">
        <v>14</v>
      </c>
      <c r="AV317" s="13" t="s">
        <v>84</v>
      </c>
      <c r="AW317" s="13" t="s">
        <v>32</v>
      </c>
      <c r="AX317" s="13" t="s">
        <v>76</v>
      </c>
      <c r="AY317" s="243" t="s">
        <v>169</v>
      </c>
    </row>
    <row r="318" spans="1:51" s="13" customFormat="1" ht="12">
      <c r="A318" s="13"/>
      <c r="B318" s="233"/>
      <c r="C318" s="234"/>
      <c r="D318" s="235" t="s">
        <v>178</v>
      </c>
      <c r="E318" s="236" t="s">
        <v>1</v>
      </c>
      <c r="F318" s="237" t="s">
        <v>451</v>
      </c>
      <c r="G318" s="234"/>
      <c r="H318" s="236" t="s">
        <v>1</v>
      </c>
      <c r="I318" s="238"/>
      <c r="J318" s="234"/>
      <c r="K318" s="234"/>
      <c r="L318" s="239"/>
      <c r="M318" s="240"/>
      <c r="N318" s="241"/>
      <c r="O318" s="241"/>
      <c r="P318" s="241"/>
      <c r="Q318" s="241"/>
      <c r="R318" s="241"/>
      <c r="S318" s="241"/>
      <c r="T318" s="24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3" t="s">
        <v>178</v>
      </c>
      <c r="AU318" s="243" t="s">
        <v>14</v>
      </c>
      <c r="AV318" s="13" t="s">
        <v>84</v>
      </c>
      <c r="AW318" s="13" t="s">
        <v>32</v>
      </c>
      <c r="AX318" s="13" t="s">
        <v>76</v>
      </c>
      <c r="AY318" s="243" t="s">
        <v>169</v>
      </c>
    </row>
    <row r="319" spans="1:51" s="14" customFormat="1" ht="12">
      <c r="A319" s="14"/>
      <c r="B319" s="244"/>
      <c r="C319" s="245"/>
      <c r="D319" s="235" t="s">
        <v>178</v>
      </c>
      <c r="E319" s="246" t="s">
        <v>1</v>
      </c>
      <c r="F319" s="247" t="s">
        <v>452</v>
      </c>
      <c r="G319" s="245"/>
      <c r="H319" s="248">
        <v>221.76</v>
      </c>
      <c r="I319" s="249"/>
      <c r="J319" s="245"/>
      <c r="K319" s="245"/>
      <c r="L319" s="250"/>
      <c r="M319" s="251"/>
      <c r="N319" s="252"/>
      <c r="O319" s="252"/>
      <c r="P319" s="252"/>
      <c r="Q319" s="252"/>
      <c r="R319" s="252"/>
      <c r="S319" s="252"/>
      <c r="T319" s="25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4" t="s">
        <v>178</v>
      </c>
      <c r="AU319" s="254" t="s">
        <v>14</v>
      </c>
      <c r="AV319" s="14" t="s">
        <v>14</v>
      </c>
      <c r="AW319" s="14" t="s">
        <v>32</v>
      </c>
      <c r="AX319" s="14" t="s">
        <v>84</v>
      </c>
      <c r="AY319" s="254" t="s">
        <v>169</v>
      </c>
    </row>
    <row r="320" spans="1:65" s="2" customFormat="1" ht="21.75" customHeight="1">
      <c r="A320" s="39"/>
      <c r="B320" s="40"/>
      <c r="C320" s="220" t="s">
        <v>453</v>
      </c>
      <c r="D320" s="220" t="s">
        <v>171</v>
      </c>
      <c r="E320" s="221" t="s">
        <v>454</v>
      </c>
      <c r="F320" s="222" t="s">
        <v>455</v>
      </c>
      <c r="G320" s="223" t="s">
        <v>398</v>
      </c>
      <c r="H320" s="224">
        <v>11</v>
      </c>
      <c r="I320" s="225"/>
      <c r="J320" s="226">
        <f>ROUND(I320*H320,2)</f>
        <v>0</v>
      </c>
      <c r="K320" s="222" t="s">
        <v>175</v>
      </c>
      <c r="L320" s="45"/>
      <c r="M320" s="227" t="s">
        <v>1</v>
      </c>
      <c r="N320" s="228" t="s">
        <v>41</v>
      </c>
      <c r="O320" s="92"/>
      <c r="P320" s="229">
        <f>O320*H320</f>
        <v>0</v>
      </c>
      <c r="Q320" s="229">
        <v>0.0066</v>
      </c>
      <c r="R320" s="229">
        <f>Q320*H320</f>
        <v>0.0726</v>
      </c>
      <c r="S320" s="229">
        <v>0</v>
      </c>
      <c r="T320" s="230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1" t="s">
        <v>176</v>
      </c>
      <c r="AT320" s="231" t="s">
        <v>171</v>
      </c>
      <c r="AU320" s="231" t="s">
        <v>14</v>
      </c>
      <c r="AY320" s="18" t="s">
        <v>169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18" t="s">
        <v>84</v>
      </c>
      <c r="BK320" s="232">
        <f>ROUND(I320*H320,2)</f>
        <v>0</v>
      </c>
      <c r="BL320" s="18" t="s">
        <v>176</v>
      </c>
      <c r="BM320" s="231" t="s">
        <v>456</v>
      </c>
    </row>
    <row r="321" spans="1:51" s="13" customFormat="1" ht="12">
      <c r="A321" s="13"/>
      <c r="B321" s="233"/>
      <c r="C321" s="234"/>
      <c r="D321" s="235" t="s">
        <v>178</v>
      </c>
      <c r="E321" s="236" t="s">
        <v>1</v>
      </c>
      <c r="F321" s="237" t="s">
        <v>457</v>
      </c>
      <c r="G321" s="234"/>
      <c r="H321" s="236" t="s">
        <v>1</v>
      </c>
      <c r="I321" s="238"/>
      <c r="J321" s="234"/>
      <c r="K321" s="234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178</v>
      </c>
      <c r="AU321" s="243" t="s">
        <v>14</v>
      </c>
      <c r="AV321" s="13" t="s">
        <v>84</v>
      </c>
      <c r="AW321" s="13" t="s">
        <v>32</v>
      </c>
      <c r="AX321" s="13" t="s">
        <v>76</v>
      </c>
      <c r="AY321" s="243" t="s">
        <v>169</v>
      </c>
    </row>
    <row r="322" spans="1:51" s="14" customFormat="1" ht="12">
      <c r="A322" s="14"/>
      <c r="B322" s="244"/>
      <c r="C322" s="245"/>
      <c r="D322" s="235" t="s">
        <v>178</v>
      </c>
      <c r="E322" s="246" t="s">
        <v>1</v>
      </c>
      <c r="F322" s="247" t="s">
        <v>458</v>
      </c>
      <c r="G322" s="245"/>
      <c r="H322" s="248">
        <v>11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4" t="s">
        <v>178</v>
      </c>
      <c r="AU322" s="254" t="s">
        <v>14</v>
      </c>
      <c r="AV322" s="14" t="s">
        <v>14</v>
      </c>
      <c r="AW322" s="14" t="s">
        <v>32</v>
      </c>
      <c r="AX322" s="14" t="s">
        <v>84</v>
      </c>
      <c r="AY322" s="254" t="s">
        <v>169</v>
      </c>
    </row>
    <row r="323" spans="1:65" s="2" customFormat="1" ht="12">
      <c r="A323" s="39"/>
      <c r="B323" s="40"/>
      <c r="C323" s="277" t="s">
        <v>459</v>
      </c>
      <c r="D323" s="277" t="s">
        <v>350</v>
      </c>
      <c r="E323" s="278" t="s">
        <v>460</v>
      </c>
      <c r="F323" s="279" t="s">
        <v>461</v>
      </c>
      <c r="G323" s="280" t="s">
        <v>398</v>
      </c>
      <c r="H323" s="281">
        <v>6.06</v>
      </c>
      <c r="I323" s="282"/>
      <c r="J323" s="283">
        <f>ROUND(I323*H323,2)</f>
        <v>0</v>
      </c>
      <c r="K323" s="279" t="s">
        <v>175</v>
      </c>
      <c r="L323" s="284"/>
      <c r="M323" s="285" t="s">
        <v>1</v>
      </c>
      <c r="N323" s="286" t="s">
        <v>41</v>
      </c>
      <c r="O323" s="92"/>
      <c r="P323" s="229">
        <f>O323*H323</f>
        <v>0</v>
      </c>
      <c r="Q323" s="229">
        <v>0.055</v>
      </c>
      <c r="R323" s="229">
        <f>Q323*H323</f>
        <v>0.3333</v>
      </c>
      <c r="S323" s="229">
        <v>0</v>
      </c>
      <c r="T323" s="230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1" t="s">
        <v>217</v>
      </c>
      <c r="AT323" s="231" t="s">
        <v>350</v>
      </c>
      <c r="AU323" s="231" t="s">
        <v>14</v>
      </c>
      <c r="AY323" s="18" t="s">
        <v>169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8" t="s">
        <v>84</v>
      </c>
      <c r="BK323" s="232">
        <f>ROUND(I323*H323,2)</f>
        <v>0</v>
      </c>
      <c r="BL323" s="18" t="s">
        <v>176</v>
      </c>
      <c r="BM323" s="231" t="s">
        <v>462</v>
      </c>
    </row>
    <row r="324" spans="1:51" s="13" customFormat="1" ht="12">
      <c r="A324" s="13"/>
      <c r="B324" s="233"/>
      <c r="C324" s="234"/>
      <c r="D324" s="235" t="s">
        <v>178</v>
      </c>
      <c r="E324" s="236" t="s">
        <v>1</v>
      </c>
      <c r="F324" s="237" t="s">
        <v>457</v>
      </c>
      <c r="G324" s="234"/>
      <c r="H324" s="236" t="s">
        <v>1</v>
      </c>
      <c r="I324" s="238"/>
      <c r="J324" s="234"/>
      <c r="K324" s="234"/>
      <c r="L324" s="239"/>
      <c r="M324" s="240"/>
      <c r="N324" s="241"/>
      <c r="O324" s="241"/>
      <c r="P324" s="241"/>
      <c r="Q324" s="241"/>
      <c r="R324" s="241"/>
      <c r="S324" s="241"/>
      <c r="T324" s="24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3" t="s">
        <v>178</v>
      </c>
      <c r="AU324" s="243" t="s">
        <v>14</v>
      </c>
      <c r="AV324" s="13" t="s">
        <v>84</v>
      </c>
      <c r="AW324" s="13" t="s">
        <v>32</v>
      </c>
      <c r="AX324" s="13" t="s">
        <v>76</v>
      </c>
      <c r="AY324" s="243" t="s">
        <v>169</v>
      </c>
    </row>
    <row r="325" spans="1:51" s="14" customFormat="1" ht="12">
      <c r="A325" s="14"/>
      <c r="B325" s="244"/>
      <c r="C325" s="245"/>
      <c r="D325" s="235" t="s">
        <v>178</v>
      </c>
      <c r="E325" s="246" t="s">
        <v>1</v>
      </c>
      <c r="F325" s="247" t="s">
        <v>463</v>
      </c>
      <c r="G325" s="245"/>
      <c r="H325" s="248">
        <v>6.06</v>
      </c>
      <c r="I325" s="249"/>
      <c r="J325" s="245"/>
      <c r="K325" s="245"/>
      <c r="L325" s="250"/>
      <c r="M325" s="251"/>
      <c r="N325" s="252"/>
      <c r="O325" s="252"/>
      <c r="P325" s="252"/>
      <c r="Q325" s="252"/>
      <c r="R325" s="252"/>
      <c r="S325" s="252"/>
      <c r="T325" s="253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4" t="s">
        <v>178</v>
      </c>
      <c r="AU325" s="254" t="s">
        <v>14</v>
      </c>
      <c r="AV325" s="14" t="s">
        <v>14</v>
      </c>
      <c r="AW325" s="14" t="s">
        <v>32</v>
      </c>
      <c r="AX325" s="14" t="s">
        <v>84</v>
      </c>
      <c r="AY325" s="254" t="s">
        <v>169</v>
      </c>
    </row>
    <row r="326" spans="1:65" s="2" customFormat="1" ht="12">
      <c r="A326" s="39"/>
      <c r="B326" s="40"/>
      <c r="C326" s="277" t="s">
        <v>464</v>
      </c>
      <c r="D326" s="277" t="s">
        <v>350</v>
      </c>
      <c r="E326" s="278" t="s">
        <v>465</v>
      </c>
      <c r="F326" s="279" t="s">
        <v>466</v>
      </c>
      <c r="G326" s="280" t="s">
        <v>398</v>
      </c>
      <c r="H326" s="281">
        <v>1.01</v>
      </c>
      <c r="I326" s="282"/>
      <c r="J326" s="283">
        <f>ROUND(I326*H326,2)</f>
        <v>0</v>
      </c>
      <c r="K326" s="279" t="s">
        <v>175</v>
      </c>
      <c r="L326" s="284"/>
      <c r="M326" s="285" t="s">
        <v>1</v>
      </c>
      <c r="N326" s="286" t="s">
        <v>41</v>
      </c>
      <c r="O326" s="92"/>
      <c r="P326" s="229">
        <f>O326*H326</f>
        <v>0</v>
      </c>
      <c r="Q326" s="229">
        <v>0.044</v>
      </c>
      <c r="R326" s="229">
        <f>Q326*H326</f>
        <v>0.04444</v>
      </c>
      <c r="S326" s="229">
        <v>0</v>
      </c>
      <c r="T326" s="230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1" t="s">
        <v>217</v>
      </c>
      <c r="AT326" s="231" t="s">
        <v>350</v>
      </c>
      <c r="AU326" s="231" t="s">
        <v>14</v>
      </c>
      <c r="AY326" s="18" t="s">
        <v>169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18" t="s">
        <v>84</v>
      </c>
      <c r="BK326" s="232">
        <f>ROUND(I326*H326,2)</f>
        <v>0</v>
      </c>
      <c r="BL326" s="18" t="s">
        <v>176</v>
      </c>
      <c r="BM326" s="231" t="s">
        <v>467</v>
      </c>
    </row>
    <row r="327" spans="1:51" s="13" customFormat="1" ht="12">
      <c r="A327" s="13"/>
      <c r="B327" s="233"/>
      <c r="C327" s="234"/>
      <c r="D327" s="235" t="s">
        <v>178</v>
      </c>
      <c r="E327" s="236" t="s">
        <v>1</v>
      </c>
      <c r="F327" s="237" t="s">
        <v>457</v>
      </c>
      <c r="G327" s="234"/>
      <c r="H327" s="236" t="s">
        <v>1</v>
      </c>
      <c r="I327" s="238"/>
      <c r="J327" s="234"/>
      <c r="K327" s="234"/>
      <c r="L327" s="239"/>
      <c r="M327" s="240"/>
      <c r="N327" s="241"/>
      <c r="O327" s="241"/>
      <c r="P327" s="241"/>
      <c r="Q327" s="241"/>
      <c r="R327" s="241"/>
      <c r="S327" s="241"/>
      <c r="T327" s="24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3" t="s">
        <v>178</v>
      </c>
      <c r="AU327" s="243" t="s">
        <v>14</v>
      </c>
      <c r="AV327" s="13" t="s">
        <v>84</v>
      </c>
      <c r="AW327" s="13" t="s">
        <v>32</v>
      </c>
      <c r="AX327" s="13" t="s">
        <v>76</v>
      </c>
      <c r="AY327" s="243" t="s">
        <v>169</v>
      </c>
    </row>
    <row r="328" spans="1:51" s="14" customFormat="1" ht="12">
      <c r="A328" s="14"/>
      <c r="B328" s="244"/>
      <c r="C328" s="245"/>
      <c r="D328" s="235" t="s">
        <v>178</v>
      </c>
      <c r="E328" s="246" t="s">
        <v>1</v>
      </c>
      <c r="F328" s="247" t="s">
        <v>468</v>
      </c>
      <c r="G328" s="245"/>
      <c r="H328" s="248">
        <v>1.01</v>
      </c>
      <c r="I328" s="249"/>
      <c r="J328" s="245"/>
      <c r="K328" s="245"/>
      <c r="L328" s="250"/>
      <c r="M328" s="251"/>
      <c r="N328" s="252"/>
      <c r="O328" s="252"/>
      <c r="P328" s="252"/>
      <c r="Q328" s="252"/>
      <c r="R328" s="252"/>
      <c r="S328" s="252"/>
      <c r="T328" s="253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4" t="s">
        <v>178</v>
      </c>
      <c r="AU328" s="254" t="s">
        <v>14</v>
      </c>
      <c r="AV328" s="14" t="s">
        <v>14</v>
      </c>
      <c r="AW328" s="14" t="s">
        <v>32</v>
      </c>
      <c r="AX328" s="14" t="s">
        <v>84</v>
      </c>
      <c r="AY328" s="254" t="s">
        <v>169</v>
      </c>
    </row>
    <row r="329" spans="1:65" s="2" customFormat="1" ht="12">
      <c r="A329" s="39"/>
      <c r="B329" s="40"/>
      <c r="C329" s="277" t="s">
        <v>469</v>
      </c>
      <c r="D329" s="277" t="s">
        <v>350</v>
      </c>
      <c r="E329" s="278" t="s">
        <v>470</v>
      </c>
      <c r="F329" s="279" t="s">
        <v>471</v>
      </c>
      <c r="G329" s="280" t="s">
        <v>398</v>
      </c>
      <c r="H329" s="281">
        <v>2.02</v>
      </c>
      <c r="I329" s="282"/>
      <c r="J329" s="283">
        <f>ROUND(I329*H329,2)</f>
        <v>0</v>
      </c>
      <c r="K329" s="279" t="s">
        <v>175</v>
      </c>
      <c r="L329" s="284"/>
      <c r="M329" s="285" t="s">
        <v>1</v>
      </c>
      <c r="N329" s="286" t="s">
        <v>41</v>
      </c>
      <c r="O329" s="92"/>
      <c r="P329" s="229">
        <f>O329*H329</f>
        <v>0</v>
      </c>
      <c r="Q329" s="229">
        <v>0.033</v>
      </c>
      <c r="R329" s="229">
        <f>Q329*H329</f>
        <v>0.06666</v>
      </c>
      <c r="S329" s="229">
        <v>0</v>
      </c>
      <c r="T329" s="230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1" t="s">
        <v>217</v>
      </c>
      <c r="AT329" s="231" t="s">
        <v>350</v>
      </c>
      <c r="AU329" s="231" t="s">
        <v>14</v>
      </c>
      <c r="AY329" s="18" t="s">
        <v>169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18" t="s">
        <v>84</v>
      </c>
      <c r="BK329" s="232">
        <f>ROUND(I329*H329,2)</f>
        <v>0</v>
      </c>
      <c r="BL329" s="18" t="s">
        <v>176</v>
      </c>
      <c r="BM329" s="231" t="s">
        <v>472</v>
      </c>
    </row>
    <row r="330" spans="1:51" s="13" customFormat="1" ht="12">
      <c r="A330" s="13"/>
      <c r="B330" s="233"/>
      <c r="C330" s="234"/>
      <c r="D330" s="235" t="s">
        <v>178</v>
      </c>
      <c r="E330" s="236" t="s">
        <v>1</v>
      </c>
      <c r="F330" s="237" t="s">
        <v>457</v>
      </c>
      <c r="G330" s="234"/>
      <c r="H330" s="236" t="s">
        <v>1</v>
      </c>
      <c r="I330" s="238"/>
      <c r="J330" s="234"/>
      <c r="K330" s="234"/>
      <c r="L330" s="239"/>
      <c r="M330" s="240"/>
      <c r="N330" s="241"/>
      <c r="O330" s="241"/>
      <c r="P330" s="241"/>
      <c r="Q330" s="241"/>
      <c r="R330" s="241"/>
      <c r="S330" s="241"/>
      <c r="T330" s="24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3" t="s">
        <v>178</v>
      </c>
      <c r="AU330" s="243" t="s">
        <v>14</v>
      </c>
      <c r="AV330" s="13" t="s">
        <v>84</v>
      </c>
      <c r="AW330" s="13" t="s">
        <v>32</v>
      </c>
      <c r="AX330" s="13" t="s">
        <v>76</v>
      </c>
      <c r="AY330" s="243" t="s">
        <v>169</v>
      </c>
    </row>
    <row r="331" spans="1:51" s="14" customFormat="1" ht="12">
      <c r="A331" s="14"/>
      <c r="B331" s="244"/>
      <c r="C331" s="245"/>
      <c r="D331" s="235" t="s">
        <v>178</v>
      </c>
      <c r="E331" s="246" t="s">
        <v>1</v>
      </c>
      <c r="F331" s="247" t="s">
        <v>473</v>
      </c>
      <c r="G331" s="245"/>
      <c r="H331" s="248">
        <v>2.02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4" t="s">
        <v>178</v>
      </c>
      <c r="AU331" s="254" t="s">
        <v>14</v>
      </c>
      <c r="AV331" s="14" t="s">
        <v>14</v>
      </c>
      <c r="AW331" s="14" t="s">
        <v>32</v>
      </c>
      <c r="AX331" s="14" t="s">
        <v>84</v>
      </c>
      <c r="AY331" s="254" t="s">
        <v>169</v>
      </c>
    </row>
    <row r="332" spans="1:65" s="2" customFormat="1" ht="12">
      <c r="A332" s="39"/>
      <c r="B332" s="40"/>
      <c r="C332" s="277" t="s">
        <v>474</v>
      </c>
      <c r="D332" s="277" t="s">
        <v>350</v>
      </c>
      <c r="E332" s="278" t="s">
        <v>475</v>
      </c>
      <c r="F332" s="279" t="s">
        <v>476</v>
      </c>
      <c r="G332" s="280" t="s">
        <v>398</v>
      </c>
      <c r="H332" s="281">
        <v>2.02</v>
      </c>
      <c r="I332" s="282"/>
      <c r="J332" s="283">
        <f>ROUND(I332*H332,2)</f>
        <v>0</v>
      </c>
      <c r="K332" s="279" t="s">
        <v>175</v>
      </c>
      <c r="L332" s="284"/>
      <c r="M332" s="285" t="s">
        <v>1</v>
      </c>
      <c r="N332" s="286" t="s">
        <v>41</v>
      </c>
      <c r="O332" s="92"/>
      <c r="P332" s="229">
        <f>O332*H332</f>
        <v>0</v>
      </c>
      <c r="Q332" s="229">
        <v>0.023</v>
      </c>
      <c r="R332" s="229">
        <f>Q332*H332</f>
        <v>0.04646</v>
      </c>
      <c r="S332" s="229">
        <v>0</v>
      </c>
      <c r="T332" s="230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1" t="s">
        <v>217</v>
      </c>
      <c r="AT332" s="231" t="s">
        <v>350</v>
      </c>
      <c r="AU332" s="231" t="s">
        <v>14</v>
      </c>
      <c r="AY332" s="18" t="s">
        <v>169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18" t="s">
        <v>84</v>
      </c>
      <c r="BK332" s="232">
        <f>ROUND(I332*H332,2)</f>
        <v>0</v>
      </c>
      <c r="BL332" s="18" t="s">
        <v>176</v>
      </c>
      <c r="BM332" s="231" t="s">
        <v>477</v>
      </c>
    </row>
    <row r="333" spans="1:51" s="13" customFormat="1" ht="12">
      <c r="A333" s="13"/>
      <c r="B333" s="233"/>
      <c r="C333" s="234"/>
      <c r="D333" s="235" t="s">
        <v>178</v>
      </c>
      <c r="E333" s="236" t="s">
        <v>1</v>
      </c>
      <c r="F333" s="237" t="s">
        <v>457</v>
      </c>
      <c r="G333" s="234"/>
      <c r="H333" s="236" t="s">
        <v>1</v>
      </c>
      <c r="I333" s="238"/>
      <c r="J333" s="234"/>
      <c r="K333" s="234"/>
      <c r="L333" s="239"/>
      <c r="M333" s="240"/>
      <c r="N333" s="241"/>
      <c r="O333" s="241"/>
      <c r="P333" s="241"/>
      <c r="Q333" s="241"/>
      <c r="R333" s="241"/>
      <c r="S333" s="241"/>
      <c r="T333" s="24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3" t="s">
        <v>178</v>
      </c>
      <c r="AU333" s="243" t="s">
        <v>14</v>
      </c>
      <c r="AV333" s="13" t="s">
        <v>84</v>
      </c>
      <c r="AW333" s="13" t="s">
        <v>32</v>
      </c>
      <c r="AX333" s="13" t="s">
        <v>76</v>
      </c>
      <c r="AY333" s="243" t="s">
        <v>169</v>
      </c>
    </row>
    <row r="334" spans="1:51" s="14" customFormat="1" ht="12">
      <c r="A334" s="14"/>
      <c r="B334" s="244"/>
      <c r="C334" s="245"/>
      <c r="D334" s="235" t="s">
        <v>178</v>
      </c>
      <c r="E334" s="246" t="s">
        <v>1</v>
      </c>
      <c r="F334" s="247" t="s">
        <v>473</v>
      </c>
      <c r="G334" s="245"/>
      <c r="H334" s="248">
        <v>2.02</v>
      </c>
      <c r="I334" s="249"/>
      <c r="J334" s="245"/>
      <c r="K334" s="245"/>
      <c r="L334" s="250"/>
      <c r="M334" s="251"/>
      <c r="N334" s="252"/>
      <c r="O334" s="252"/>
      <c r="P334" s="252"/>
      <c r="Q334" s="252"/>
      <c r="R334" s="252"/>
      <c r="S334" s="252"/>
      <c r="T334" s="25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4" t="s">
        <v>178</v>
      </c>
      <c r="AU334" s="254" t="s">
        <v>14</v>
      </c>
      <c r="AV334" s="14" t="s">
        <v>14</v>
      </c>
      <c r="AW334" s="14" t="s">
        <v>32</v>
      </c>
      <c r="AX334" s="14" t="s">
        <v>84</v>
      </c>
      <c r="AY334" s="254" t="s">
        <v>169</v>
      </c>
    </row>
    <row r="335" spans="1:65" s="2" customFormat="1" ht="12">
      <c r="A335" s="39"/>
      <c r="B335" s="40"/>
      <c r="C335" s="220" t="s">
        <v>478</v>
      </c>
      <c r="D335" s="220" t="s">
        <v>171</v>
      </c>
      <c r="E335" s="221" t="s">
        <v>479</v>
      </c>
      <c r="F335" s="222" t="s">
        <v>480</v>
      </c>
      <c r="G335" s="223" t="s">
        <v>245</v>
      </c>
      <c r="H335" s="224">
        <v>3.12</v>
      </c>
      <c r="I335" s="225"/>
      <c r="J335" s="226">
        <f>ROUND(I335*H335,2)</f>
        <v>0</v>
      </c>
      <c r="K335" s="222" t="s">
        <v>175</v>
      </c>
      <c r="L335" s="45"/>
      <c r="M335" s="227" t="s">
        <v>1</v>
      </c>
      <c r="N335" s="228" t="s">
        <v>41</v>
      </c>
      <c r="O335" s="92"/>
      <c r="P335" s="229">
        <f>O335*H335</f>
        <v>0</v>
      </c>
      <c r="Q335" s="229">
        <v>2.234</v>
      </c>
      <c r="R335" s="229">
        <f>Q335*H335</f>
        <v>6.97008</v>
      </c>
      <c r="S335" s="229">
        <v>0</v>
      </c>
      <c r="T335" s="230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1" t="s">
        <v>176</v>
      </c>
      <c r="AT335" s="231" t="s">
        <v>171</v>
      </c>
      <c r="AU335" s="231" t="s">
        <v>14</v>
      </c>
      <c r="AY335" s="18" t="s">
        <v>169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18" t="s">
        <v>84</v>
      </c>
      <c r="BK335" s="232">
        <f>ROUND(I335*H335,2)</f>
        <v>0</v>
      </c>
      <c r="BL335" s="18" t="s">
        <v>176</v>
      </c>
      <c r="BM335" s="231" t="s">
        <v>481</v>
      </c>
    </row>
    <row r="336" spans="1:51" s="13" customFormat="1" ht="12">
      <c r="A336" s="13"/>
      <c r="B336" s="233"/>
      <c r="C336" s="234"/>
      <c r="D336" s="235" t="s">
        <v>178</v>
      </c>
      <c r="E336" s="236" t="s">
        <v>1</v>
      </c>
      <c r="F336" s="237" t="s">
        <v>482</v>
      </c>
      <c r="G336" s="234"/>
      <c r="H336" s="236" t="s">
        <v>1</v>
      </c>
      <c r="I336" s="238"/>
      <c r="J336" s="234"/>
      <c r="K336" s="234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178</v>
      </c>
      <c r="AU336" s="243" t="s">
        <v>14</v>
      </c>
      <c r="AV336" s="13" t="s">
        <v>84</v>
      </c>
      <c r="AW336" s="13" t="s">
        <v>32</v>
      </c>
      <c r="AX336" s="13" t="s">
        <v>76</v>
      </c>
      <c r="AY336" s="243" t="s">
        <v>169</v>
      </c>
    </row>
    <row r="337" spans="1:51" s="14" customFormat="1" ht="12">
      <c r="A337" s="14"/>
      <c r="B337" s="244"/>
      <c r="C337" s="245"/>
      <c r="D337" s="235" t="s">
        <v>178</v>
      </c>
      <c r="E337" s="246" t="s">
        <v>1</v>
      </c>
      <c r="F337" s="247" t="s">
        <v>483</v>
      </c>
      <c r="G337" s="245"/>
      <c r="H337" s="248">
        <v>3.12</v>
      </c>
      <c r="I337" s="249"/>
      <c r="J337" s="245"/>
      <c r="K337" s="245"/>
      <c r="L337" s="250"/>
      <c r="M337" s="251"/>
      <c r="N337" s="252"/>
      <c r="O337" s="252"/>
      <c r="P337" s="252"/>
      <c r="Q337" s="252"/>
      <c r="R337" s="252"/>
      <c r="S337" s="252"/>
      <c r="T337" s="253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4" t="s">
        <v>178</v>
      </c>
      <c r="AU337" s="254" t="s">
        <v>14</v>
      </c>
      <c r="AV337" s="14" t="s">
        <v>14</v>
      </c>
      <c r="AW337" s="14" t="s">
        <v>32</v>
      </c>
      <c r="AX337" s="14" t="s">
        <v>84</v>
      </c>
      <c r="AY337" s="254" t="s">
        <v>169</v>
      </c>
    </row>
    <row r="338" spans="1:65" s="2" customFormat="1" ht="12">
      <c r="A338" s="39"/>
      <c r="B338" s="40"/>
      <c r="C338" s="220" t="s">
        <v>484</v>
      </c>
      <c r="D338" s="220" t="s">
        <v>171</v>
      </c>
      <c r="E338" s="221" t="s">
        <v>485</v>
      </c>
      <c r="F338" s="222" t="s">
        <v>486</v>
      </c>
      <c r="G338" s="223" t="s">
        <v>174</v>
      </c>
      <c r="H338" s="224">
        <v>5.06</v>
      </c>
      <c r="I338" s="225"/>
      <c r="J338" s="226">
        <f>ROUND(I338*H338,2)</f>
        <v>0</v>
      </c>
      <c r="K338" s="222" t="s">
        <v>175</v>
      </c>
      <c r="L338" s="45"/>
      <c r="M338" s="227" t="s">
        <v>1</v>
      </c>
      <c r="N338" s="228" t="s">
        <v>41</v>
      </c>
      <c r="O338" s="92"/>
      <c r="P338" s="229">
        <f>O338*H338</f>
        <v>0</v>
      </c>
      <c r="Q338" s="229">
        <v>0.00632</v>
      </c>
      <c r="R338" s="229">
        <f>Q338*H338</f>
        <v>0.0319792</v>
      </c>
      <c r="S338" s="229">
        <v>0</v>
      </c>
      <c r="T338" s="230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1" t="s">
        <v>176</v>
      </c>
      <c r="AT338" s="231" t="s">
        <v>171</v>
      </c>
      <c r="AU338" s="231" t="s">
        <v>14</v>
      </c>
      <c r="AY338" s="18" t="s">
        <v>169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18" t="s">
        <v>84</v>
      </c>
      <c r="BK338" s="232">
        <f>ROUND(I338*H338,2)</f>
        <v>0</v>
      </c>
      <c r="BL338" s="18" t="s">
        <v>176</v>
      </c>
      <c r="BM338" s="231" t="s">
        <v>487</v>
      </c>
    </row>
    <row r="339" spans="1:51" s="13" customFormat="1" ht="12">
      <c r="A339" s="13"/>
      <c r="B339" s="233"/>
      <c r="C339" s="234"/>
      <c r="D339" s="235" t="s">
        <v>178</v>
      </c>
      <c r="E339" s="236" t="s">
        <v>1</v>
      </c>
      <c r="F339" s="237" t="s">
        <v>488</v>
      </c>
      <c r="G339" s="234"/>
      <c r="H339" s="236" t="s">
        <v>1</v>
      </c>
      <c r="I339" s="238"/>
      <c r="J339" s="234"/>
      <c r="K339" s="234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178</v>
      </c>
      <c r="AU339" s="243" t="s">
        <v>14</v>
      </c>
      <c r="AV339" s="13" t="s">
        <v>84</v>
      </c>
      <c r="AW339" s="13" t="s">
        <v>32</v>
      </c>
      <c r="AX339" s="13" t="s">
        <v>76</v>
      </c>
      <c r="AY339" s="243" t="s">
        <v>169</v>
      </c>
    </row>
    <row r="340" spans="1:51" s="14" customFormat="1" ht="12">
      <c r="A340" s="14"/>
      <c r="B340" s="244"/>
      <c r="C340" s="245"/>
      <c r="D340" s="235" t="s">
        <v>178</v>
      </c>
      <c r="E340" s="246" t="s">
        <v>1</v>
      </c>
      <c r="F340" s="247" t="s">
        <v>489</v>
      </c>
      <c r="G340" s="245"/>
      <c r="H340" s="248">
        <v>5.06</v>
      </c>
      <c r="I340" s="249"/>
      <c r="J340" s="245"/>
      <c r="K340" s="245"/>
      <c r="L340" s="250"/>
      <c r="M340" s="251"/>
      <c r="N340" s="252"/>
      <c r="O340" s="252"/>
      <c r="P340" s="252"/>
      <c r="Q340" s="252"/>
      <c r="R340" s="252"/>
      <c r="S340" s="252"/>
      <c r="T340" s="25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4" t="s">
        <v>178</v>
      </c>
      <c r="AU340" s="254" t="s">
        <v>14</v>
      </c>
      <c r="AV340" s="14" t="s">
        <v>14</v>
      </c>
      <c r="AW340" s="14" t="s">
        <v>32</v>
      </c>
      <c r="AX340" s="14" t="s">
        <v>84</v>
      </c>
      <c r="AY340" s="254" t="s">
        <v>169</v>
      </c>
    </row>
    <row r="341" spans="1:65" s="2" customFormat="1" ht="12">
      <c r="A341" s="39"/>
      <c r="B341" s="40"/>
      <c r="C341" s="220" t="s">
        <v>490</v>
      </c>
      <c r="D341" s="220" t="s">
        <v>171</v>
      </c>
      <c r="E341" s="221" t="s">
        <v>491</v>
      </c>
      <c r="F341" s="222" t="s">
        <v>492</v>
      </c>
      <c r="G341" s="223" t="s">
        <v>334</v>
      </c>
      <c r="H341" s="224">
        <v>0.095</v>
      </c>
      <c r="I341" s="225"/>
      <c r="J341" s="226">
        <f>ROUND(I341*H341,2)</f>
        <v>0</v>
      </c>
      <c r="K341" s="222" t="s">
        <v>175</v>
      </c>
      <c r="L341" s="45"/>
      <c r="M341" s="227" t="s">
        <v>1</v>
      </c>
      <c r="N341" s="228" t="s">
        <v>41</v>
      </c>
      <c r="O341" s="92"/>
      <c r="P341" s="229">
        <f>O341*H341</f>
        <v>0</v>
      </c>
      <c r="Q341" s="229">
        <v>0.8554</v>
      </c>
      <c r="R341" s="229">
        <f>Q341*H341</f>
        <v>0.081263</v>
      </c>
      <c r="S341" s="229">
        <v>0</v>
      </c>
      <c r="T341" s="230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1" t="s">
        <v>176</v>
      </c>
      <c r="AT341" s="231" t="s">
        <v>171</v>
      </c>
      <c r="AU341" s="231" t="s">
        <v>14</v>
      </c>
      <c r="AY341" s="18" t="s">
        <v>169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8" t="s">
        <v>84</v>
      </c>
      <c r="BK341" s="232">
        <f>ROUND(I341*H341,2)</f>
        <v>0</v>
      </c>
      <c r="BL341" s="18" t="s">
        <v>176</v>
      </c>
      <c r="BM341" s="231" t="s">
        <v>493</v>
      </c>
    </row>
    <row r="342" spans="1:51" s="13" customFormat="1" ht="12">
      <c r="A342" s="13"/>
      <c r="B342" s="233"/>
      <c r="C342" s="234"/>
      <c r="D342" s="235" t="s">
        <v>178</v>
      </c>
      <c r="E342" s="236" t="s">
        <v>1</v>
      </c>
      <c r="F342" s="237" t="s">
        <v>488</v>
      </c>
      <c r="G342" s="234"/>
      <c r="H342" s="236" t="s">
        <v>1</v>
      </c>
      <c r="I342" s="238"/>
      <c r="J342" s="234"/>
      <c r="K342" s="234"/>
      <c r="L342" s="239"/>
      <c r="M342" s="240"/>
      <c r="N342" s="241"/>
      <c r="O342" s="241"/>
      <c r="P342" s="241"/>
      <c r="Q342" s="241"/>
      <c r="R342" s="241"/>
      <c r="S342" s="241"/>
      <c r="T342" s="24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3" t="s">
        <v>178</v>
      </c>
      <c r="AU342" s="243" t="s">
        <v>14</v>
      </c>
      <c r="AV342" s="13" t="s">
        <v>84</v>
      </c>
      <c r="AW342" s="13" t="s">
        <v>32</v>
      </c>
      <c r="AX342" s="13" t="s">
        <v>76</v>
      </c>
      <c r="AY342" s="243" t="s">
        <v>169</v>
      </c>
    </row>
    <row r="343" spans="1:51" s="14" customFormat="1" ht="12">
      <c r="A343" s="14"/>
      <c r="B343" s="244"/>
      <c r="C343" s="245"/>
      <c r="D343" s="235" t="s">
        <v>178</v>
      </c>
      <c r="E343" s="246" t="s">
        <v>1</v>
      </c>
      <c r="F343" s="247" t="s">
        <v>494</v>
      </c>
      <c r="G343" s="245"/>
      <c r="H343" s="248">
        <v>0.095</v>
      </c>
      <c r="I343" s="249"/>
      <c r="J343" s="245"/>
      <c r="K343" s="245"/>
      <c r="L343" s="250"/>
      <c r="M343" s="251"/>
      <c r="N343" s="252"/>
      <c r="O343" s="252"/>
      <c r="P343" s="252"/>
      <c r="Q343" s="252"/>
      <c r="R343" s="252"/>
      <c r="S343" s="252"/>
      <c r="T343" s="25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4" t="s">
        <v>178</v>
      </c>
      <c r="AU343" s="254" t="s">
        <v>14</v>
      </c>
      <c r="AV343" s="14" t="s">
        <v>14</v>
      </c>
      <c r="AW343" s="14" t="s">
        <v>32</v>
      </c>
      <c r="AX343" s="14" t="s">
        <v>84</v>
      </c>
      <c r="AY343" s="254" t="s">
        <v>169</v>
      </c>
    </row>
    <row r="344" spans="1:65" s="2" customFormat="1" ht="12">
      <c r="A344" s="39"/>
      <c r="B344" s="40"/>
      <c r="C344" s="220" t="s">
        <v>495</v>
      </c>
      <c r="D344" s="220" t="s">
        <v>171</v>
      </c>
      <c r="E344" s="221" t="s">
        <v>496</v>
      </c>
      <c r="F344" s="222" t="s">
        <v>497</v>
      </c>
      <c r="G344" s="223" t="s">
        <v>245</v>
      </c>
      <c r="H344" s="224">
        <v>1.5</v>
      </c>
      <c r="I344" s="225"/>
      <c r="J344" s="226">
        <f>ROUND(I344*H344,2)</f>
        <v>0</v>
      </c>
      <c r="K344" s="222" t="s">
        <v>175</v>
      </c>
      <c r="L344" s="45"/>
      <c r="M344" s="227" t="s">
        <v>1</v>
      </c>
      <c r="N344" s="228" t="s">
        <v>41</v>
      </c>
      <c r="O344" s="92"/>
      <c r="P344" s="229">
        <f>O344*H344</f>
        <v>0</v>
      </c>
      <c r="Q344" s="229">
        <v>2.4143</v>
      </c>
      <c r="R344" s="229">
        <f>Q344*H344</f>
        <v>3.62145</v>
      </c>
      <c r="S344" s="229">
        <v>0</v>
      </c>
      <c r="T344" s="230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1" t="s">
        <v>176</v>
      </c>
      <c r="AT344" s="231" t="s">
        <v>171</v>
      </c>
      <c r="AU344" s="231" t="s">
        <v>14</v>
      </c>
      <c r="AY344" s="18" t="s">
        <v>169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8" t="s">
        <v>84</v>
      </c>
      <c r="BK344" s="232">
        <f>ROUND(I344*H344,2)</f>
        <v>0</v>
      </c>
      <c r="BL344" s="18" t="s">
        <v>176</v>
      </c>
      <c r="BM344" s="231" t="s">
        <v>498</v>
      </c>
    </row>
    <row r="345" spans="1:51" s="13" customFormat="1" ht="12">
      <c r="A345" s="13"/>
      <c r="B345" s="233"/>
      <c r="C345" s="234"/>
      <c r="D345" s="235" t="s">
        <v>178</v>
      </c>
      <c r="E345" s="236" t="s">
        <v>1</v>
      </c>
      <c r="F345" s="237" t="s">
        <v>499</v>
      </c>
      <c r="G345" s="234"/>
      <c r="H345" s="236" t="s">
        <v>1</v>
      </c>
      <c r="I345" s="238"/>
      <c r="J345" s="234"/>
      <c r="K345" s="234"/>
      <c r="L345" s="239"/>
      <c r="M345" s="240"/>
      <c r="N345" s="241"/>
      <c r="O345" s="241"/>
      <c r="P345" s="241"/>
      <c r="Q345" s="241"/>
      <c r="R345" s="241"/>
      <c r="S345" s="241"/>
      <c r="T345" s="24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3" t="s">
        <v>178</v>
      </c>
      <c r="AU345" s="243" t="s">
        <v>14</v>
      </c>
      <c r="AV345" s="13" t="s">
        <v>84</v>
      </c>
      <c r="AW345" s="13" t="s">
        <v>32</v>
      </c>
      <c r="AX345" s="13" t="s">
        <v>76</v>
      </c>
      <c r="AY345" s="243" t="s">
        <v>169</v>
      </c>
    </row>
    <row r="346" spans="1:51" s="14" customFormat="1" ht="12">
      <c r="A346" s="14"/>
      <c r="B346" s="244"/>
      <c r="C346" s="245"/>
      <c r="D346" s="235" t="s">
        <v>178</v>
      </c>
      <c r="E346" s="246" t="s">
        <v>1</v>
      </c>
      <c r="F346" s="247" t="s">
        <v>500</v>
      </c>
      <c r="G346" s="245"/>
      <c r="H346" s="248">
        <v>1.5</v>
      </c>
      <c r="I346" s="249"/>
      <c r="J346" s="245"/>
      <c r="K346" s="245"/>
      <c r="L346" s="250"/>
      <c r="M346" s="251"/>
      <c r="N346" s="252"/>
      <c r="O346" s="252"/>
      <c r="P346" s="252"/>
      <c r="Q346" s="252"/>
      <c r="R346" s="252"/>
      <c r="S346" s="252"/>
      <c r="T346" s="25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4" t="s">
        <v>178</v>
      </c>
      <c r="AU346" s="254" t="s">
        <v>14</v>
      </c>
      <c r="AV346" s="14" t="s">
        <v>14</v>
      </c>
      <c r="AW346" s="14" t="s">
        <v>32</v>
      </c>
      <c r="AX346" s="14" t="s">
        <v>84</v>
      </c>
      <c r="AY346" s="254" t="s">
        <v>169</v>
      </c>
    </row>
    <row r="347" spans="1:65" s="2" customFormat="1" ht="16.5" customHeight="1">
      <c r="A347" s="39"/>
      <c r="B347" s="40"/>
      <c r="C347" s="220" t="s">
        <v>501</v>
      </c>
      <c r="D347" s="220" t="s">
        <v>171</v>
      </c>
      <c r="E347" s="221" t="s">
        <v>502</v>
      </c>
      <c r="F347" s="222" t="s">
        <v>503</v>
      </c>
      <c r="G347" s="223" t="s">
        <v>245</v>
      </c>
      <c r="H347" s="224">
        <v>0.455</v>
      </c>
      <c r="I347" s="225"/>
      <c r="J347" s="226">
        <f>ROUND(I347*H347,2)</f>
        <v>0</v>
      </c>
      <c r="K347" s="222" t="s">
        <v>1</v>
      </c>
      <c r="L347" s="45"/>
      <c r="M347" s="227" t="s">
        <v>1</v>
      </c>
      <c r="N347" s="228" t="s">
        <v>41</v>
      </c>
      <c r="O347" s="92"/>
      <c r="P347" s="229">
        <f>O347*H347</f>
        <v>0</v>
      </c>
      <c r="Q347" s="229">
        <v>2.43279</v>
      </c>
      <c r="R347" s="229">
        <f>Q347*H347</f>
        <v>1.10691945</v>
      </c>
      <c r="S347" s="229">
        <v>0</v>
      </c>
      <c r="T347" s="230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1" t="s">
        <v>176</v>
      </c>
      <c r="AT347" s="231" t="s">
        <v>171</v>
      </c>
      <c r="AU347" s="231" t="s">
        <v>14</v>
      </c>
      <c r="AY347" s="18" t="s">
        <v>169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8" t="s">
        <v>84</v>
      </c>
      <c r="BK347" s="232">
        <f>ROUND(I347*H347,2)</f>
        <v>0</v>
      </c>
      <c r="BL347" s="18" t="s">
        <v>176</v>
      </c>
      <c r="BM347" s="231" t="s">
        <v>504</v>
      </c>
    </row>
    <row r="348" spans="1:51" s="13" customFormat="1" ht="12">
      <c r="A348" s="13"/>
      <c r="B348" s="233"/>
      <c r="C348" s="234"/>
      <c r="D348" s="235" t="s">
        <v>178</v>
      </c>
      <c r="E348" s="236" t="s">
        <v>1</v>
      </c>
      <c r="F348" s="237" t="s">
        <v>505</v>
      </c>
      <c r="G348" s="234"/>
      <c r="H348" s="236" t="s">
        <v>1</v>
      </c>
      <c r="I348" s="238"/>
      <c r="J348" s="234"/>
      <c r="K348" s="234"/>
      <c r="L348" s="239"/>
      <c r="M348" s="240"/>
      <c r="N348" s="241"/>
      <c r="O348" s="241"/>
      <c r="P348" s="241"/>
      <c r="Q348" s="241"/>
      <c r="R348" s="241"/>
      <c r="S348" s="241"/>
      <c r="T348" s="24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3" t="s">
        <v>178</v>
      </c>
      <c r="AU348" s="243" t="s">
        <v>14</v>
      </c>
      <c r="AV348" s="13" t="s">
        <v>84</v>
      </c>
      <c r="AW348" s="13" t="s">
        <v>32</v>
      </c>
      <c r="AX348" s="13" t="s">
        <v>76</v>
      </c>
      <c r="AY348" s="243" t="s">
        <v>169</v>
      </c>
    </row>
    <row r="349" spans="1:51" s="13" customFormat="1" ht="12">
      <c r="A349" s="13"/>
      <c r="B349" s="233"/>
      <c r="C349" s="234"/>
      <c r="D349" s="235" t="s">
        <v>178</v>
      </c>
      <c r="E349" s="236" t="s">
        <v>1</v>
      </c>
      <c r="F349" s="237" t="s">
        <v>506</v>
      </c>
      <c r="G349" s="234"/>
      <c r="H349" s="236" t="s">
        <v>1</v>
      </c>
      <c r="I349" s="238"/>
      <c r="J349" s="234"/>
      <c r="K349" s="234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178</v>
      </c>
      <c r="AU349" s="243" t="s">
        <v>14</v>
      </c>
      <c r="AV349" s="13" t="s">
        <v>84</v>
      </c>
      <c r="AW349" s="13" t="s">
        <v>32</v>
      </c>
      <c r="AX349" s="13" t="s">
        <v>76</v>
      </c>
      <c r="AY349" s="243" t="s">
        <v>169</v>
      </c>
    </row>
    <row r="350" spans="1:51" s="14" customFormat="1" ht="12">
      <c r="A350" s="14"/>
      <c r="B350" s="244"/>
      <c r="C350" s="245"/>
      <c r="D350" s="235" t="s">
        <v>178</v>
      </c>
      <c r="E350" s="246" t="s">
        <v>1</v>
      </c>
      <c r="F350" s="247" t="s">
        <v>507</v>
      </c>
      <c r="G350" s="245"/>
      <c r="H350" s="248">
        <v>0.455</v>
      </c>
      <c r="I350" s="249"/>
      <c r="J350" s="245"/>
      <c r="K350" s="245"/>
      <c r="L350" s="250"/>
      <c r="M350" s="251"/>
      <c r="N350" s="252"/>
      <c r="O350" s="252"/>
      <c r="P350" s="252"/>
      <c r="Q350" s="252"/>
      <c r="R350" s="252"/>
      <c r="S350" s="252"/>
      <c r="T350" s="253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4" t="s">
        <v>178</v>
      </c>
      <c r="AU350" s="254" t="s">
        <v>14</v>
      </c>
      <c r="AV350" s="14" t="s">
        <v>14</v>
      </c>
      <c r="AW350" s="14" t="s">
        <v>32</v>
      </c>
      <c r="AX350" s="14" t="s">
        <v>84</v>
      </c>
      <c r="AY350" s="254" t="s">
        <v>169</v>
      </c>
    </row>
    <row r="351" spans="1:63" s="12" customFormat="1" ht="22.8" customHeight="1">
      <c r="A351" s="12"/>
      <c r="B351" s="204"/>
      <c r="C351" s="205"/>
      <c r="D351" s="206" t="s">
        <v>75</v>
      </c>
      <c r="E351" s="218" t="s">
        <v>199</v>
      </c>
      <c r="F351" s="218" t="s">
        <v>508</v>
      </c>
      <c r="G351" s="205"/>
      <c r="H351" s="205"/>
      <c r="I351" s="208"/>
      <c r="J351" s="219">
        <f>BK351</f>
        <v>0</v>
      </c>
      <c r="K351" s="205"/>
      <c r="L351" s="210"/>
      <c r="M351" s="211"/>
      <c r="N351" s="212"/>
      <c r="O351" s="212"/>
      <c r="P351" s="213">
        <f>SUM(P352:P382)</f>
        <v>0</v>
      </c>
      <c r="Q351" s="212"/>
      <c r="R351" s="213">
        <f>SUM(R352:R382)</f>
        <v>147.7009187</v>
      </c>
      <c r="S351" s="212"/>
      <c r="T351" s="214">
        <f>SUM(T352:T382)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15" t="s">
        <v>84</v>
      </c>
      <c r="AT351" s="216" t="s">
        <v>75</v>
      </c>
      <c r="AU351" s="216" t="s">
        <v>84</v>
      </c>
      <c r="AY351" s="215" t="s">
        <v>169</v>
      </c>
      <c r="BK351" s="217">
        <f>SUM(BK352:BK382)</f>
        <v>0</v>
      </c>
    </row>
    <row r="352" spans="1:65" s="2" customFormat="1" ht="16.5" customHeight="1">
      <c r="A352" s="39"/>
      <c r="B352" s="40"/>
      <c r="C352" s="220" t="s">
        <v>509</v>
      </c>
      <c r="D352" s="220" t="s">
        <v>171</v>
      </c>
      <c r="E352" s="221" t="s">
        <v>510</v>
      </c>
      <c r="F352" s="222" t="s">
        <v>511</v>
      </c>
      <c r="G352" s="223" t="s">
        <v>174</v>
      </c>
      <c r="H352" s="224">
        <v>121.63</v>
      </c>
      <c r="I352" s="225"/>
      <c r="J352" s="226">
        <f>ROUND(I352*H352,2)</f>
        <v>0</v>
      </c>
      <c r="K352" s="222" t="s">
        <v>175</v>
      </c>
      <c r="L352" s="45"/>
      <c r="M352" s="227" t="s">
        <v>1</v>
      </c>
      <c r="N352" s="228" t="s">
        <v>41</v>
      </c>
      <c r="O352" s="92"/>
      <c r="P352" s="229">
        <f>O352*H352</f>
        <v>0</v>
      </c>
      <c r="Q352" s="229">
        <v>0.575</v>
      </c>
      <c r="R352" s="229">
        <f>Q352*H352</f>
        <v>69.93724999999999</v>
      </c>
      <c r="S352" s="229">
        <v>0</v>
      </c>
      <c r="T352" s="230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1" t="s">
        <v>176</v>
      </c>
      <c r="AT352" s="231" t="s">
        <v>171</v>
      </c>
      <c r="AU352" s="231" t="s">
        <v>14</v>
      </c>
      <c r="AY352" s="18" t="s">
        <v>169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18" t="s">
        <v>84</v>
      </c>
      <c r="BK352" s="232">
        <f>ROUND(I352*H352,2)</f>
        <v>0</v>
      </c>
      <c r="BL352" s="18" t="s">
        <v>176</v>
      </c>
      <c r="BM352" s="231" t="s">
        <v>512</v>
      </c>
    </row>
    <row r="353" spans="1:51" s="13" customFormat="1" ht="12">
      <c r="A353" s="13"/>
      <c r="B353" s="233"/>
      <c r="C353" s="234"/>
      <c r="D353" s="235" t="s">
        <v>178</v>
      </c>
      <c r="E353" s="236" t="s">
        <v>1</v>
      </c>
      <c r="F353" s="237" t="s">
        <v>450</v>
      </c>
      <c r="G353" s="234"/>
      <c r="H353" s="236" t="s">
        <v>1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3" t="s">
        <v>178</v>
      </c>
      <c r="AU353" s="243" t="s">
        <v>14</v>
      </c>
      <c r="AV353" s="13" t="s">
        <v>84</v>
      </c>
      <c r="AW353" s="13" t="s">
        <v>32</v>
      </c>
      <c r="AX353" s="13" t="s">
        <v>76</v>
      </c>
      <c r="AY353" s="243" t="s">
        <v>169</v>
      </c>
    </row>
    <row r="354" spans="1:51" s="14" customFormat="1" ht="12">
      <c r="A354" s="14"/>
      <c r="B354" s="244"/>
      <c r="C354" s="245"/>
      <c r="D354" s="235" t="s">
        <v>178</v>
      </c>
      <c r="E354" s="246" t="s">
        <v>1</v>
      </c>
      <c r="F354" s="247" t="s">
        <v>192</v>
      </c>
      <c r="G354" s="245"/>
      <c r="H354" s="248">
        <v>22.15</v>
      </c>
      <c r="I354" s="249"/>
      <c r="J354" s="245"/>
      <c r="K354" s="245"/>
      <c r="L354" s="250"/>
      <c r="M354" s="251"/>
      <c r="N354" s="252"/>
      <c r="O354" s="252"/>
      <c r="P354" s="252"/>
      <c r="Q354" s="252"/>
      <c r="R354" s="252"/>
      <c r="S354" s="252"/>
      <c r="T354" s="253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4" t="s">
        <v>178</v>
      </c>
      <c r="AU354" s="254" t="s">
        <v>14</v>
      </c>
      <c r="AV354" s="14" t="s">
        <v>14</v>
      </c>
      <c r="AW354" s="14" t="s">
        <v>32</v>
      </c>
      <c r="AX354" s="14" t="s">
        <v>76</v>
      </c>
      <c r="AY354" s="254" t="s">
        <v>169</v>
      </c>
    </row>
    <row r="355" spans="1:51" s="14" customFormat="1" ht="12">
      <c r="A355" s="14"/>
      <c r="B355" s="244"/>
      <c r="C355" s="245"/>
      <c r="D355" s="235" t="s">
        <v>178</v>
      </c>
      <c r="E355" s="246" t="s">
        <v>1</v>
      </c>
      <c r="F355" s="247" t="s">
        <v>193</v>
      </c>
      <c r="G355" s="245"/>
      <c r="H355" s="248">
        <v>9.92</v>
      </c>
      <c r="I355" s="249"/>
      <c r="J355" s="245"/>
      <c r="K355" s="245"/>
      <c r="L355" s="250"/>
      <c r="M355" s="251"/>
      <c r="N355" s="252"/>
      <c r="O355" s="252"/>
      <c r="P355" s="252"/>
      <c r="Q355" s="252"/>
      <c r="R355" s="252"/>
      <c r="S355" s="252"/>
      <c r="T355" s="253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4" t="s">
        <v>178</v>
      </c>
      <c r="AU355" s="254" t="s">
        <v>14</v>
      </c>
      <c r="AV355" s="14" t="s">
        <v>14</v>
      </c>
      <c r="AW355" s="14" t="s">
        <v>32</v>
      </c>
      <c r="AX355" s="14" t="s">
        <v>76</v>
      </c>
      <c r="AY355" s="254" t="s">
        <v>169</v>
      </c>
    </row>
    <row r="356" spans="1:51" s="14" customFormat="1" ht="12">
      <c r="A356" s="14"/>
      <c r="B356" s="244"/>
      <c r="C356" s="245"/>
      <c r="D356" s="235" t="s">
        <v>178</v>
      </c>
      <c r="E356" s="246" t="s">
        <v>1</v>
      </c>
      <c r="F356" s="247" t="s">
        <v>194</v>
      </c>
      <c r="G356" s="245"/>
      <c r="H356" s="248">
        <v>89.56</v>
      </c>
      <c r="I356" s="249"/>
      <c r="J356" s="245"/>
      <c r="K356" s="245"/>
      <c r="L356" s="250"/>
      <c r="M356" s="251"/>
      <c r="N356" s="252"/>
      <c r="O356" s="252"/>
      <c r="P356" s="252"/>
      <c r="Q356" s="252"/>
      <c r="R356" s="252"/>
      <c r="S356" s="252"/>
      <c r="T356" s="25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4" t="s">
        <v>178</v>
      </c>
      <c r="AU356" s="254" t="s">
        <v>14</v>
      </c>
      <c r="AV356" s="14" t="s">
        <v>14</v>
      </c>
      <c r="AW356" s="14" t="s">
        <v>32</v>
      </c>
      <c r="AX356" s="14" t="s">
        <v>76</v>
      </c>
      <c r="AY356" s="254" t="s">
        <v>169</v>
      </c>
    </row>
    <row r="357" spans="1:51" s="15" customFormat="1" ht="12">
      <c r="A357" s="15"/>
      <c r="B357" s="255"/>
      <c r="C357" s="256"/>
      <c r="D357" s="235" t="s">
        <v>178</v>
      </c>
      <c r="E357" s="257" t="s">
        <v>1</v>
      </c>
      <c r="F357" s="258" t="s">
        <v>187</v>
      </c>
      <c r="G357" s="256"/>
      <c r="H357" s="259">
        <v>121.63</v>
      </c>
      <c r="I357" s="260"/>
      <c r="J357" s="256"/>
      <c r="K357" s="256"/>
      <c r="L357" s="261"/>
      <c r="M357" s="262"/>
      <c r="N357" s="263"/>
      <c r="O357" s="263"/>
      <c r="P357" s="263"/>
      <c r="Q357" s="263"/>
      <c r="R357" s="263"/>
      <c r="S357" s="263"/>
      <c r="T357" s="264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65" t="s">
        <v>178</v>
      </c>
      <c r="AU357" s="265" t="s">
        <v>14</v>
      </c>
      <c r="AV357" s="15" t="s">
        <v>176</v>
      </c>
      <c r="AW357" s="15" t="s">
        <v>32</v>
      </c>
      <c r="AX357" s="15" t="s">
        <v>84</v>
      </c>
      <c r="AY357" s="265" t="s">
        <v>169</v>
      </c>
    </row>
    <row r="358" spans="1:65" s="2" customFormat="1" ht="33" customHeight="1">
      <c r="A358" s="39"/>
      <c r="B358" s="40"/>
      <c r="C358" s="220" t="s">
        <v>513</v>
      </c>
      <c r="D358" s="220" t="s">
        <v>171</v>
      </c>
      <c r="E358" s="221" t="s">
        <v>514</v>
      </c>
      <c r="F358" s="222" t="s">
        <v>515</v>
      </c>
      <c r="G358" s="223" t="s">
        <v>174</v>
      </c>
      <c r="H358" s="224">
        <v>22.15</v>
      </c>
      <c r="I358" s="225"/>
      <c r="J358" s="226">
        <f>ROUND(I358*H358,2)</f>
        <v>0</v>
      </c>
      <c r="K358" s="222" t="s">
        <v>175</v>
      </c>
      <c r="L358" s="45"/>
      <c r="M358" s="227" t="s">
        <v>1</v>
      </c>
      <c r="N358" s="228" t="s">
        <v>41</v>
      </c>
      <c r="O358" s="92"/>
      <c r="P358" s="229">
        <f>O358*H358</f>
        <v>0</v>
      </c>
      <c r="Q358" s="229">
        <v>0.18463</v>
      </c>
      <c r="R358" s="229">
        <f>Q358*H358</f>
        <v>4.089554499999999</v>
      </c>
      <c r="S358" s="229">
        <v>0</v>
      </c>
      <c r="T358" s="230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1" t="s">
        <v>176</v>
      </c>
      <c r="AT358" s="231" t="s">
        <v>171</v>
      </c>
      <c r="AU358" s="231" t="s">
        <v>14</v>
      </c>
      <c r="AY358" s="18" t="s">
        <v>169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8" t="s">
        <v>84</v>
      </c>
      <c r="BK358" s="232">
        <f>ROUND(I358*H358,2)</f>
        <v>0</v>
      </c>
      <c r="BL358" s="18" t="s">
        <v>176</v>
      </c>
      <c r="BM358" s="231" t="s">
        <v>516</v>
      </c>
    </row>
    <row r="359" spans="1:51" s="13" customFormat="1" ht="12">
      <c r="A359" s="13"/>
      <c r="B359" s="233"/>
      <c r="C359" s="234"/>
      <c r="D359" s="235" t="s">
        <v>178</v>
      </c>
      <c r="E359" s="236" t="s">
        <v>1</v>
      </c>
      <c r="F359" s="237" t="s">
        <v>517</v>
      </c>
      <c r="G359" s="234"/>
      <c r="H359" s="236" t="s">
        <v>1</v>
      </c>
      <c r="I359" s="238"/>
      <c r="J359" s="234"/>
      <c r="K359" s="234"/>
      <c r="L359" s="239"/>
      <c r="M359" s="240"/>
      <c r="N359" s="241"/>
      <c r="O359" s="241"/>
      <c r="P359" s="241"/>
      <c r="Q359" s="241"/>
      <c r="R359" s="241"/>
      <c r="S359" s="241"/>
      <c r="T359" s="24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3" t="s">
        <v>178</v>
      </c>
      <c r="AU359" s="243" t="s">
        <v>14</v>
      </c>
      <c r="AV359" s="13" t="s">
        <v>84</v>
      </c>
      <c r="AW359" s="13" t="s">
        <v>32</v>
      </c>
      <c r="AX359" s="13" t="s">
        <v>76</v>
      </c>
      <c r="AY359" s="243" t="s">
        <v>169</v>
      </c>
    </row>
    <row r="360" spans="1:51" s="14" customFormat="1" ht="12">
      <c r="A360" s="14"/>
      <c r="B360" s="244"/>
      <c r="C360" s="245"/>
      <c r="D360" s="235" t="s">
        <v>178</v>
      </c>
      <c r="E360" s="246" t="s">
        <v>1</v>
      </c>
      <c r="F360" s="247" t="s">
        <v>192</v>
      </c>
      <c r="G360" s="245"/>
      <c r="H360" s="248">
        <v>22.15</v>
      </c>
      <c r="I360" s="249"/>
      <c r="J360" s="245"/>
      <c r="K360" s="245"/>
      <c r="L360" s="250"/>
      <c r="M360" s="251"/>
      <c r="N360" s="252"/>
      <c r="O360" s="252"/>
      <c r="P360" s="252"/>
      <c r="Q360" s="252"/>
      <c r="R360" s="252"/>
      <c r="S360" s="252"/>
      <c r="T360" s="253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4" t="s">
        <v>178</v>
      </c>
      <c r="AU360" s="254" t="s">
        <v>14</v>
      </c>
      <c r="AV360" s="14" t="s">
        <v>14</v>
      </c>
      <c r="AW360" s="14" t="s">
        <v>32</v>
      </c>
      <c r="AX360" s="14" t="s">
        <v>84</v>
      </c>
      <c r="AY360" s="254" t="s">
        <v>169</v>
      </c>
    </row>
    <row r="361" spans="1:65" s="2" customFormat="1" ht="12">
      <c r="A361" s="39"/>
      <c r="B361" s="40"/>
      <c r="C361" s="220" t="s">
        <v>518</v>
      </c>
      <c r="D361" s="220" t="s">
        <v>171</v>
      </c>
      <c r="E361" s="221" t="s">
        <v>519</v>
      </c>
      <c r="F361" s="222" t="s">
        <v>520</v>
      </c>
      <c r="G361" s="223" t="s">
        <v>174</v>
      </c>
      <c r="H361" s="224">
        <v>22.15</v>
      </c>
      <c r="I361" s="225"/>
      <c r="J361" s="226">
        <f>ROUND(I361*H361,2)</f>
        <v>0</v>
      </c>
      <c r="K361" s="222" t="s">
        <v>175</v>
      </c>
      <c r="L361" s="45"/>
      <c r="M361" s="227" t="s">
        <v>1</v>
      </c>
      <c r="N361" s="228" t="s">
        <v>41</v>
      </c>
      <c r="O361" s="92"/>
      <c r="P361" s="229">
        <f>O361*H361</f>
        <v>0</v>
      </c>
      <c r="Q361" s="229">
        <v>0.33206</v>
      </c>
      <c r="R361" s="229">
        <f>Q361*H361</f>
        <v>7.355129</v>
      </c>
      <c r="S361" s="229">
        <v>0</v>
      </c>
      <c r="T361" s="230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1" t="s">
        <v>176</v>
      </c>
      <c r="AT361" s="231" t="s">
        <v>171</v>
      </c>
      <c r="AU361" s="231" t="s">
        <v>14</v>
      </c>
      <c r="AY361" s="18" t="s">
        <v>169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18" t="s">
        <v>84</v>
      </c>
      <c r="BK361" s="232">
        <f>ROUND(I361*H361,2)</f>
        <v>0</v>
      </c>
      <c r="BL361" s="18" t="s">
        <v>176</v>
      </c>
      <c r="BM361" s="231" t="s">
        <v>521</v>
      </c>
    </row>
    <row r="362" spans="1:51" s="13" customFormat="1" ht="12">
      <c r="A362" s="13"/>
      <c r="B362" s="233"/>
      <c r="C362" s="234"/>
      <c r="D362" s="235" t="s">
        <v>178</v>
      </c>
      <c r="E362" s="236" t="s">
        <v>1</v>
      </c>
      <c r="F362" s="237" t="s">
        <v>450</v>
      </c>
      <c r="G362" s="234"/>
      <c r="H362" s="236" t="s">
        <v>1</v>
      </c>
      <c r="I362" s="238"/>
      <c r="J362" s="234"/>
      <c r="K362" s="234"/>
      <c r="L362" s="239"/>
      <c r="M362" s="240"/>
      <c r="N362" s="241"/>
      <c r="O362" s="241"/>
      <c r="P362" s="241"/>
      <c r="Q362" s="241"/>
      <c r="R362" s="241"/>
      <c r="S362" s="241"/>
      <c r="T362" s="24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3" t="s">
        <v>178</v>
      </c>
      <c r="AU362" s="243" t="s">
        <v>14</v>
      </c>
      <c r="AV362" s="13" t="s">
        <v>84</v>
      </c>
      <c r="AW362" s="13" t="s">
        <v>32</v>
      </c>
      <c r="AX362" s="13" t="s">
        <v>76</v>
      </c>
      <c r="AY362" s="243" t="s">
        <v>169</v>
      </c>
    </row>
    <row r="363" spans="1:51" s="14" customFormat="1" ht="12">
      <c r="A363" s="14"/>
      <c r="B363" s="244"/>
      <c r="C363" s="245"/>
      <c r="D363" s="235" t="s">
        <v>178</v>
      </c>
      <c r="E363" s="246" t="s">
        <v>1</v>
      </c>
      <c r="F363" s="247" t="s">
        <v>192</v>
      </c>
      <c r="G363" s="245"/>
      <c r="H363" s="248">
        <v>22.15</v>
      </c>
      <c r="I363" s="249"/>
      <c r="J363" s="245"/>
      <c r="K363" s="245"/>
      <c r="L363" s="250"/>
      <c r="M363" s="251"/>
      <c r="N363" s="252"/>
      <c r="O363" s="252"/>
      <c r="P363" s="252"/>
      <c r="Q363" s="252"/>
      <c r="R363" s="252"/>
      <c r="S363" s="252"/>
      <c r="T363" s="25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4" t="s">
        <v>178</v>
      </c>
      <c r="AU363" s="254" t="s">
        <v>14</v>
      </c>
      <c r="AV363" s="14" t="s">
        <v>14</v>
      </c>
      <c r="AW363" s="14" t="s">
        <v>32</v>
      </c>
      <c r="AX363" s="14" t="s">
        <v>84</v>
      </c>
      <c r="AY363" s="254" t="s">
        <v>169</v>
      </c>
    </row>
    <row r="364" spans="1:65" s="2" customFormat="1" ht="12">
      <c r="A364" s="39"/>
      <c r="B364" s="40"/>
      <c r="C364" s="220" t="s">
        <v>522</v>
      </c>
      <c r="D364" s="220" t="s">
        <v>171</v>
      </c>
      <c r="E364" s="221" t="s">
        <v>523</v>
      </c>
      <c r="F364" s="222" t="s">
        <v>524</v>
      </c>
      <c r="G364" s="223" t="s">
        <v>174</v>
      </c>
      <c r="H364" s="224">
        <v>99.48</v>
      </c>
      <c r="I364" s="225"/>
      <c r="J364" s="226">
        <f>ROUND(I364*H364,2)</f>
        <v>0</v>
      </c>
      <c r="K364" s="222" t="s">
        <v>175</v>
      </c>
      <c r="L364" s="45"/>
      <c r="M364" s="227" t="s">
        <v>1</v>
      </c>
      <c r="N364" s="228" t="s">
        <v>41</v>
      </c>
      <c r="O364" s="92"/>
      <c r="P364" s="229">
        <f>O364*H364</f>
        <v>0</v>
      </c>
      <c r="Q364" s="229">
        <v>0.38314</v>
      </c>
      <c r="R364" s="229">
        <f>Q364*H364</f>
        <v>38.1147672</v>
      </c>
      <c r="S364" s="229">
        <v>0</v>
      </c>
      <c r="T364" s="230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1" t="s">
        <v>176</v>
      </c>
      <c r="AT364" s="231" t="s">
        <v>171</v>
      </c>
      <c r="AU364" s="231" t="s">
        <v>14</v>
      </c>
      <c r="AY364" s="18" t="s">
        <v>169</v>
      </c>
      <c r="BE364" s="232">
        <f>IF(N364="základní",J364,0)</f>
        <v>0</v>
      </c>
      <c r="BF364" s="232">
        <f>IF(N364="snížená",J364,0)</f>
        <v>0</v>
      </c>
      <c r="BG364" s="232">
        <f>IF(N364="zákl. přenesená",J364,0)</f>
        <v>0</v>
      </c>
      <c r="BH364" s="232">
        <f>IF(N364="sníž. přenesená",J364,0)</f>
        <v>0</v>
      </c>
      <c r="BI364" s="232">
        <f>IF(N364="nulová",J364,0)</f>
        <v>0</v>
      </c>
      <c r="BJ364" s="18" t="s">
        <v>84</v>
      </c>
      <c r="BK364" s="232">
        <f>ROUND(I364*H364,2)</f>
        <v>0</v>
      </c>
      <c r="BL364" s="18" t="s">
        <v>176</v>
      </c>
      <c r="BM364" s="231" t="s">
        <v>525</v>
      </c>
    </row>
    <row r="365" spans="1:51" s="13" customFormat="1" ht="12">
      <c r="A365" s="13"/>
      <c r="B365" s="233"/>
      <c r="C365" s="234"/>
      <c r="D365" s="235" t="s">
        <v>178</v>
      </c>
      <c r="E365" s="236" t="s">
        <v>1</v>
      </c>
      <c r="F365" s="237" t="s">
        <v>450</v>
      </c>
      <c r="G365" s="234"/>
      <c r="H365" s="236" t="s">
        <v>1</v>
      </c>
      <c r="I365" s="238"/>
      <c r="J365" s="234"/>
      <c r="K365" s="234"/>
      <c r="L365" s="239"/>
      <c r="M365" s="240"/>
      <c r="N365" s="241"/>
      <c r="O365" s="241"/>
      <c r="P365" s="241"/>
      <c r="Q365" s="241"/>
      <c r="R365" s="241"/>
      <c r="S365" s="241"/>
      <c r="T365" s="24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3" t="s">
        <v>178</v>
      </c>
      <c r="AU365" s="243" t="s">
        <v>14</v>
      </c>
      <c r="AV365" s="13" t="s">
        <v>84</v>
      </c>
      <c r="AW365" s="13" t="s">
        <v>32</v>
      </c>
      <c r="AX365" s="13" t="s">
        <v>76</v>
      </c>
      <c r="AY365" s="243" t="s">
        <v>169</v>
      </c>
    </row>
    <row r="366" spans="1:51" s="14" customFormat="1" ht="12">
      <c r="A366" s="14"/>
      <c r="B366" s="244"/>
      <c r="C366" s="245"/>
      <c r="D366" s="235" t="s">
        <v>178</v>
      </c>
      <c r="E366" s="246" t="s">
        <v>1</v>
      </c>
      <c r="F366" s="247" t="s">
        <v>193</v>
      </c>
      <c r="G366" s="245"/>
      <c r="H366" s="248">
        <v>9.92</v>
      </c>
      <c r="I366" s="249"/>
      <c r="J366" s="245"/>
      <c r="K366" s="245"/>
      <c r="L366" s="250"/>
      <c r="M366" s="251"/>
      <c r="N366" s="252"/>
      <c r="O366" s="252"/>
      <c r="P366" s="252"/>
      <c r="Q366" s="252"/>
      <c r="R366" s="252"/>
      <c r="S366" s="252"/>
      <c r="T366" s="25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4" t="s">
        <v>178</v>
      </c>
      <c r="AU366" s="254" t="s">
        <v>14</v>
      </c>
      <c r="AV366" s="14" t="s">
        <v>14</v>
      </c>
      <c r="AW366" s="14" t="s">
        <v>32</v>
      </c>
      <c r="AX366" s="14" t="s">
        <v>76</v>
      </c>
      <c r="AY366" s="254" t="s">
        <v>169</v>
      </c>
    </row>
    <row r="367" spans="1:51" s="14" customFormat="1" ht="12">
      <c r="A367" s="14"/>
      <c r="B367" s="244"/>
      <c r="C367" s="245"/>
      <c r="D367" s="235" t="s">
        <v>178</v>
      </c>
      <c r="E367" s="246" t="s">
        <v>1</v>
      </c>
      <c r="F367" s="247" t="s">
        <v>194</v>
      </c>
      <c r="G367" s="245"/>
      <c r="H367" s="248">
        <v>89.56</v>
      </c>
      <c r="I367" s="249"/>
      <c r="J367" s="245"/>
      <c r="K367" s="245"/>
      <c r="L367" s="250"/>
      <c r="M367" s="251"/>
      <c r="N367" s="252"/>
      <c r="O367" s="252"/>
      <c r="P367" s="252"/>
      <c r="Q367" s="252"/>
      <c r="R367" s="252"/>
      <c r="S367" s="252"/>
      <c r="T367" s="253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4" t="s">
        <v>178</v>
      </c>
      <c r="AU367" s="254" t="s">
        <v>14</v>
      </c>
      <c r="AV367" s="14" t="s">
        <v>14</v>
      </c>
      <c r="AW367" s="14" t="s">
        <v>32</v>
      </c>
      <c r="AX367" s="14" t="s">
        <v>76</v>
      </c>
      <c r="AY367" s="254" t="s">
        <v>169</v>
      </c>
    </row>
    <row r="368" spans="1:51" s="15" customFormat="1" ht="12">
      <c r="A368" s="15"/>
      <c r="B368" s="255"/>
      <c r="C368" s="256"/>
      <c r="D368" s="235" t="s">
        <v>178</v>
      </c>
      <c r="E368" s="257" t="s">
        <v>1</v>
      </c>
      <c r="F368" s="258" t="s">
        <v>187</v>
      </c>
      <c r="G368" s="256"/>
      <c r="H368" s="259">
        <v>99.48</v>
      </c>
      <c r="I368" s="260"/>
      <c r="J368" s="256"/>
      <c r="K368" s="256"/>
      <c r="L368" s="261"/>
      <c r="M368" s="262"/>
      <c r="N368" s="263"/>
      <c r="O368" s="263"/>
      <c r="P368" s="263"/>
      <c r="Q368" s="263"/>
      <c r="R368" s="263"/>
      <c r="S368" s="263"/>
      <c r="T368" s="264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65" t="s">
        <v>178</v>
      </c>
      <c r="AU368" s="265" t="s">
        <v>14</v>
      </c>
      <c r="AV368" s="15" t="s">
        <v>176</v>
      </c>
      <c r="AW368" s="15" t="s">
        <v>32</v>
      </c>
      <c r="AX368" s="15" t="s">
        <v>84</v>
      </c>
      <c r="AY368" s="265" t="s">
        <v>169</v>
      </c>
    </row>
    <row r="369" spans="1:65" s="2" customFormat="1" ht="12">
      <c r="A369" s="39"/>
      <c r="B369" s="40"/>
      <c r="C369" s="220" t="s">
        <v>526</v>
      </c>
      <c r="D369" s="220" t="s">
        <v>171</v>
      </c>
      <c r="E369" s="221" t="s">
        <v>527</v>
      </c>
      <c r="F369" s="222" t="s">
        <v>528</v>
      </c>
      <c r="G369" s="223" t="s">
        <v>174</v>
      </c>
      <c r="H369" s="224">
        <v>22.15</v>
      </c>
      <c r="I369" s="225"/>
      <c r="J369" s="226">
        <f>ROUND(I369*H369,2)</f>
        <v>0</v>
      </c>
      <c r="K369" s="222" t="s">
        <v>175</v>
      </c>
      <c r="L369" s="45"/>
      <c r="M369" s="227" t="s">
        <v>1</v>
      </c>
      <c r="N369" s="228" t="s">
        <v>41</v>
      </c>
      <c r="O369" s="92"/>
      <c r="P369" s="229">
        <f>O369*H369</f>
        <v>0</v>
      </c>
      <c r="Q369" s="229">
        <v>0.00601</v>
      </c>
      <c r="R369" s="229">
        <f>Q369*H369</f>
        <v>0.13312149999999998</v>
      </c>
      <c r="S369" s="229">
        <v>0</v>
      </c>
      <c r="T369" s="230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1" t="s">
        <v>176</v>
      </c>
      <c r="AT369" s="231" t="s">
        <v>171</v>
      </c>
      <c r="AU369" s="231" t="s">
        <v>14</v>
      </c>
      <c r="AY369" s="18" t="s">
        <v>169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18" t="s">
        <v>84</v>
      </c>
      <c r="BK369" s="232">
        <f>ROUND(I369*H369,2)</f>
        <v>0</v>
      </c>
      <c r="BL369" s="18" t="s">
        <v>176</v>
      </c>
      <c r="BM369" s="231" t="s">
        <v>529</v>
      </c>
    </row>
    <row r="370" spans="1:51" s="13" customFormat="1" ht="12">
      <c r="A370" s="13"/>
      <c r="B370" s="233"/>
      <c r="C370" s="234"/>
      <c r="D370" s="235" t="s">
        <v>178</v>
      </c>
      <c r="E370" s="236" t="s">
        <v>1</v>
      </c>
      <c r="F370" s="237" t="s">
        <v>530</v>
      </c>
      <c r="G370" s="234"/>
      <c r="H370" s="236" t="s">
        <v>1</v>
      </c>
      <c r="I370" s="238"/>
      <c r="J370" s="234"/>
      <c r="K370" s="234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178</v>
      </c>
      <c r="AU370" s="243" t="s">
        <v>14</v>
      </c>
      <c r="AV370" s="13" t="s">
        <v>84</v>
      </c>
      <c r="AW370" s="13" t="s">
        <v>32</v>
      </c>
      <c r="AX370" s="13" t="s">
        <v>76</v>
      </c>
      <c r="AY370" s="243" t="s">
        <v>169</v>
      </c>
    </row>
    <row r="371" spans="1:51" s="14" customFormat="1" ht="12">
      <c r="A371" s="14"/>
      <c r="B371" s="244"/>
      <c r="C371" s="245"/>
      <c r="D371" s="235" t="s">
        <v>178</v>
      </c>
      <c r="E371" s="246" t="s">
        <v>1</v>
      </c>
      <c r="F371" s="247" t="s">
        <v>192</v>
      </c>
      <c r="G371" s="245"/>
      <c r="H371" s="248">
        <v>22.15</v>
      </c>
      <c r="I371" s="249"/>
      <c r="J371" s="245"/>
      <c r="K371" s="245"/>
      <c r="L371" s="250"/>
      <c r="M371" s="251"/>
      <c r="N371" s="252"/>
      <c r="O371" s="252"/>
      <c r="P371" s="252"/>
      <c r="Q371" s="252"/>
      <c r="R371" s="252"/>
      <c r="S371" s="252"/>
      <c r="T371" s="253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4" t="s">
        <v>178</v>
      </c>
      <c r="AU371" s="254" t="s">
        <v>14</v>
      </c>
      <c r="AV371" s="14" t="s">
        <v>14</v>
      </c>
      <c r="AW371" s="14" t="s">
        <v>32</v>
      </c>
      <c r="AX371" s="14" t="s">
        <v>84</v>
      </c>
      <c r="AY371" s="254" t="s">
        <v>169</v>
      </c>
    </row>
    <row r="372" spans="1:65" s="2" customFormat="1" ht="21.75" customHeight="1">
      <c r="A372" s="39"/>
      <c r="B372" s="40"/>
      <c r="C372" s="220" t="s">
        <v>531</v>
      </c>
      <c r="D372" s="220" t="s">
        <v>171</v>
      </c>
      <c r="E372" s="221" t="s">
        <v>532</v>
      </c>
      <c r="F372" s="222" t="s">
        <v>533</v>
      </c>
      <c r="G372" s="223" t="s">
        <v>174</v>
      </c>
      <c r="H372" s="224">
        <v>37.65</v>
      </c>
      <c r="I372" s="225"/>
      <c r="J372" s="226">
        <f>ROUND(I372*H372,2)</f>
        <v>0</v>
      </c>
      <c r="K372" s="222" t="s">
        <v>175</v>
      </c>
      <c r="L372" s="45"/>
      <c r="M372" s="227" t="s">
        <v>1</v>
      </c>
      <c r="N372" s="228" t="s">
        <v>41</v>
      </c>
      <c r="O372" s="92"/>
      <c r="P372" s="229">
        <f>O372*H372</f>
        <v>0</v>
      </c>
      <c r="Q372" s="229">
        <v>0.00021</v>
      </c>
      <c r="R372" s="229">
        <f>Q372*H372</f>
        <v>0.0079065</v>
      </c>
      <c r="S372" s="229">
        <v>0</v>
      </c>
      <c r="T372" s="230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1" t="s">
        <v>176</v>
      </c>
      <c r="AT372" s="231" t="s">
        <v>171</v>
      </c>
      <c r="AU372" s="231" t="s">
        <v>14</v>
      </c>
      <c r="AY372" s="18" t="s">
        <v>169</v>
      </c>
      <c r="BE372" s="232">
        <f>IF(N372="základní",J372,0)</f>
        <v>0</v>
      </c>
      <c r="BF372" s="232">
        <f>IF(N372="snížená",J372,0)</f>
        <v>0</v>
      </c>
      <c r="BG372" s="232">
        <f>IF(N372="zákl. přenesená",J372,0)</f>
        <v>0</v>
      </c>
      <c r="BH372" s="232">
        <f>IF(N372="sníž. přenesená",J372,0)</f>
        <v>0</v>
      </c>
      <c r="BI372" s="232">
        <f>IF(N372="nulová",J372,0)</f>
        <v>0</v>
      </c>
      <c r="BJ372" s="18" t="s">
        <v>84</v>
      </c>
      <c r="BK372" s="232">
        <f>ROUND(I372*H372,2)</f>
        <v>0</v>
      </c>
      <c r="BL372" s="18" t="s">
        <v>176</v>
      </c>
      <c r="BM372" s="231" t="s">
        <v>534</v>
      </c>
    </row>
    <row r="373" spans="1:51" s="13" customFormat="1" ht="12">
      <c r="A373" s="13"/>
      <c r="B373" s="233"/>
      <c r="C373" s="234"/>
      <c r="D373" s="235" t="s">
        <v>178</v>
      </c>
      <c r="E373" s="236" t="s">
        <v>1</v>
      </c>
      <c r="F373" s="237" t="s">
        <v>517</v>
      </c>
      <c r="G373" s="234"/>
      <c r="H373" s="236" t="s">
        <v>1</v>
      </c>
      <c r="I373" s="238"/>
      <c r="J373" s="234"/>
      <c r="K373" s="234"/>
      <c r="L373" s="239"/>
      <c r="M373" s="240"/>
      <c r="N373" s="241"/>
      <c r="O373" s="241"/>
      <c r="P373" s="241"/>
      <c r="Q373" s="241"/>
      <c r="R373" s="241"/>
      <c r="S373" s="241"/>
      <c r="T373" s="24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3" t="s">
        <v>178</v>
      </c>
      <c r="AU373" s="243" t="s">
        <v>14</v>
      </c>
      <c r="AV373" s="13" t="s">
        <v>84</v>
      </c>
      <c r="AW373" s="13" t="s">
        <v>32</v>
      </c>
      <c r="AX373" s="13" t="s">
        <v>76</v>
      </c>
      <c r="AY373" s="243" t="s">
        <v>169</v>
      </c>
    </row>
    <row r="374" spans="1:51" s="14" customFormat="1" ht="12">
      <c r="A374" s="14"/>
      <c r="B374" s="244"/>
      <c r="C374" s="245"/>
      <c r="D374" s="235" t="s">
        <v>178</v>
      </c>
      <c r="E374" s="246" t="s">
        <v>1</v>
      </c>
      <c r="F374" s="247" t="s">
        <v>198</v>
      </c>
      <c r="G374" s="245"/>
      <c r="H374" s="248">
        <v>37.65</v>
      </c>
      <c r="I374" s="249"/>
      <c r="J374" s="245"/>
      <c r="K374" s="245"/>
      <c r="L374" s="250"/>
      <c r="M374" s="251"/>
      <c r="N374" s="252"/>
      <c r="O374" s="252"/>
      <c r="P374" s="252"/>
      <c r="Q374" s="252"/>
      <c r="R374" s="252"/>
      <c r="S374" s="252"/>
      <c r="T374" s="25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4" t="s">
        <v>178</v>
      </c>
      <c r="AU374" s="254" t="s">
        <v>14</v>
      </c>
      <c r="AV374" s="14" t="s">
        <v>14</v>
      </c>
      <c r="AW374" s="14" t="s">
        <v>32</v>
      </c>
      <c r="AX374" s="14" t="s">
        <v>84</v>
      </c>
      <c r="AY374" s="254" t="s">
        <v>169</v>
      </c>
    </row>
    <row r="375" spans="1:65" s="2" customFormat="1" ht="33" customHeight="1">
      <c r="A375" s="39"/>
      <c r="B375" s="40"/>
      <c r="C375" s="220" t="s">
        <v>535</v>
      </c>
      <c r="D375" s="220" t="s">
        <v>171</v>
      </c>
      <c r="E375" s="221" t="s">
        <v>536</v>
      </c>
      <c r="F375" s="222" t="s">
        <v>537</v>
      </c>
      <c r="G375" s="223" t="s">
        <v>174</v>
      </c>
      <c r="H375" s="224">
        <v>37.65</v>
      </c>
      <c r="I375" s="225"/>
      <c r="J375" s="226">
        <f>ROUND(I375*H375,2)</f>
        <v>0</v>
      </c>
      <c r="K375" s="222" t="s">
        <v>175</v>
      </c>
      <c r="L375" s="45"/>
      <c r="M375" s="227" t="s">
        <v>1</v>
      </c>
      <c r="N375" s="228" t="s">
        <v>41</v>
      </c>
      <c r="O375" s="92"/>
      <c r="P375" s="229">
        <f>O375*H375</f>
        <v>0</v>
      </c>
      <c r="Q375" s="229">
        <v>0.12966</v>
      </c>
      <c r="R375" s="229">
        <f>Q375*H375</f>
        <v>4.881698999999999</v>
      </c>
      <c r="S375" s="229">
        <v>0</v>
      </c>
      <c r="T375" s="230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1" t="s">
        <v>176</v>
      </c>
      <c r="AT375" s="231" t="s">
        <v>171</v>
      </c>
      <c r="AU375" s="231" t="s">
        <v>14</v>
      </c>
      <c r="AY375" s="18" t="s">
        <v>169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18" t="s">
        <v>84</v>
      </c>
      <c r="BK375" s="232">
        <f>ROUND(I375*H375,2)</f>
        <v>0</v>
      </c>
      <c r="BL375" s="18" t="s">
        <v>176</v>
      </c>
      <c r="BM375" s="231" t="s">
        <v>538</v>
      </c>
    </row>
    <row r="376" spans="1:51" s="13" customFormat="1" ht="12">
      <c r="A376" s="13"/>
      <c r="B376" s="233"/>
      <c r="C376" s="234"/>
      <c r="D376" s="235" t="s">
        <v>178</v>
      </c>
      <c r="E376" s="236" t="s">
        <v>1</v>
      </c>
      <c r="F376" s="237" t="s">
        <v>517</v>
      </c>
      <c r="G376" s="234"/>
      <c r="H376" s="236" t="s">
        <v>1</v>
      </c>
      <c r="I376" s="238"/>
      <c r="J376" s="234"/>
      <c r="K376" s="234"/>
      <c r="L376" s="239"/>
      <c r="M376" s="240"/>
      <c r="N376" s="241"/>
      <c r="O376" s="241"/>
      <c r="P376" s="241"/>
      <c r="Q376" s="241"/>
      <c r="R376" s="241"/>
      <c r="S376" s="241"/>
      <c r="T376" s="24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3" t="s">
        <v>178</v>
      </c>
      <c r="AU376" s="243" t="s">
        <v>14</v>
      </c>
      <c r="AV376" s="13" t="s">
        <v>84</v>
      </c>
      <c r="AW376" s="13" t="s">
        <v>32</v>
      </c>
      <c r="AX376" s="13" t="s">
        <v>76</v>
      </c>
      <c r="AY376" s="243" t="s">
        <v>169</v>
      </c>
    </row>
    <row r="377" spans="1:51" s="14" customFormat="1" ht="12">
      <c r="A377" s="14"/>
      <c r="B377" s="244"/>
      <c r="C377" s="245"/>
      <c r="D377" s="235" t="s">
        <v>178</v>
      </c>
      <c r="E377" s="246" t="s">
        <v>1</v>
      </c>
      <c r="F377" s="247" t="s">
        <v>198</v>
      </c>
      <c r="G377" s="245"/>
      <c r="H377" s="248">
        <v>37.65</v>
      </c>
      <c r="I377" s="249"/>
      <c r="J377" s="245"/>
      <c r="K377" s="245"/>
      <c r="L377" s="250"/>
      <c r="M377" s="251"/>
      <c r="N377" s="252"/>
      <c r="O377" s="252"/>
      <c r="P377" s="252"/>
      <c r="Q377" s="252"/>
      <c r="R377" s="252"/>
      <c r="S377" s="252"/>
      <c r="T377" s="253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4" t="s">
        <v>178</v>
      </c>
      <c r="AU377" s="254" t="s">
        <v>14</v>
      </c>
      <c r="AV377" s="14" t="s">
        <v>14</v>
      </c>
      <c r="AW377" s="14" t="s">
        <v>32</v>
      </c>
      <c r="AX377" s="14" t="s">
        <v>84</v>
      </c>
      <c r="AY377" s="254" t="s">
        <v>169</v>
      </c>
    </row>
    <row r="378" spans="1:65" s="2" customFormat="1" ht="12">
      <c r="A378" s="39"/>
      <c r="B378" s="40"/>
      <c r="C378" s="220" t="s">
        <v>539</v>
      </c>
      <c r="D378" s="220" t="s">
        <v>171</v>
      </c>
      <c r="E378" s="221" t="s">
        <v>540</v>
      </c>
      <c r="F378" s="222" t="s">
        <v>541</v>
      </c>
      <c r="G378" s="223" t="s">
        <v>174</v>
      </c>
      <c r="H378" s="224">
        <v>17.52</v>
      </c>
      <c r="I378" s="225"/>
      <c r="J378" s="226">
        <f>ROUND(I378*H378,2)</f>
        <v>0</v>
      </c>
      <c r="K378" s="222" t="s">
        <v>175</v>
      </c>
      <c r="L378" s="45"/>
      <c r="M378" s="227" t="s">
        <v>1</v>
      </c>
      <c r="N378" s="228" t="s">
        <v>41</v>
      </c>
      <c r="O378" s="92"/>
      <c r="P378" s="229">
        <f>O378*H378</f>
        <v>0</v>
      </c>
      <c r="Q378" s="229">
        <v>0.1837</v>
      </c>
      <c r="R378" s="229">
        <f>Q378*H378</f>
        <v>3.218424</v>
      </c>
      <c r="S378" s="229">
        <v>0</v>
      </c>
      <c r="T378" s="230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1" t="s">
        <v>176</v>
      </c>
      <c r="AT378" s="231" t="s">
        <v>171</v>
      </c>
      <c r="AU378" s="231" t="s">
        <v>14</v>
      </c>
      <c r="AY378" s="18" t="s">
        <v>169</v>
      </c>
      <c r="BE378" s="232">
        <f>IF(N378="základní",J378,0)</f>
        <v>0</v>
      </c>
      <c r="BF378" s="232">
        <f>IF(N378="snížená",J378,0)</f>
        <v>0</v>
      </c>
      <c r="BG378" s="232">
        <f>IF(N378="zákl. přenesená",J378,0)</f>
        <v>0</v>
      </c>
      <c r="BH378" s="232">
        <f>IF(N378="sníž. přenesená",J378,0)</f>
        <v>0</v>
      </c>
      <c r="BI378" s="232">
        <f>IF(N378="nulová",J378,0)</f>
        <v>0</v>
      </c>
      <c r="BJ378" s="18" t="s">
        <v>84</v>
      </c>
      <c r="BK378" s="232">
        <f>ROUND(I378*H378,2)</f>
        <v>0</v>
      </c>
      <c r="BL378" s="18" t="s">
        <v>176</v>
      </c>
      <c r="BM378" s="231" t="s">
        <v>542</v>
      </c>
    </row>
    <row r="379" spans="1:51" s="14" customFormat="1" ht="12">
      <c r="A379" s="14"/>
      <c r="B379" s="244"/>
      <c r="C379" s="245"/>
      <c r="D379" s="235" t="s">
        <v>178</v>
      </c>
      <c r="E379" s="246" t="s">
        <v>1</v>
      </c>
      <c r="F379" s="247" t="s">
        <v>128</v>
      </c>
      <c r="G379" s="245"/>
      <c r="H379" s="248">
        <v>17.52</v>
      </c>
      <c r="I379" s="249"/>
      <c r="J379" s="245"/>
      <c r="K379" s="245"/>
      <c r="L379" s="250"/>
      <c r="M379" s="251"/>
      <c r="N379" s="252"/>
      <c r="O379" s="252"/>
      <c r="P379" s="252"/>
      <c r="Q379" s="252"/>
      <c r="R379" s="252"/>
      <c r="S379" s="252"/>
      <c r="T379" s="253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4" t="s">
        <v>178</v>
      </c>
      <c r="AU379" s="254" t="s">
        <v>14</v>
      </c>
      <c r="AV379" s="14" t="s">
        <v>14</v>
      </c>
      <c r="AW379" s="14" t="s">
        <v>32</v>
      </c>
      <c r="AX379" s="14" t="s">
        <v>84</v>
      </c>
      <c r="AY379" s="254" t="s">
        <v>169</v>
      </c>
    </row>
    <row r="380" spans="1:65" s="2" customFormat="1" ht="12">
      <c r="A380" s="39"/>
      <c r="B380" s="40"/>
      <c r="C380" s="220" t="s">
        <v>543</v>
      </c>
      <c r="D380" s="220" t="s">
        <v>171</v>
      </c>
      <c r="E380" s="221" t="s">
        <v>544</v>
      </c>
      <c r="F380" s="222" t="s">
        <v>545</v>
      </c>
      <c r="G380" s="223" t="s">
        <v>174</v>
      </c>
      <c r="H380" s="224">
        <v>204.24</v>
      </c>
      <c r="I380" s="225"/>
      <c r="J380" s="226">
        <f>ROUND(I380*H380,2)</f>
        <v>0</v>
      </c>
      <c r="K380" s="222" t="s">
        <v>175</v>
      </c>
      <c r="L380" s="45"/>
      <c r="M380" s="227" t="s">
        <v>1</v>
      </c>
      <c r="N380" s="228" t="s">
        <v>41</v>
      </c>
      <c r="O380" s="92"/>
      <c r="P380" s="229">
        <f>O380*H380</f>
        <v>0</v>
      </c>
      <c r="Q380" s="229">
        <v>0.08425</v>
      </c>
      <c r="R380" s="229">
        <f>Q380*H380</f>
        <v>17.207220000000003</v>
      </c>
      <c r="S380" s="229">
        <v>0</v>
      </c>
      <c r="T380" s="230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1" t="s">
        <v>176</v>
      </c>
      <c r="AT380" s="231" t="s">
        <v>171</v>
      </c>
      <c r="AU380" s="231" t="s">
        <v>14</v>
      </c>
      <c r="AY380" s="18" t="s">
        <v>169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18" t="s">
        <v>84</v>
      </c>
      <c r="BK380" s="232">
        <f>ROUND(I380*H380,2)</f>
        <v>0</v>
      </c>
      <c r="BL380" s="18" t="s">
        <v>176</v>
      </c>
      <c r="BM380" s="231" t="s">
        <v>546</v>
      </c>
    </row>
    <row r="381" spans="1:51" s="14" customFormat="1" ht="12">
      <c r="A381" s="14"/>
      <c r="B381" s="244"/>
      <c r="C381" s="245"/>
      <c r="D381" s="235" t="s">
        <v>178</v>
      </c>
      <c r="E381" s="246" t="s">
        <v>1</v>
      </c>
      <c r="F381" s="247" t="s">
        <v>96</v>
      </c>
      <c r="G381" s="245"/>
      <c r="H381" s="248">
        <v>204.24</v>
      </c>
      <c r="I381" s="249"/>
      <c r="J381" s="245"/>
      <c r="K381" s="245"/>
      <c r="L381" s="250"/>
      <c r="M381" s="251"/>
      <c r="N381" s="252"/>
      <c r="O381" s="252"/>
      <c r="P381" s="252"/>
      <c r="Q381" s="252"/>
      <c r="R381" s="252"/>
      <c r="S381" s="252"/>
      <c r="T381" s="253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4" t="s">
        <v>178</v>
      </c>
      <c r="AU381" s="254" t="s">
        <v>14</v>
      </c>
      <c r="AV381" s="14" t="s">
        <v>14</v>
      </c>
      <c r="AW381" s="14" t="s">
        <v>32</v>
      </c>
      <c r="AX381" s="14" t="s">
        <v>84</v>
      </c>
      <c r="AY381" s="254" t="s">
        <v>169</v>
      </c>
    </row>
    <row r="382" spans="1:65" s="2" customFormat="1" ht="21.75" customHeight="1">
      <c r="A382" s="39"/>
      <c r="B382" s="40"/>
      <c r="C382" s="277" t="s">
        <v>547</v>
      </c>
      <c r="D382" s="277" t="s">
        <v>350</v>
      </c>
      <c r="E382" s="278" t="s">
        <v>548</v>
      </c>
      <c r="F382" s="279" t="s">
        <v>549</v>
      </c>
      <c r="G382" s="280" t="s">
        <v>174</v>
      </c>
      <c r="H382" s="281">
        <v>21.037</v>
      </c>
      <c r="I382" s="282"/>
      <c r="J382" s="283">
        <f>ROUND(I382*H382,2)</f>
        <v>0</v>
      </c>
      <c r="K382" s="279" t="s">
        <v>175</v>
      </c>
      <c r="L382" s="284"/>
      <c r="M382" s="285" t="s">
        <v>1</v>
      </c>
      <c r="N382" s="286" t="s">
        <v>41</v>
      </c>
      <c r="O382" s="92"/>
      <c r="P382" s="229">
        <f>O382*H382</f>
        <v>0</v>
      </c>
      <c r="Q382" s="229">
        <v>0.131</v>
      </c>
      <c r="R382" s="229">
        <f>Q382*H382</f>
        <v>2.755847</v>
      </c>
      <c r="S382" s="229">
        <v>0</v>
      </c>
      <c r="T382" s="230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1" t="s">
        <v>217</v>
      </c>
      <c r="AT382" s="231" t="s">
        <v>350</v>
      </c>
      <c r="AU382" s="231" t="s">
        <v>14</v>
      </c>
      <c r="AY382" s="18" t="s">
        <v>169</v>
      </c>
      <c r="BE382" s="232">
        <f>IF(N382="základní",J382,0)</f>
        <v>0</v>
      </c>
      <c r="BF382" s="232">
        <f>IF(N382="snížená",J382,0)</f>
        <v>0</v>
      </c>
      <c r="BG382" s="232">
        <f>IF(N382="zákl. přenesená",J382,0)</f>
        <v>0</v>
      </c>
      <c r="BH382" s="232">
        <f>IF(N382="sníž. přenesená",J382,0)</f>
        <v>0</v>
      </c>
      <c r="BI382" s="232">
        <f>IF(N382="nulová",J382,0)</f>
        <v>0</v>
      </c>
      <c r="BJ382" s="18" t="s">
        <v>84</v>
      </c>
      <c r="BK382" s="232">
        <f>ROUND(I382*H382,2)</f>
        <v>0</v>
      </c>
      <c r="BL382" s="18" t="s">
        <v>176</v>
      </c>
      <c r="BM382" s="231" t="s">
        <v>550</v>
      </c>
    </row>
    <row r="383" spans="1:63" s="12" customFormat="1" ht="22.8" customHeight="1">
      <c r="A383" s="12"/>
      <c r="B383" s="204"/>
      <c r="C383" s="205"/>
      <c r="D383" s="206" t="s">
        <v>75</v>
      </c>
      <c r="E383" s="218" t="s">
        <v>217</v>
      </c>
      <c r="F383" s="218" t="s">
        <v>551</v>
      </c>
      <c r="G383" s="205"/>
      <c r="H383" s="205"/>
      <c r="I383" s="208"/>
      <c r="J383" s="219">
        <f>BK383</f>
        <v>0</v>
      </c>
      <c r="K383" s="205"/>
      <c r="L383" s="210"/>
      <c r="M383" s="211"/>
      <c r="N383" s="212"/>
      <c r="O383" s="212"/>
      <c r="P383" s="213">
        <f>SUM(P384:P485)</f>
        <v>0</v>
      </c>
      <c r="Q383" s="212"/>
      <c r="R383" s="213">
        <f>SUM(R384:R485)</f>
        <v>76.86661833999999</v>
      </c>
      <c r="S383" s="212"/>
      <c r="T383" s="214">
        <f>SUM(T384:T485)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15" t="s">
        <v>84</v>
      </c>
      <c r="AT383" s="216" t="s">
        <v>75</v>
      </c>
      <c r="AU383" s="216" t="s">
        <v>84</v>
      </c>
      <c r="AY383" s="215" t="s">
        <v>169</v>
      </c>
      <c r="BK383" s="217">
        <f>SUM(BK384:BK485)</f>
        <v>0</v>
      </c>
    </row>
    <row r="384" spans="1:65" s="2" customFormat="1" ht="12">
      <c r="A384" s="39"/>
      <c r="B384" s="40"/>
      <c r="C384" s="220" t="s">
        <v>552</v>
      </c>
      <c r="D384" s="220" t="s">
        <v>171</v>
      </c>
      <c r="E384" s="221" t="s">
        <v>553</v>
      </c>
      <c r="F384" s="222" t="s">
        <v>554</v>
      </c>
      <c r="G384" s="223" t="s">
        <v>202</v>
      </c>
      <c r="H384" s="224">
        <v>116</v>
      </c>
      <c r="I384" s="225"/>
      <c r="J384" s="226">
        <f>ROUND(I384*H384,2)</f>
        <v>0</v>
      </c>
      <c r="K384" s="222" t="s">
        <v>175</v>
      </c>
      <c r="L384" s="45"/>
      <c r="M384" s="227" t="s">
        <v>1</v>
      </c>
      <c r="N384" s="228" t="s">
        <v>41</v>
      </c>
      <c r="O384" s="92"/>
      <c r="P384" s="229">
        <f>O384*H384</f>
        <v>0</v>
      </c>
      <c r="Q384" s="229">
        <v>3E-05</v>
      </c>
      <c r="R384" s="229">
        <f>Q384*H384</f>
        <v>0.00348</v>
      </c>
      <c r="S384" s="229">
        <v>0</v>
      </c>
      <c r="T384" s="230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1" t="s">
        <v>176</v>
      </c>
      <c r="AT384" s="231" t="s">
        <v>171</v>
      </c>
      <c r="AU384" s="231" t="s">
        <v>14</v>
      </c>
      <c r="AY384" s="18" t="s">
        <v>169</v>
      </c>
      <c r="BE384" s="232">
        <f>IF(N384="základní",J384,0)</f>
        <v>0</v>
      </c>
      <c r="BF384" s="232">
        <f>IF(N384="snížená",J384,0)</f>
        <v>0</v>
      </c>
      <c r="BG384" s="232">
        <f>IF(N384="zákl. přenesená",J384,0)</f>
        <v>0</v>
      </c>
      <c r="BH384" s="232">
        <f>IF(N384="sníž. přenesená",J384,0)</f>
        <v>0</v>
      </c>
      <c r="BI384" s="232">
        <f>IF(N384="nulová",J384,0)</f>
        <v>0</v>
      </c>
      <c r="BJ384" s="18" t="s">
        <v>84</v>
      </c>
      <c r="BK384" s="232">
        <f>ROUND(I384*H384,2)</f>
        <v>0</v>
      </c>
      <c r="BL384" s="18" t="s">
        <v>176</v>
      </c>
      <c r="BM384" s="231" t="s">
        <v>555</v>
      </c>
    </row>
    <row r="385" spans="1:51" s="13" customFormat="1" ht="12">
      <c r="A385" s="13"/>
      <c r="B385" s="233"/>
      <c r="C385" s="234"/>
      <c r="D385" s="235" t="s">
        <v>178</v>
      </c>
      <c r="E385" s="236" t="s">
        <v>1</v>
      </c>
      <c r="F385" s="237" t="s">
        <v>556</v>
      </c>
      <c r="G385" s="234"/>
      <c r="H385" s="236" t="s">
        <v>1</v>
      </c>
      <c r="I385" s="238"/>
      <c r="J385" s="234"/>
      <c r="K385" s="234"/>
      <c r="L385" s="239"/>
      <c r="M385" s="240"/>
      <c r="N385" s="241"/>
      <c r="O385" s="241"/>
      <c r="P385" s="241"/>
      <c r="Q385" s="241"/>
      <c r="R385" s="241"/>
      <c r="S385" s="241"/>
      <c r="T385" s="24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3" t="s">
        <v>178</v>
      </c>
      <c r="AU385" s="243" t="s">
        <v>14</v>
      </c>
      <c r="AV385" s="13" t="s">
        <v>84</v>
      </c>
      <c r="AW385" s="13" t="s">
        <v>32</v>
      </c>
      <c r="AX385" s="13" t="s">
        <v>76</v>
      </c>
      <c r="AY385" s="243" t="s">
        <v>169</v>
      </c>
    </row>
    <row r="386" spans="1:51" s="14" customFormat="1" ht="12">
      <c r="A386" s="14"/>
      <c r="B386" s="244"/>
      <c r="C386" s="245"/>
      <c r="D386" s="235" t="s">
        <v>178</v>
      </c>
      <c r="E386" s="246" t="s">
        <v>1</v>
      </c>
      <c r="F386" s="247" t="s">
        <v>557</v>
      </c>
      <c r="G386" s="245"/>
      <c r="H386" s="248">
        <v>116</v>
      </c>
      <c r="I386" s="249"/>
      <c r="J386" s="245"/>
      <c r="K386" s="245"/>
      <c r="L386" s="250"/>
      <c r="M386" s="251"/>
      <c r="N386" s="252"/>
      <c r="O386" s="252"/>
      <c r="P386" s="252"/>
      <c r="Q386" s="252"/>
      <c r="R386" s="252"/>
      <c r="S386" s="252"/>
      <c r="T386" s="253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4" t="s">
        <v>178</v>
      </c>
      <c r="AU386" s="254" t="s">
        <v>14</v>
      </c>
      <c r="AV386" s="14" t="s">
        <v>14</v>
      </c>
      <c r="AW386" s="14" t="s">
        <v>32</v>
      </c>
      <c r="AX386" s="14" t="s">
        <v>84</v>
      </c>
      <c r="AY386" s="254" t="s">
        <v>169</v>
      </c>
    </row>
    <row r="387" spans="1:65" s="2" customFormat="1" ht="12">
      <c r="A387" s="39"/>
      <c r="B387" s="40"/>
      <c r="C387" s="277" t="s">
        <v>558</v>
      </c>
      <c r="D387" s="277" t="s">
        <v>350</v>
      </c>
      <c r="E387" s="278" t="s">
        <v>559</v>
      </c>
      <c r="F387" s="279" t="s">
        <v>560</v>
      </c>
      <c r="G387" s="280" t="s">
        <v>202</v>
      </c>
      <c r="H387" s="281">
        <v>117.74</v>
      </c>
      <c r="I387" s="282"/>
      <c r="J387" s="283">
        <f>ROUND(I387*H387,2)</f>
        <v>0</v>
      </c>
      <c r="K387" s="279" t="s">
        <v>175</v>
      </c>
      <c r="L387" s="284"/>
      <c r="M387" s="285" t="s">
        <v>1</v>
      </c>
      <c r="N387" s="286" t="s">
        <v>41</v>
      </c>
      <c r="O387" s="92"/>
      <c r="P387" s="229">
        <f>O387*H387</f>
        <v>0</v>
      </c>
      <c r="Q387" s="229">
        <v>0.03196</v>
      </c>
      <c r="R387" s="229">
        <f>Q387*H387</f>
        <v>3.7629704</v>
      </c>
      <c r="S387" s="229">
        <v>0</v>
      </c>
      <c r="T387" s="230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1" t="s">
        <v>217</v>
      </c>
      <c r="AT387" s="231" t="s">
        <v>350</v>
      </c>
      <c r="AU387" s="231" t="s">
        <v>14</v>
      </c>
      <c r="AY387" s="18" t="s">
        <v>169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18" t="s">
        <v>84</v>
      </c>
      <c r="BK387" s="232">
        <f>ROUND(I387*H387,2)</f>
        <v>0</v>
      </c>
      <c r="BL387" s="18" t="s">
        <v>176</v>
      </c>
      <c r="BM387" s="231" t="s">
        <v>561</v>
      </c>
    </row>
    <row r="388" spans="1:51" s="13" customFormat="1" ht="12">
      <c r="A388" s="13"/>
      <c r="B388" s="233"/>
      <c r="C388" s="234"/>
      <c r="D388" s="235" t="s">
        <v>178</v>
      </c>
      <c r="E388" s="236" t="s">
        <v>1</v>
      </c>
      <c r="F388" s="237" t="s">
        <v>556</v>
      </c>
      <c r="G388" s="234"/>
      <c r="H388" s="236" t="s">
        <v>1</v>
      </c>
      <c r="I388" s="238"/>
      <c r="J388" s="234"/>
      <c r="K388" s="234"/>
      <c r="L388" s="239"/>
      <c r="M388" s="240"/>
      <c r="N388" s="241"/>
      <c r="O388" s="241"/>
      <c r="P388" s="241"/>
      <c r="Q388" s="241"/>
      <c r="R388" s="241"/>
      <c r="S388" s="241"/>
      <c r="T388" s="24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3" t="s">
        <v>178</v>
      </c>
      <c r="AU388" s="243" t="s">
        <v>14</v>
      </c>
      <c r="AV388" s="13" t="s">
        <v>84</v>
      </c>
      <c r="AW388" s="13" t="s">
        <v>32</v>
      </c>
      <c r="AX388" s="13" t="s">
        <v>76</v>
      </c>
      <c r="AY388" s="243" t="s">
        <v>169</v>
      </c>
    </row>
    <row r="389" spans="1:51" s="13" customFormat="1" ht="12">
      <c r="A389" s="13"/>
      <c r="B389" s="233"/>
      <c r="C389" s="234"/>
      <c r="D389" s="235" t="s">
        <v>178</v>
      </c>
      <c r="E389" s="236" t="s">
        <v>1</v>
      </c>
      <c r="F389" s="237" t="s">
        <v>562</v>
      </c>
      <c r="G389" s="234"/>
      <c r="H389" s="236" t="s">
        <v>1</v>
      </c>
      <c r="I389" s="238"/>
      <c r="J389" s="234"/>
      <c r="K389" s="234"/>
      <c r="L389" s="239"/>
      <c r="M389" s="240"/>
      <c r="N389" s="241"/>
      <c r="O389" s="241"/>
      <c r="P389" s="241"/>
      <c r="Q389" s="241"/>
      <c r="R389" s="241"/>
      <c r="S389" s="241"/>
      <c r="T389" s="24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3" t="s">
        <v>178</v>
      </c>
      <c r="AU389" s="243" t="s">
        <v>14</v>
      </c>
      <c r="AV389" s="13" t="s">
        <v>84</v>
      </c>
      <c r="AW389" s="13" t="s">
        <v>32</v>
      </c>
      <c r="AX389" s="13" t="s">
        <v>76</v>
      </c>
      <c r="AY389" s="243" t="s">
        <v>169</v>
      </c>
    </row>
    <row r="390" spans="1:51" s="14" customFormat="1" ht="12">
      <c r="A390" s="14"/>
      <c r="B390" s="244"/>
      <c r="C390" s="245"/>
      <c r="D390" s="235" t="s">
        <v>178</v>
      </c>
      <c r="E390" s="246" t="s">
        <v>1</v>
      </c>
      <c r="F390" s="247" t="s">
        <v>563</v>
      </c>
      <c r="G390" s="245"/>
      <c r="H390" s="248">
        <v>117.74</v>
      </c>
      <c r="I390" s="249"/>
      <c r="J390" s="245"/>
      <c r="K390" s="245"/>
      <c r="L390" s="250"/>
      <c r="M390" s="251"/>
      <c r="N390" s="252"/>
      <c r="O390" s="252"/>
      <c r="P390" s="252"/>
      <c r="Q390" s="252"/>
      <c r="R390" s="252"/>
      <c r="S390" s="252"/>
      <c r="T390" s="253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4" t="s">
        <v>178</v>
      </c>
      <c r="AU390" s="254" t="s">
        <v>14</v>
      </c>
      <c r="AV390" s="14" t="s">
        <v>14</v>
      </c>
      <c r="AW390" s="14" t="s">
        <v>32</v>
      </c>
      <c r="AX390" s="14" t="s">
        <v>84</v>
      </c>
      <c r="AY390" s="254" t="s">
        <v>169</v>
      </c>
    </row>
    <row r="391" spans="1:65" s="2" customFormat="1" ht="12">
      <c r="A391" s="39"/>
      <c r="B391" s="40"/>
      <c r="C391" s="220" t="s">
        <v>216</v>
      </c>
      <c r="D391" s="220" t="s">
        <v>171</v>
      </c>
      <c r="E391" s="221" t="s">
        <v>564</v>
      </c>
      <c r="F391" s="222" t="s">
        <v>565</v>
      </c>
      <c r="G391" s="223" t="s">
        <v>202</v>
      </c>
      <c r="H391" s="224">
        <v>24</v>
      </c>
      <c r="I391" s="225"/>
      <c r="J391" s="226">
        <f>ROUND(I391*H391,2)</f>
        <v>0</v>
      </c>
      <c r="K391" s="222" t="s">
        <v>175</v>
      </c>
      <c r="L391" s="45"/>
      <c r="M391" s="227" t="s">
        <v>1</v>
      </c>
      <c r="N391" s="228" t="s">
        <v>41</v>
      </c>
      <c r="O391" s="92"/>
      <c r="P391" s="229">
        <f>O391*H391</f>
        <v>0</v>
      </c>
      <c r="Q391" s="229">
        <v>3E-05</v>
      </c>
      <c r="R391" s="229">
        <f>Q391*H391</f>
        <v>0.00072</v>
      </c>
      <c r="S391" s="229">
        <v>0</v>
      </c>
      <c r="T391" s="230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1" t="s">
        <v>176</v>
      </c>
      <c r="AT391" s="231" t="s">
        <v>171</v>
      </c>
      <c r="AU391" s="231" t="s">
        <v>14</v>
      </c>
      <c r="AY391" s="18" t="s">
        <v>169</v>
      </c>
      <c r="BE391" s="232">
        <f>IF(N391="základní",J391,0)</f>
        <v>0</v>
      </c>
      <c r="BF391" s="232">
        <f>IF(N391="snížená",J391,0)</f>
        <v>0</v>
      </c>
      <c r="BG391" s="232">
        <f>IF(N391="zákl. přenesená",J391,0)</f>
        <v>0</v>
      </c>
      <c r="BH391" s="232">
        <f>IF(N391="sníž. přenesená",J391,0)</f>
        <v>0</v>
      </c>
      <c r="BI391" s="232">
        <f>IF(N391="nulová",J391,0)</f>
        <v>0</v>
      </c>
      <c r="BJ391" s="18" t="s">
        <v>84</v>
      </c>
      <c r="BK391" s="232">
        <f>ROUND(I391*H391,2)</f>
        <v>0</v>
      </c>
      <c r="BL391" s="18" t="s">
        <v>176</v>
      </c>
      <c r="BM391" s="231" t="s">
        <v>566</v>
      </c>
    </row>
    <row r="392" spans="1:51" s="13" customFormat="1" ht="12">
      <c r="A392" s="13"/>
      <c r="B392" s="233"/>
      <c r="C392" s="234"/>
      <c r="D392" s="235" t="s">
        <v>178</v>
      </c>
      <c r="E392" s="236" t="s">
        <v>1</v>
      </c>
      <c r="F392" s="237" t="s">
        <v>378</v>
      </c>
      <c r="G392" s="234"/>
      <c r="H392" s="236" t="s">
        <v>1</v>
      </c>
      <c r="I392" s="238"/>
      <c r="J392" s="234"/>
      <c r="K392" s="234"/>
      <c r="L392" s="239"/>
      <c r="M392" s="240"/>
      <c r="N392" s="241"/>
      <c r="O392" s="241"/>
      <c r="P392" s="241"/>
      <c r="Q392" s="241"/>
      <c r="R392" s="241"/>
      <c r="S392" s="241"/>
      <c r="T392" s="24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3" t="s">
        <v>178</v>
      </c>
      <c r="AU392" s="243" t="s">
        <v>14</v>
      </c>
      <c r="AV392" s="13" t="s">
        <v>84</v>
      </c>
      <c r="AW392" s="13" t="s">
        <v>32</v>
      </c>
      <c r="AX392" s="13" t="s">
        <v>76</v>
      </c>
      <c r="AY392" s="243" t="s">
        <v>169</v>
      </c>
    </row>
    <row r="393" spans="1:51" s="14" customFormat="1" ht="12">
      <c r="A393" s="14"/>
      <c r="B393" s="244"/>
      <c r="C393" s="245"/>
      <c r="D393" s="235" t="s">
        <v>178</v>
      </c>
      <c r="E393" s="246" t="s">
        <v>1</v>
      </c>
      <c r="F393" s="247" t="s">
        <v>567</v>
      </c>
      <c r="G393" s="245"/>
      <c r="H393" s="248">
        <v>24</v>
      </c>
      <c r="I393" s="249"/>
      <c r="J393" s="245"/>
      <c r="K393" s="245"/>
      <c r="L393" s="250"/>
      <c r="M393" s="251"/>
      <c r="N393" s="252"/>
      <c r="O393" s="252"/>
      <c r="P393" s="252"/>
      <c r="Q393" s="252"/>
      <c r="R393" s="252"/>
      <c r="S393" s="252"/>
      <c r="T393" s="253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4" t="s">
        <v>178</v>
      </c>
      <c r="AU393" s="254" t="s">
        <v>14</v>
      </c>
      <c r="AV393" s="14" t="s">
        <v>14</v>
      </c>
      <c r="AW393" s="14" t="s">
        <v>32</v>
      </c>
      <c r="AX393" s="14" t="s">
        <v>84</v>
      </c>
      <c r="AY393" s="254" t="s">
        <v>169</v>
      </c>
    </row>
    <row r="394" spans="1:65" s="2" customFormat="1" ht="12">
      <c r="A394" s="39"/>
      <c r="B394" s="40"/>
      <c r="C394" s="277" t="s">
        <v>568</v>
      </c>
      <c r="D394" s="277" t="s">
        <v>350</v>
      </c>
      <c r="E394" s="278" t="s">
        <v>569</v>
      </c>
      <c r="F394" s="279" t="s">
        <v>570</v>
      </c>
      <c r="G394" s="280" t="s">
        <v>202</v>
      </c>
      <c r="H394" s="281">
        <v>24.36</v>
      </c>
      <c r="I394" s="282"/>
      <c r="J394" s="283">
        <f>ROUND(I394*H394,2)</f>
        <v>0</v>
      </c>
      <c r="K394" s="279" t="s">
        <v>175</v>
      </c>
      <c r="L394" s="284"/>
      <c r="M394" s="285" t="s">
        <v>1</v>
      </c>
      <c r="N394" s="286" t="s">
        <v>41</v>
      </c>
      <c r="O394" s="92"/>
      <c r="P394" s="229">
        <f>O394*H394</f>
        <v>0</v>
      </c>
      <c r="Q394" s="229">
        <v>0.03201</v>
      </c>
      <c r="R394" s="229">
        <f>Q394*H394</f>
        <v>0.7797635999999999</v>
      </c>
      <c r="S394" s="229">
        <v>0</v>
      </c>
      <c r="T394" s="230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1" t="s">
        <v>217</v>
      </c>
      <c r="AT394" s="231" t="s">
        <v>350</v>
      </c>
      <c r="AU394" s="231" t="s">
        <v>14</v>
      </c>
      <c r="AY394" s="18" t="s">
        <v>169</v>
      </c>
      <c r="BE394" s="232">
        <f>IF(N394="základní",J394,0)</f>
        <v>0</v>
      </c>
      <c r="BF394" s="232">
        <f>IF(N394="snížená",J394,0)</f>
        <v>0</v>
      </c>
      <c r="BG394" s="232">
        <f>IF(N394="zákl. přenesená",J394,0)</f>
        <v>0</v>
      </c>
      <c r="BH394" s="232">
        <f>IF(N394="sníž. přenesená",J394,0)</f>
        <v>0</v>
      </c>
      <c r="BI394" s="232">
        <f>IF(N394="nulová",J394,0)</f>
        <v>0</v>
      </c>
      <c r="BJ394" s="18" t="s">
        <v>84</v>
      </c>
      <c r="BK394" s="232">
        <f>ROUND(I394*H394,2)</f>
        <v>0</v>
      </c>
      <c r="BL394" s="18" t="s">
        <v>176</v>
      </c>
      <c r="BM394" s="231" t="s">
        <v>571</v>
      </c>
    </row>
    <row r="395" spans="1:51" s="14" customFormat="1" ht="12">
      <c r="A395" s="14"/>
      <c r="B395" s="244"/>
      <c r="C395" s="245"/>
      <c r="D395" s="235" t="s">
        <v>178</v>
      </c>
      <c r="E395" s="245"/>
      <c r="F395" s="247" t="s">
        <v>572</v>
      </c>
      <c r="G395" s="245"/>
      <c r="H395" s="248">
        <v>24.36</v>
      </c>
      <c r="I395" s="249"/>
      <c r="J395" s="245"/>
      <c r="K395" s="245"/>
      <c r="L395" s="250"/>
      <c r="M395" s="251"/>
      <c r="N395" s="252"/>
      <c r="O395" s="252"/>
      <c r="P395" s="252"/>
      <c r="Q395" s="252"/>
      <c r="R395" s="252"/>
      <c r="S395" s="252"/>
      <c r="T395" s="253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4" t="s">
        <v>178</v>
      </c>
      <c r="AU395" s="254" t="s">
        <v>14</v>
      </c>
      <c r="AV395" s="14" t="s">
        <v>14</v>
      </c>
      <c r="AW395" s="14" t="s">
        <v>4</v>
      </c>
      <c r="AX395" s="14" t="s">
        <v>84</v>
      </c>
      <c r="AY395" s="254" t="s">
        <v>169</v>
      </c>
    </row>
    <row r="396" spans="1:65" s="2" customFormat="1" ht="21.75" customHeight="1">
      <c r="A396" s="39"/>
      <c r="B396" s="40"/>
      <c r="C396" s="220" t="s">
        <v>573</v>
      </c>
      <c r="D396" s="220" t="s">
        <v>171</v>
      </c>
      <c r="E396" s="221" t="s">
        <v>574</v>
      </c>
      <c r="F396" s="222" t="s">
        <v>575</v>
      </c>
      <c r="G396" s="223" t="s">
        <v>398</v>
      </c>
      <c r="H396" s="224">
        <v>6</v>
      </c>
      <c r="I396" s="225"/>
      <c r="J396" s="226">
        <f>ROUND(I396*H396,2)</f>
        <v>0</v>
      </c>
      <c r="K396" s="222" t="s">
        <v>175</v>
      </c>
      <c r="L396" s="45"/>
      <c r="M396" s="227" t="s">
        <v>1</v>
      </c>
      <c r="N396" s="228" t="s">
        <v>41</v>
      </c>
      <c r="O396" s="92"/>
      <c r="P396" s="229">
        <f>O396*H396</f>
        <v>0</v>
      </c>
      <c r="Q396" s="229">
        <v>0.06864</v>
      </c>
      <c r="R396" s="229">
        <f>Q396*H396</f>
        <v>0.41184000000000004</v>
      </c>
      <c r="S396" s="229">
        <v>0</v>
      </c>
      <c r="T396" s="230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1" t="s">
        <v>176</v>
      </c>
      <c r="AT396" s="231" t="s">
        <v>171</v>
      </c>
      <c r="AU396" s="231" t="s">
        <v>14</v>
      </c>
      <c r="AY396" s="18" t="s">
        <v>169</v>
      </c>
      <c r="BE396" s="232">
        <f>IF(N396="základní",J396,0)</f>
        <v>0</v>
      </c>
      <c r="BF396" s="232">
        <f>IF(N396="snížená",J396,0)</f>
        <v>0</v>
      </c>
      <c r="BG396" s="232">
        <f>IF(N396="zákl. přenesená",J396,0)</f>
        <v>0</v>
      </c>
      <c r="BH396" s="232">
        <f>IF(N396="sníž. přenesená",J396,0)</f>
        <v>0</v>
      </c>
      <c r="BI396" s="232">
        <f>IF(N396="nulová",J396,0)</f>
        <v>0</v>
      </c>
      <c r="BJ396" s="18" t="s">
        <v>84</v>
      </c>
      <c r="BK396" s="232">
        <f>ROUND(I396*H396,2)</f>
        <v>0</v>
      </c>
      <c r="BL396" s="18" t="s">
        <v>176</v>
      </c>
      <c r="BM396" s="231" t="s">
        <v>576</v>
      </c>
    </row>
    <row r="397" spans="1:51" s="13" customFormat="1" ht="12">
      <c r="A397" s="13"/>
      <c r="B397" s="233"/>
      <c r="C397" s="234"/>
      <c r="D397" s="235" t="s">
        <v>178</v>
      </c>
      <c r="E397" s="236" t="s">
        <v>1</v>
      </c>
      <c r="F397" s="237" t="s">
        <v>556</v>
      </c>
      <c r="G397" s="234"/>
      <c r="H397" s="236" t="s">
        <v>1</v>
      </c>
      <c r="I397" s="238"/>
      <c r="J397" s="234"/>
      <c r="K397" s="234"/>
      <c r="L397" s="239"/>
      <c r="M397" s="240"/>
      <c r="N397" s="241"/>
      <c r="O397" s="241"/>
      <c r="P397" s="241"/>
      <c r="Q397" s="241"/>
      <c r="R397" s="241"/>
      <c r="S397" s="241"/>
      <c r="T397" s="24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3" t="s">
        <v>178</v>
      </c>
      <c r="AU397" s="243" t="s">
        <v>14</v>
      </c>
      <c r="AV397" s="13" t="s">
        <v>84</v>
      </c>
      <c r="AW397" s="13" t="s">
        <v>32</v>
      </c>
      <c r="AX397" s="13" t="s">
        <v>76</v>
      </c>
      <c r="AY397" s="243" t="s">
        <v>169</v>
      </c>
    </row>
    <row r="398" spans="1:51" s="14" customFormat="1" ht="12">
      <c r="A398" s="14"/>
      <c r="B398" s="244"/>
      <c r="C398" s="245"/>
      <c r="D398" s="235" t="s">
        <v>178</v>
      </c>
      <c r="E398" s="246" t="s">
        <v>1</v>
      </c>
      <c r="F398" s="247" t="s">
        <v>205</v>
      </c>
      <c r="G398" s="245"/>
      <c r="H398" s="248">
        <v>6</v>
      </c>
      <c r="I398" s="249"/>
      <c r="J398" s="245"/>
      <c r="K398" s="245"/>
      <c r="L398" s="250"/>
      <c r="M398" s="251"/>
      <c r="N398" s="252"/>
      <c r="O398" s="252"/>
      <c r="P398" s="252"/>
      <c r="Q398" s="252"/>
      <c r="R398" s="252"/>
      <c r="S398" s="252"/>
      <c r="T398" s="253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4" t="s">
        <v>178</v>
      </c>
      <c r="AU398" s="254" t="s">
        <v>14</v>
      </c>
      <c r="AV398" s="14" t="s">
        <v>14</v>
      </c>
      <c r="AW398" s="14" t="s">
        <v>32</v>
      </c>
      <c r="AX398" s="14" t="s">
        <v>84</v>
      </c>
      <c r="AY398" s="254" t="s">
        <v>169</v>
      </c>
    </row>
    <row r="399" spans="1:65" s="2" customFormat="1" ht="16.5" customHeight="1">
      <c r="A399" s="39"/>
      <c r="B399" s="40"/>
      <c r="C399" s="220" t="s">
        <v>577</v>
      </c>
      <c r="D399" s="220" t="s">
        <v>171</v>
      </c>
      <c r="E399" s="221" t="s">
        <v>578</v>
      </c>
      <c r="F399" s="222" t="s">
        <v>579</v>
      </c>
      <c r="G399" s="223" t="s">
        <v>398</v>
      </c>
      <c r="H399" s="224">
        <v>1</v>
      </c>
      <c r="I399" s="225"/>
      <c r="J399" s="226">
        <f>ROUND(I399*H399,2)</f>
        <v>0</v>
      </c>
      <c r="K399" s="222" t="s">
        <v>175</v>
      </c>
      <c r="L399" s="45"/>
      <c r="M399" s="227" t="s">
        <v>1</v>
      </c>
      <c r="N399" s="228" t="s">
        <v>41</v>
      </c>
      <c r="O399" s="92"/>
      <c r="P399" s="229">
        <f>O399*H399</f>
        <v>0</v>
      </c>
      <c r="Q399" s="229">
        <v>0</v>
      </c>
      <c r="R399" s="229">
        <f>Q399*H399</f>
        <v>0</v>
      </c>
      <c r="S399" s="229">
        <v>0</v>
      </c>
      <c r="T399" s="230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1" t="s">
        <v>176</v>
      </c>
      <c r="AT399" s="231" t="s">
        <v>171</v>
      </c>
      <c r="AU399" s="231" t="s">
        <v>14</v>
      </c>
      <c r="AY399" s="18" t="s">
        <v>169</v>
      </c>
      <c r="BE399" s="232">
        <f>IF(N399="základní",J399,0)</f>
        <v>0</v>
      </c>
      <c r="BF399" s="232">
        <f>IF(N399="snížená",J399,0)</f>
        <v>0</v>
      </c>
      <c r="BG399" s="232">
        <f>IF(N399="zákl. přenesená",J399,0)</f>
        <v>0</v>
      </c>
      <c r="BH399" s="232">
        <f>IF(N399="sníž. přenesená",J399,0)</f>
        <v>0</v>
      </c>
      <c r="BI399" s="232">
        <f>IF(N399="nulová",J399,0)</f>
        <v>0</v>
      </c>
      <c r="BJ399" s="18" t="s">
        <v>84</v>
      </c>
      <c r="BK399" s="232">
        <f>ROUND(I399*H399,2)</f>
        <v>0</v>
      </c>
      <c r="BL399" s="18" t="s">
        <v>176</v>
      </c>
      <c r="BM399" s="231" t="s">
        <v>580</v>
      </c>
    </row>
    <row r="400" spans="1:51" s="13" customFormat="1" ht="12">
      <c r="A400" s="13"/>
      <c r="B400" s="233"/>
      <c r="C400" s="234"/>
      <c r="D400" s="235" t="s">
        <v>178</v>
      </c>
      <c r="E400" s="236" t="s">
        <v>1</v>
      </c>
      <c r="F400" s="237" t="s">
        <v>556</v>
      </c>
      <c r="G400" s="234"/>
      <c r="H400" s="236" t="s">
        <v>1</v>
      </c>
      <c r="I400" s="238"/>
      <c r="J400" s="234"/>
      <c r="K400" s="234"/>
      <c r="L400" s="239"/>
      <c r="M400" s="240"/>
      <c r="N400" s="241"/>
      <c r="O400" s="241"/>
      <c r="P400" s="241"/>
      <c r="Q400" s="241"/>
      <c r="R400" s="241"/>
      <c r="S400" s="241"/>
      <c r="T400" s="24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3" t="s">
        <v>178</v>
      </c>
      <c r="AU400" s="243" t="s">
        <v>14</v>
      </c>
      <c r="AV400" s="13" t="s">
        <v>84</v>
      </c>
      <c r="AW400" s="13" t="s">
        <v>32</v>
      </c>
      <c r="AX400" s="13" t="s">
        <v>76</v>
      </c>
      <c r="AY400" s="243" t="s">
        <v>169</v>
      </c>
    </row>
    <row r="401" spans="1:51" s="14" customFormat="1" ht="12">
      <c r="A401" s="14"/>
      <c r="B401" s="244"/>
      <c r="C401" s="245"/>
      <c r="D401" s="235" t="s">
        <v>178</v>
      </c>
      <c r="E401" s="246" t="s">
        <v>1</v>
      </c>
      <c r="F401" s="247" t="s">
        <v>581</v>
      </c>
      <c r="G401" s="245"/>
      <c r="H401" s="248">
        <v>1</v>
      </c>
      <c r="I401" s="249"/>
      <c r="J401" s="245"/>
      <c r="K401" s="245"/>
      <c r="L401" s="250"/>
      <c r="M401" s="251"/>
      <c r="N401" s="252"/>
      <c r="O401" s="252"/>
      <c r="P401" s="252"/>
      <c r="Q401" s="252"/>
      <c r="R401" s="252"/>
      <c r="S401" s="252"/>
      <c r="T401" s="25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4" t="s">
        <v>178</v>
      </c>
      <c r="AU401" s="254" t="s">
        <v>14</v>
      </c>
      <c r="AV401" s="14" t="s">
        <v>14</v>
      </c>
      <c r="AW401" s="14" t="s">
        <v>32</v>
      </c>
      <c r="AX401" s="14" t="s">
        <v>84</v>
      </c>
      <c r="AY401" s="254" t="s">
        <v>169</v>
      </c>
    </row>
    <row r="402" spans="1:65" s="2" customFormat="1" ht="16.5" customHeight="1">
      <c r="A402" s="39"/>
      <c r="B402" s="40"/>
      <c r="C402" s="277" t="s">
        <v>582</v>
      </c>
      <c r="D402" s="277" t="s">
        <v>350</v>
      </c>
      <c r="E402" s="278" t="s">
        <v>583</v>
      </c>
      <c r="F402" s="279" t="s">
        <v>584</v>
      </c>
      <c r="G402" s="280" t="s">
        <v>398</v>
      </c>
      <c r="H402" s="281">
        <v>1.015</v>
      </c>
      <c r="I402" s="282"/>
      <c r="J402" s="283">
        <f>ROUND(I402*H402,2)</f>
        <v>0</v>
      </c>
      <c r="K402" s="279" t="s">
        <v>175</v>
      </c>
      <c r="L402" s="284"/>
      <c r="M402" s="285" t="s">
        <v>1</v>
      </c>
      <c r="N402" s="286" t="s">
        <v>41</v>
      </c>
      <c r="O402" s="92"/>
      <c r="P402" s="229">
        <f>O402*H402</f>
        <v>0</v>
      </c>
      <c r="Q402" s="229">
        <v>0.00029</v>
      </c>
      <c r="R402" s="229">
        <f>Q402*H402</f>
        <v>0.00029434999999999997</v>
      </c>
      <c r="S402" s="229">
        <v>0</v>
      </c>
      <c r="T402" s="230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1" t="s">
        <v>217</v>
      </c>
      <c r="AT402" s="231" t="s">
        <v>350</v>
      </c>
      <c r="AU402" s="231" t="s">
        <v>14</v>
      </c>
      <c r="AY402" s="18" t="s">
        <v>169</v>
      </c>
      <c r="BE402" s="232">
        <f>IF(N402="základní",J402,0)</f>
        <v>0</v>
      </c>
      <c r="BF402" s="232">
        <f>IF(N402="snížená",J402,0)</f>
        <v>0</v>
      </c>
      <c r="BG402" s="232">
        <f>IF(N402="zákl. přenesená",J402,0)</f>
        <v>0</v>
      </c>
      <c r="BH402" s="232">
        <f>IF(N402="sníž. přenesená",J402,0)</f>
        <v>0</v>
      </c>
      <c r="BI402" s="232">
        <f>IF(N402="nulová",J402,0)</f>
        <v>0</v>
      </c>
      <c r="BJ402" s="18" t="s">
        <v>84</v>
      </c>
      <c r="BK402" s="232">
        <f>ROUND(I402*H402,2)</f>
        <v>0</v>
      </c>
      <c r="BL402" s="18" t="s">
        <v>176</v>
      </c>
      <c r="BM402" s="231" t="s">
        <v>585</v>
      </c>
    </row>
    <row r="403" spans="1:51" s="13" customFormat="1" ht="12">
      <c r="A403" s="13"/>
      <c r="B403" s="233"/>
      <c r="C403" s="234"/>
      <c r="D403" s="235" t="s">
        <v>178</v>
      </c>
      <c r="E403" s="236" t="s">
        <v>1</v>
      </c>
      <c r="F403" s="237" t="s">
        <v>556</v>
      </c>
      <c r="G403" s="234"/>
      <c r="H403" s="236" t="s">
        <v>1</v>
      </c>
      <c r="I403" s="238"/>
      <c r="J403" s="234"/>
      <c r="K403" s="234"/>
      <c r="L403" s="239"/>
      <c r="M403" s="240"/>
      <c r="N403" s="241"/>
      <c r="O403" s="241"/>
      <c r="P403" s="241"/>
      <c r="Q403" s="241"/>
      <c r="R403" s="241"/>
      <c r="S403" s="241"/>
      <c r="T403" s="24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3" t="s">
        <v>178</v>
      </c>
      <c r="AU403" s="243" t="s">
        <v>14</v>
      </c>
      <c r="AV403" s="13" t="s">
        <v>84</v>
      </c>
      <c r="AW403" s="13" t="s">
        <v>32</v>
      </c>
      <c r="AX403" s="13" t="s">
        <v>76</v>
      </c>
      <c r="AY403" s="243" t="s">
        <v>169</v>
      </c>
    </row>
    <row r="404" spans="1:51" s="14" customFormat="1" ht="12">
      <c r="A404" s="14"/>
      <c r="B404" s="244"/>
      <c r="C404" s="245"/>
      <c r="D404" s="235" t="s">
        <v>178</v>
      </c>
      <c r="E404" s="246" t="s">
        <v>1</v>
      </c>
      <c r="F404" s="247" t="s">
        <v>586</v>
      </c>
      <c r="G404" s="245"/>
      <c r="H404" s="248">
        <v>1.015</v>
      </c>
      <c r="I404" s="249"/>
      <c r="J404" s="245"/>
      <c r="K404" s="245"/>
      <c r="L404" s="250"/>
      <c r="M404" s="251"/>
      <c r="N404" s="252"/>
      <c r="O404" s="252"/>
      <c r="P404" s="252"/>
      <c r="Q404" s="252"/>
      <c r="R404" s="252"/>
      <c r="S404" s="252"/>
      <c r="T404" s="25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4" t="s">
        <v>178</v>
      </c>
      <c r="AU404" s="254" t="s">
        <v>14</v>
      </c>
      <c r="AV404" s="14" t="s">
        <v>14</v>
      </c>
      <c r="AW404" s="14" t="s">
        <v>32</v>
      </c>
      <c r="AX404" s="14" t="s">
        <v>84</v>
      </c>
      <c r="AY404" s="254" t="s">
        <v>169</v>
      </c>
    </row>
    <row r="405" spans="1:65" s="2" customFormat="1" ht="12">
      <c r="A405" s="39"/>
      <c r="B405" s="40"/>
      <c r="C405" s="220" t="s">
        <v>587</v>
      </c>
      <c r="D405" s="220" t="s">
        <v>171</v>
      </c>
      <c r="E405" s="221" t="s">
        <v>588</v>
      </c>
      <c r="F405" s="222" t="s">
        <v>589</v>
      </c>
      <c r="G405" s="223" t="s">
        <v>398</v>
      </c>
      <c r="H405" s="224">
        <v>9</v>
      </c>
      <c r="I405" s="225"/>
      <c r="J405" s="226">
        <f>ROUND(I405*H405,2)</f>
        <v>0</v>
      </c>
      <c r="K405" s="222" t="s">
        <v>175</v>
      </c>
      <c r="L405" s="45"/>
      <c r="M405" s="227" t="s">
        <v>1</v>
      </c>
      <c r="N405" s="228" t="s">
        <v>41</v>
      </c>
      <c r="O405" s="92"/>
      <c r="P405" s="229">
        <f>O405*H405</f>
        <v>0</v>
      </c>
      <c r="Q405" s="229">
        <v>1E-05</v>
      </c>
      <c r="R405" s="229">
        <f>Q405*H405</f>
        <v>9E-05</v>
      </c>
      <c r="S405" s="229">
        <v>0</v>
      </c>
      <c r="T405" s="230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1" t="s">
        <v>176</v>
      </c>
      <c r="AT405" s="231" t="s">
        <v>171</v>
      </c>
      <c r="AU405" s="231" t="s">
        <v>14</v>
      </c>
      <c r="AY405" s="18" t="s">
        <v>169</v>
      </c>
      <c r="BE405" s="232">
        <f>IF(N405="základní",J405,0)</f>
        <v>0</v>
      </c>
      <c r="BF405" s="232">
        <f>IF(N405="snížená",J405,0)</f>
        <v>0</v>
      </c>
      <c r="BG405" s="232">
        <f>IF(N405="zákl. přenesená",J405,0)</f>
        <v>0</v>
      </c>
      <c r="BH405" s="232">
        <f>IF(N405="sníž. přenesená",J405,0)</f>
        <v>0</v>
      </c>
      <c r="BI405" s="232">
        <f>IF(N405="nulová",J405,0)</f>
        <v>0</v>
      </c>
      <c r="BJ405" s="18" t="s">
        <v>84</v>
      </c>
      <c r="BK405" s="232">
        <f>ROUND(I405*H405,2)</f>
        <v>0</v>
      </c>
      <c r="BL405" s="18" t="s">
        <v>176</v>
      </c>
      <c r="BM405" s="231" t="s">
        <v>590</v>
      </c>
    </row>
    <row r="406" spans="1:51" s="13" customFormat="1" ht="12">
      <c r="A406" s="13"/>
      <c r="B406" s="233"/>
      <c r="C406" s="234"/>
      <c r="D406" s="235" t="s">
        <v>178</v>
      </c>
      <c r="E406" s="236" t="s">
        <v>1</v>
      </c>
      <c r="F406" s="237" t="s">
        <v>556</v>
      </c>
      <c r="G406" s="234"/>
      <c r="H406" s="236" t="s">
        <v>1</v>
      </c>
      <c r="I406" s="238"/>
      <c r="J406" s="234"/>
      <c r="K406" s="234"/>
      <c r="L406" s="239"/>
      <c r="M406" s="240"/>
      <c r="N406" s="241"/>
      <c r="O406" s="241"/>
      <c r="P406" s="241"/>
      <c r="Q406" s="241"/>
      <c r="R406" s="241"/>
      <c r="S406" s="241"/>
      <c r="T406" s="24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3" t="s">
        <v>178</v>
      </c>
      <c r="AU406" s="243" t="s">
        <v>14</v>
      </c>
      <c r="AV406" s="13" t="s">
        <v>84</v>
      </c>
      <c r="AW406" s="13" t="s">
        <v>32</v>
      </c>
      <c r="AX406" s="13" t="s">
        <v>76</v>
      </c>
      <c r="AY406" s="243" t="s">
        <v>169</v>
      </c>
    </row>
    <row r="407" spans="1:51" s="14" customFormat="1" ht="12">
      <c r="A407" s="14"/>
      <c r="B407" s="244"/>
      <c r="C407" s="245"/>
      <c r="D407" s="235" t="s">
        <v>178</v>
      </c>
      <c r="E407" s="246" t="s">
        <v>1</v>
      </c>
      <c r="F407" s="247" t="s">
        <v>222</v>
      </c>
      <c r="G407" s="245"/>
      <c r="H407" s="248">
        <v>9</v>
      </c>
      <c r="I407" s="249"/>
      <c r="J407" s="245"/>
      <c r="K407" s="245"/>
      <c r="L407" s="250"/>
      <c r="M407" s="251"/>
      <c r="N407" s="252"/>
      <c r="O407" s="252"/>
      <c r="P407" s="252"/>
      <c r="Q407" s="252"/>
      <c r="R407" s="252"/>
      <c r="S407" s="252"/>
      <c r="T407" s="253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4" t="s">
        <v>178</v>
      </c>
      <c r="AU407" s="254" t="s">
        <v>14</v>
      </c>
      <c r="AV407" s="14" t="s">
        <v>14</v>
      </c>
      <c r="AW407" s="14" t="s">
        <v>32</v>
      </c>
      <c r="AX407" s="14" t="s">
        <v>84</v>
      </c>
      <c r="AY407" s="254" t="s">
        <v>169</v>
      </c>
    </row>
    <row r="408" spans="1:65" s="2" customFormat="1" ht="21.75" customHeight="1">
      <c r="A408" s="39"/>
      <c r="B408" s="40"/>
      <c r="C408" s="277" t="s">
        <v>591</v>
      </c>
      <c r="D408" s="277" t="s">
        <v>350</v>
      </c>
      <c r="E408" s="278" t="s">
        <v>592</v>
      </c>
      <c r="F408" s="279" t="s">
        <v>593</v>
      </c>
      <c r="G408" s="280" t="s">
        <v>398</v>
      </c>
      <c r="H408" s="281">
        <v>9.135</v>
      </c>
      <c r="I408" s="282"/>
      <c r="J408" s="283">
        <f>ROUND(I408*H408,2)</f>
        <v>0</v>
      </c>
      <c r="K408" s="279" t="s">
        <v>175</v>
      </c>
      <c r="L408" s="284"/>
      <c r="M408" s="285" t="s">
        <v>1</v>
      </c>
      <c r="N408" s="286" t="s">
        <v>41</v>
      </c>
      <c r="O408" s="92"/>
      <c r="P408" s="229">
        <f>O408*H408</f>
        <v>0</v>
      </c>
      <c r="Q408" s="229">
        <v>0.0042</v>
      </c>
      <c r="R408" s="229">
        <f>Q408*H408</f>
        <v>0.038367</v>
      </c>
      <c r="S408" s="229">
        <v>0</v>
      </c>
      <c r="T408" s="230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1" t="s">
        <v>217</v>
      </c>
      <c r="AT408" s="231" t="s">
        <v>350</v>
      </c>
      <c r="AU408" s="231" t="s">
        <v>14</v>
      </c>
      <c r="AY408" s="18" t="s">
        <v>169</v>
      </c>
      <c r="BE408" s="232">
        <f>IF(N408="základní",J408,0)</f>
        <v>0</v>
      </c>
      <c r="BF408" s="232">
        <f>IF(N408="snížená",J408,0)</f>
        <v>0</v>
      </c>
      <c r="BG408" s="232">
        <f>IF(N408="zákl. přenesená",J408,0)</f>
        <v>0</v>
      </c>
      <c r="BH408" s="232">
        <f>IF(N408="sníž. přenesená",J408,0)</f>
        <v>0</v>
      </c>
      <c r="BI408" s="232">
        <f>IF(N408="nulová",J408,0)</f>
        <v>0</v>
      </c>
      <c r="BJ408" s="18" t="s">
        <v>84</v>
      </c>
      <c r="BK408" s="232">
        <f>ROUND(I408*H408,2)</f>
        <v>0</v>
      </c>
      <c r="BL408" s="18" t="s">
        <v>176</v>
      </c>
      <c r="BM408" s="231" t="s">
        <v>594</v>
      </c>
    </row>
    <row r="409" spans="1:51" s="13" customFormat="1" ht="12">
      <c r="A409" s="13"/>
      <c r="B409" s="233"/>
      <c r="C409" s="234"/>
      <c r="D409" s="235" t="s">
        <v>178</v>
      </c>
      <c r="E409" s="236" t="s">
        <v>1</v>
      </c>
      <c r="F409" s="237" t="s">
        <v>556</v>
      </c>
      <c r="G409" s="234"/>
      <c r="H409" s="236" t="s">
        <v>1</v>
      </c>
      <c r="I409" s="238"/>
      <c r="J409" s="234"/>
      <c r="K409" s="234"/>
      <c r="L409" s="239"/>
      <c r="M409" s="240"/>
      <c r="N409" s="241"/>
      <c r="O409" s="241"/>
      <c r="P409" s="241"/>
      <c r="Q409" s="241"/>
      <c r="R409" s="241"/>
      <c r="S409" s="241"/>
      <c r="T409" s="24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3" t="s">
        <v>178</v>
      </c>
      <c r="AU409" s="243" t="s">
        <v>14</v>
      </c>
      <c r="AV409" s="13" t="s">
        <v>84</v>
      </c>
      <c r="AW409" s="13" t="s">
        <v>32</v>
      </c>
      <c r="AX409" s="13" t="s">
        <v>76</v>
      </c>
      <c r="AY409" s="243" t="s">
        <v>169</v>
      </c>
    </row>
    <row r="410" spans="1:51" s="14" customFormat="1" ht="12">
      <c r="A410" s="14"/>
      <c r="B410" s="244"/>
      <c r="C410" s="245"/>
      <c r="D410" s="235" t="s">
        <v>178</v>
      </c>
      <c r="E410" s="246" t="s">
        <v>1</v>
      </c>
      <c r="F410" s="247" t="s">
        <v>595</v>
      </c>
      <c r="G410" s="245"/>
      <c r="H410" s="248">
        <v>9.135</v>
      </c>
      <c r="I410" s="249"/>
      <c r="J410" s="245"/>
      <c r="K410" s="245"/>
      <c r="L410" s="250"/>
      <c r="M410" s="251"/>
      <c r="N410" s="252"/>
      <c r="O410" s="252"/>
      <c r="P410" s="252"/>
      <c r="Q410" s="252"/>
      <c r="R410" s="252"/>
      <c r="S410" s="252"/>
      <c r="T410" s="253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4" t="s">
        <v>178</v>
      </c>
      <c r="AU410" s="254" t="s">
        <v>14</v>
      </c>
      <c r="AV410" s="14" t="s">
        <v>14</v>
      </c>
      <c r="AW410" s="14" t="s">
        <v>32</v>
      </c>
      <c r="AX410" s="14" t="s">
        <v>84</v>
      </c>
      <c r="AY410" s="254" t="s">
        <v>169</v>
      </c>
    </row>
    <row r="411" spans="1:65" s="2" customFormat="1" ht="33" customHeight="1">
      <c r="A411" s="39"/>
      <c r="B411" s="40"/>
      <c r="C411" s="220" t="s">
        <v>596</v>
      </c>
      <c r="D411" s="220" t="s">
        <v>171</v>
      </c>
      <c r="E411" s="221" t="s">
        <v>597</v>
      </c>
      <c r="F411" s="222" t="s">
        <v>598</v>
      </c>
      <c r="G411" s="223" t="s">
        <v>398</v>
      </c>
      <c r="H411" s="224">
        <v>4</v>
      </c>
      <c r="I411" s="225"/>
      <c r="J411" s="226">
        <f>ROUND(I411*H411,2)</f>
        <v>0</v>
      </c>
      <c r="K411" s="222" t="s">
        <v>175</v>
      </c>
      <c r="L411" s="45"/>
      <c r="M411" s="227" t="s">
        <v>1</v>
      </c>
      <c r="N411" s="228" t="s">
        <v>41</v>
      </c>
      <c r="O411" s="92"/>
      <c r="P411" s="229">
        <f>O411*H411</f>
        <v>0</v>
      </c>
      <c r="Q411" s="229">
        <v>5E-05</v>
      </c>
      <c r="R411" s="229">
        <f>Q411*H411</f>
        <v>0.0002</v>
      </c>
      <c r="S411" s="229">
        <v>0</v>
      </c>
      <c r="T411" s="230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1" t="s">
        <v>176</v>
      </c>
      <c r="AT411" s="231" t="s">
        <v>171</v>
      </c>
      <c r="AU411" s="231" t="s">
        <v>14</v>
      </c>
      <c r="AY411" s="18" t="s">
        <v>169</v>
      </c>
      <c r="BE411" s="232">
        <f>IF(N411="základní",J411,0)</f>
        <v>0</v>
      </c>
      <c r="BF411" s="232">
        <f>IF(N411="snížená",J411,0)</f>
        <v>0</v>
      </c>
      <c r="BG411" s="232">
        <f>IF(N411="zákl. přenesená",J411,0)</f>
        <v>0</v>
      </c>
      <c r="BH411" s="232">
        <f>IF(N411="sníž. přenesená",J411,0)</f>
        <v>0</v>
      </c>
      <c r="BI411" s="232">
        <f>IF(N411="nulová",J411,0)</f>
        <v>0</v>
      </c>
      <c r="BJ411" s="18" t="s">
        <v>84</v>
      </c>
      <c r="BK411" s="232">
        <f>ROUND(I411*H411,2)</f>
        <v>0</v>
      </c>
      <c r="BL411" s="18" t="s">
        <v>176</v>
      </c>
      <c r="BM411" s="231" t="s">
        <v>599</v>
      </c>
    </row>
    <row r="412" spans="1:51" s="13" customFormat="1" ht="12">
      <c r="A412" s="13"/>
      <c r="B412" s="233"/>
      <c r="C412" s="234"/>
      <c r="D412" s="235" t="s">
        <v>178</v>
      </c>
      <c r="E412" s="236" t="s">
        <v>1</v>
      </c>
      <c r="F412" s="237" t="s">
        <v>600</v>
      </c>
      <c r="G412" s="234"/>
      <c r="H412" s="236" t="s">
        <v>1</v>
      </c>
      <c r="I412" s="238"/>
      <c r="J412" s="234"/>
      <c r="K412" s="234"/>
      <c r="L412" s="239"/>
      <c r="M412" s="240"/>
      <c r="N412" s="241"/>
      <c r="O412" s="241"/>
      <c r="P412" s="241"/>
      <c r="Q412" s="241"/>
      <c r="R412" s="241"/>
      <c r="S412" s="241"/>
      <c r="T412" s="24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3" t="s">
        <v>178</v>
      </c>
      <c r="AU412" s="243" t="s">
        <v>14</v>
      </c>
      <c r="AV412" s="13" t="s">
        <v>84</v>
      </c>
      <c r="AW412" s="13" t="s">
        <v>32</v>
      </c>
      <c r="AX412" s="13" t="s">
        <v>76</v>
      </c>
      <c r="AY412" s="243" t="s">
        <v>169</v>
      </c>
    </row>
    <row r="413" spans="1:51" s="14" customFormat="1" ht="12">
      <c r="A413" s="14"/>
      <c r="B413" s="244"/>
      <c r="C413" s="245"/>
      <c r="D413" s="235" t="s">
        <v>178</v>
      </c>
      <c r="E413" s="246" t="s">
        <v>1</v>
      </c>
      <c r="F413" s="247" t="s">
        <v>176</v>
      </c>
      <c r="G413" s="245"/>
      <c r="H413" s="248">
        <v>4</v>
      </c>
      <c r="I413" s="249"/>
      <c r="J413" s="245"/>
      <c r="K413" s="245"/>
      <c r="L413" s="250"/>
      <c r="M413" s="251"/>
      <c r="N413" s="252"/>
      <c r="O413" s="252"/>
      <c r="P413" s="252"/>
      <c r="Q413" s="252"/>
      <c r="R413" s="252"/>
      <c r="S413" s="252"/>
      <c r="T413" s="253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4" t="s">
        <v>178</v>
      </c>
      <c r="AU413" s="254" t="s">
        <v>14</v>
      </c>
      <c r="AV413" s="14" t="s">
        <v>14</v>
      </c>
      <c r="AW413" s="14" t="s">
        <v>32</v>
      </c>
      <c r="AX413" s="14" t="s">
        <v>84</v>
      </c>
      <c r="AY413" s="254" t="s">
        <v>169</v>
      </c>
    </row>
    <row r="414" spans="1:65" s="2" customFormat="1" ht="12">
      <c r="A414" s="39"/>
      <c r="B414" s="40"/>
      <c r="C414" s="277" t="s">
        <v>601</v>
      </c>
      <c r="D414" s="277" t="s">
        <v>350</v>
      </c>
      <c r="E414" s="278" t="s">
        <v>602</v>
      </c>
      <c r="F414" s="279" t="s">
        <v>603</v>
      </c>
      <c r="G414" s="280" t="s">
        <v>398</v>
      </c>
      <c r="H414" s="281">
        <v>4.06</v>
      </c>
      <c r="I414" s="282"/>
      <c r="J414" s="283">
        <f>ROUND(I414*H414,2)</f>
        <v>0</v>
      </c>
      <c r="K414" s="279" t="s">
        <v>1</v>
      </c>
      <c r="L414" s="284"/>
      <c r="M414" s="285" t="s">
        <v>1</v>
      </c>
      <c r="N414" s="286" t="s">
        <v>41</v>
      </c>
      <c r="O414" s="92"/>
      <c r="P414" s="229">
        <f>O414*H414</f>
        <v>0</v>
      </c>
      <c r="Q414" s="229">
        <v>0.0137</v>
      </c>
      <c r="R414" s="229">
        <f>Q414*H414</f>
        <v>0.055622</v>
      </c>
      <c r="S414" s="229">
        <v>0</v>
      </c>
      <c r="T414" s="230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1" t="s">
        <v>217</v>
      </c>
      <c r="AT414" s="231" t="s">
        <v>350</v>
      </c>
      <c r="AU414" s="231" t="s">
        <v>14</v>
      </c>
      <c r="AY414" s="18" t="s">
        <v>169</v>
      </c>
      <c r="BE414" s="232">
        <f>IF(N414="základní",J414,0)</f>
        <v>0</v>
      </c>
      <c r="BF414" s="232">
        <f>IF(N414="snížená",J414,0)</f>
        <v>0</v>
      </c>
      <c r="BG414" s="232">
        <f>IF(N414="zákl. přenesená",J414,0)</f>
        <v>0</v>
      </c>
      <c r="BH414" s="232">
        <f>IF(N414="sníž. přenesená",J414,0)</f>
        <v>0</v>
      </c>
      <c r="BI414" s="232">
        <f>IF(N414="nulová",J414,0)</f>
        <v>0</v>
      </c>
      <c r="BJ414" s="18" t="s">
        <v>84</v>
      </c>
      <c r="BK414" s="232">
        <f>ROUND(I414*H414,2)</f>
        <v>0</v>
      </c>
      <c r="BL414" s="18" t="s">
        <v>176</v>
      </c>
      <c r="BM414" s="231" t="s">
        <v>604</v>
      </c>
    </row>
    <row r="415" spans="1:51" s="13" customFormat="1" ht="12">
      <c r="A415" s="13"/>
      <c r="B415" s="233"/>
      <c r="C415" s="234"/>
      <c r="D415" s="235" t="s">
        <v>178</v>
      </c>
      <c r="E415" s="236" t="s">
        <v>1</v>
      </c>
      <c r="F415" s="237" t="s">
        <v>556</v>
      </c>
      <c r="G415" s="234"/>
      <c r="H415" s="236" t="s">
        <v>1</v>
      </c>
      <c r="I415" s="238"/>
      <c r="J415" s="234"/>
      <c r="K415" s="234"/>
      <c r="L415" s="239"/>
      <c r="M415" s="240"/>
      <c r="N415" s="241"/>
      <c r="O415" s="241"/>
      <c r="P415" s="241"/>
      <c r="Q415" s="241"/>
      <c r="R415" s="241"/>
      <c r="S415" s="241"/>
      <c r="T415" s="24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3" t="s">
        <v>178</v>
      </c>
      <c r="AU415" s="243" t="s">
        <v>14</v>
      </c>
      <c r="AV415" s="13" t="s">
        <v>84</v>
      </c>
      <c r="AW415" s="13" t="s">
        <v>32</v>
      </c>
      <c r="AX415" s="13" t="s">
        <v>76</v>
      </c>
      <c r="AY415" s="243" t="s">
        <v>169</v>
      </c>
    </row>
    <row r="416" spans="1:51" s="14" customFormat="1" ht="12">
      <c r="A416" s="14"/>
      <c r="B416" s="244"/>
      <c r="C416" s="245"/>
      <c r="D416" s="235" t="s">
        <v>178</v>
      </c>
      <c r="E416" s="246" t="s">
        <v>1</v>
      </c>
      <c r="F416" s="247" t="s">
        <v>605</v>
      </c>
      <c r="G416" s="245"/>
      <c r="H416" s="248">
        <v>4.06</v>
      </c>
      <c r="I416" s="249"/>
      <c r="J416" s="245"/>
      <c r="K416" s="245"/>
      <c r="L416" s="250"/>
      <c r="M416" s="251"/>
      <c r="N416" s="252"/>
      <c r="O416" s="252"/>
      <c r="P416" s="252"/>
      <c r="Q416" s="252"/>
      <c r="R416" s="252"/>
      <c r="S416" s="252"/>
      <c r="T416" s="25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4" t="s">
        <v>178</v>
      </c>
      <c r="AU416" s="254" t="s">
        <v>14</v>
      </c>
      <c r="AV416" s="14" t="s">
        <v>14</v>
      </c>
      <c r="AW416" s="14" t="s">
        <v>32</v>
      </c>
      <c r="AX416" s="14" t="s">
        <v>84</v>
      </c>
      <c r="AY416" s="254" t="s">
        <v>169</v>
      </c>
    </row>
    <row r="417" spans="1:65" s="2" customFormat="1" ht="16.5" customHeight="1">
      <c r="A417" s="39"/>
      <c r="B417" s="40"/>
      <c r="C417" s="277" t="s">
        <v>606</v>
      </c>
      <c r="D417" s="277" t="s">
        <v>350</v>
      </c>
      <c r="E417" s="278" t="s">
        <v>607</v>
      </c>
      <c r="F417" s="279" t="s">
        <v>608</v>
      </c>
      <c r="G417" s="280" t="s">
        <v>398</v>
      </c>
      <c r="H417" s="281">
        <v>17.255</v>
      </c>
      <c r="I417" s="282"/>
      <c r="J417" s="283">
        <f>ROUND(I417*H417,2)</f>
        <v>0</v>
      </c>
      <c r="K417" s="279" t="s">
        <v>1</v>
      </c>
      <c r="L417" s="284"/>
      <c r="M417" s="285" t="s">
        <v>1</v>
      </c>
      <c r="N417" s="286" t="s">
        <v>41</v>
      </c>
      <c r="O417" s="92"/>
      <c r="P417" s="229">
        <f>O417*H417</f>
        <v>0</v>
      </c>
      <c r="Q417" s="229">
        <v>0.00065</v>
      </c>
      <c r="R417" s="229">
        <f>Q417*H417</f>
        <v>0.011215749999999998</v>
      </c>
      <c r="S417" s="229">
        <v>0</v>
      </c>
      <c r="T417" s="230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1" t="s">
        <v>217</v>
      </c>
      <c r="AT417" s="231" t="s">
        <v>350</v>
      </c>
      <c r="AU417" s="231" t="s">
        <v>14</v>
      </c>
      <c r="AY417" s="18" t="s">
        <v>169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18" t="s">
        <v>84</v>
      </c>
      <c r="BK417" s="232">
        <f>ROUND(I417*H417,2)</f>
        <v>0</v>
      </c>
      <c r="BL417" s="18" t="s">
        <v>176</v>
      </c>
      <c r="BM417" s="231" t="s">
        <v>609</v>
      </c>
    </row>
    <row r="418" spans="1:51" s="13" customFormat="1" ht="12">
      <c r="A418" s="13"/>
      <c r="B418" s="233"/>
      <c r="C418" s="234"/>
      <c r="D418" s="235" t="s">
        <v>178</v>
      </c>
      <c r="E418" s="236" t="s">
        <v>1</v>
      </c>
      <c r="F418" s="237" t="s">
        <v>556</v>
      </c>
      <c r="G418" s="234"/>
      <c r="H418" s="236" t="s">
        <v>1</v>
      </c>
      <c r="I418" s="238"/>
      <c r="J418" s="234"/>
      <c r="K418" s="234"/>
      <c r="L418" s="239"/>
      <c r="M418" s="240"/>
      <c r="N418" s="241"/>
      <c r="O418" s="241"/>
      <c r="P418" s="241"/>
      <c r="Q418" s="241"/>
      <c r="R418" s="241"/>
      <c r="S418" s="241"/>
      <c r="T418" s="24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3" t="s">
        <v>178</v>
      </c>
      <c r="AU418" s="243" t="s">
        <v>14</v>
      </c>
      <c r="AV418" s="13" t="s">
        <v>84</v>
      </c>
      <c r="AW418" s="13" t="s">
        <v>32</v>
      </c>
      <c r="AX418" s="13" t="s">
        <v>76</v>
      </c>
      <c r="AY418" s="243" t="s">
        <v>169</v>
      </c>
    </row>
    <row r="419" spans="1:51" s="14" customFormat="1" ht="12">
      <c r="A419" s="14"/>
      <c r="B419" s="244"/>
      <c r="C419" s="245"/>
      <c r="D419" s="235" t="s">
        <v>178</v>
      </c>
      <c r="E419" s="246" t="s">
        <v>1</v>
      </c>
      <c r="F419" s="247" t="s">
        <v>610</v>
      </c>
      <c r="G419" s="245"/>
      <c r="H419" s="248">
        <v>17.255</v>
      </c>
      <c r="I419" s="249"/>
      <c r="J419" s="245"/>
      <c r="K419" s="245"/>
      <c r="L419" s="250"/>
      <c r="M419" s="251"/>
      <c r="N419" s="252"/>
      <c r="O419" s="252"/>
      <c r="P419" s="252"/>
      <c r="Q419" s="252"/>
      <c r="R419" s="252"/>
      <c r="S419" s="252"/>
      <c r="T419" s="253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4" t="s">
        <v>178</v>
      </c>
      <c r="AU419" s="254" t="s">
        <v>14</v>
      </c>
      <c r="AV419" s="14" t="s">
        <v>14</v>
      </c>
      <c r="AW419" s="14" t="s">
        <v>32</v>
      </c>
      <c r="AX419" s="14" t="s">
        <v>84</v>
      </c>
      <c r="AY419" s="254" t="s">
        <v>169</v>
      </c>
    </row>
    <row r="420" spans="1:65" s="2" customFormat="1" ht="33" customHeight="1">
      <c r="A420" s="39"/>
      <c r="B420" s="40"/>
      <c r="C420" s="220" t="s">
        <v>611</v>
      </c>
      <c r="D420" s="220" t="s">
        <v>171</v>
      </c>
      <c r="E420" s="221" t="s">
        <v>612</v>
      </c>
      <c r="F420" s="222" t="s">
        <v>613</v>
      </c>
      <c r="G420" s="223" t="s">
        <v>398</v>
      </c>
      <c r="H420" s="224">
        <v>4</v>
      </c>
      <c r="I420" s="225"/>
      <c r="J420" s="226">
        <f>ROUND(I420*H420,2)</f>
        <v>0</v>
      </c>
      <c r="K420" s="222" t="s">
        <v>175</v>
      </c>
      <c r="L420" s="45"/>
      <c r="M420" s="227" t="s">
        <v>1</v>
      </c>
      <c r="N420" s="228" t="s">
        <v>41</v>
      </c>
      <c r="O420" s="92"/>
      <c r="P420" s="229">
        <f>O420*H420</f>
        <v>0</v>
      </c>
      <c r="Q420" s="229">
        <v>1E-05</v>
      </c>
      <c r="R420" s="229">
        <f>Q420*H420</f>
        <v>4E-05</v>
      </c>
      <c r="S420" s="229">
        <v>0</v>
      </c>
      <c r="T420" s="230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1" t="s">
        <v>176</v>
      </c>
      <c r="AT420" s="231" t="s">
        <v>171</v>
      </c>
      <c r="AU420" s="231" t="s">
        <v>14</v>
      </c>
      <c r="AY420" s="18" t="s">
        <v>169</v>
      </c>
      <c r="BE420" s="232">
        <f>IF(N420="základní",J420,0)</f>
        <v>0</v>
      </c>
      <c r="BF420" s="232">
        <f>IF(N420="snížená",J420,0)</f>
        <v>0</v>
      </c>
      <c r="BG420" s="232">
        <f>IF(N420="zákl. přenesená",J420,0)</f>
        <v>0</v>
      </c>
      <c r="BH420" s="232">
        <f>IF(N420="sníž. přenesená",J420,0)</f>
        <v>0</v>
      </c>
      <c r="BI420" s="232">
        <f>IF(N420="nulová",J420,0)</f>
        <v>0</v>
      </c>
      <c r="BJ420" s="18" t="s">
        <v>84</v>
      </c>
      <c r="BK420" s="232">
        <f>ROUND(I420*H420,2)</f>
        <v>0</v>
      </c>
      <c r="BL420" s="18" t="s">
        <v>176</v>
      </c>
      <c r="BM420" s="231" t="s">
        <v>614</v>
      </c>
    </row>
    <row r="421" spans="1:51" s="13" customFormat="1" ht="12">
      <c r="A421" s="13"/>
      <c r="B421" s="233"/>
      <c r="C421" s="234"/>
      <c r="D421" s="235" t="s">
        <v>178</v>
      </c>
      <c r="E421" s="236" t="s">
        <v>1</v>
      </c>
      <c r="F421" s="237" t="s">
        <v>378</v>
      </c>
      <c r="G421" s="234"/>
      <c r="H421" s="236" t="s">
        <v>1</v>
      </c>
      <c r="I421" s="238"/>
      <c r="J421" s="234"/>
      <c r="K421" s="234"/>
      <c r="L421" s="239"/>
      <c r="M421" s="240"/>
      <c r="N421" s="241"/>
      <c r="O421" s="241"/>
      <c r="P421" s="241"/>
      <c r="Q421" s="241"/>
      <c r="R421" s="241"/>
      <c r="S421" s="241"/>
      <c r="T421" s="24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3" t="s">
        <v>178</v>
      </c>
      <c r="AU421" s="243" t="s">
        <v>14</v>
      </c>
      <c r="AV421" s="13" t="s">
        <v>84</v>
      </c>
      <c r="AW421" s="13" t="s">
        <v>32</v>
      </c>
      <c r="AX421" s="13" t="s">
        <v>76</v>
      </c>
      <c r="AY421" s="243" t="s">
        <v>169</v>
      </c>
    </row>
    <row r="422" spans="1:51" s="14" customFormat="1" ht="12">
      <c r="A422" s="14"/>
      <c r="B422" s="244"/>
      <c r="C422" s="245"/>
      <c r="D422" s="235" t="s">
        <v>178</v>
      </c>
      <c r="E422" s="246" t="s">
        <v>1</v>
      </c>
      <c r="F422" s="247" t="s">
        <v>176</v>
      </c>
      <c r="G422" s="245"/>
      <c r="H422" s="248">
        <v>4</v>
      </c>
      <c r="I422" s="249"/>
      <c r="J422" s="245"/>
      <c r="K422" s="245"/>
      <c r="L422" s="250"/>
      <c r="M422" s="251"/>
      <c r="N422" s="252"/>
      <c r="O422" s="252"/>
      <c r="P422" s="252"/>
      <c r="Q422" s="252"/>
      <c r="R422" s="252"/>
      <c r="S422" s="252"/>
      <c r="T422" s="25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4" t="s">
        <v>178</v>
      </c>
      <c r="AU422" s="254" t="s">
        <v>14</v>
      </c>
      <c r="AV422" s="14" t="s">
        <v>14</v>
      </c>
      <c r="AW422" s="14" t="s">
        <v>32</v>
      </c>
      <c r="AX422" s="14" t="s">
        <v>84</v>
      </c>
      <c r="AY422" s="254" t="s">
        <v>169</v>
      </c>
    </row>
    <row r="423" spans="1:65" s="2" customFormat="1" ht="16.5" customHeight="1">
      <c r="A423" s="39"/>
      <c r="B423" s="40"/>
      <c r="C423" s="277" t="s">
        <v>615</v>
      </c>
      <c r="D423" s="277" t="s">
        <v>350</v>
      </c>
      <c r="E423" s="278" t="s">
        <v>616</v>
      </c>
      <c r="F423" s="279" t="s">
        <v>617</v>
      </c>
      <c r="G423" s="280" t="s">
        <v>398</v>
      </c>
      <c r="H423" s="281">
        <v>4.06</v>
      </c>
      <c r="I423" s="282"/>
      <c r="J423" s="283">
        <f>ROUND(I423*H423,2)</f>
        <v>0</v>
      </c>
      <c r="K423" s="279" t="s">
        <v>175</v>
      </c>
      <c r="L423" s="284"/>
      <c r="M423" s="285" t="s">
        <v>1</v>
      </c>
      <c r="N423" s="286" t="s">
        <v>41</v>
      </c>
      <c r="O423" s="92"/>
      <c r="P423" s="229">
        <f>O423*H423</f>
        <v>0</v>
      </c>
      <c r="Q423" s="229">
        <v>0.0014</v>
      </c>
      <c r="R423" s="229">
        <f>Q423*H423</f>
        <v>0.005684</v>
      </c>
      <c r="S423" s="229">
        <v>0</v>
      </c>
      <c r="T423" s="230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1" t="s">
        <v>217</v>
      </c>
      <c r="AT423" s="231" t="s">
        <v>350</v>
      </c>
      <c r="AU423" s="231" t="s">
        <v>14</v>
      </c>
      <c r="AY423" s="18" t="s">
        <v>169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18" t="s">
        <v>84</v>
      </c>
      <c r="BK423" s="232">
        <f>ROUND(I423*H423,2)</f>
        <v>0</v>
      </c>
      <c r="BL423" s="18" t="s">
        <v>176</v>
      </c>
      <c r="BM423" s="231" t="s">
        <v>618</v>
      </c>
    </row>
    <row r="424" spans="1:51" s="13" customFormat="1" ht="12">
      <c r="A424" s="13"/>
      <c r="B424" s="233"/>
      <c r="C424" s="234"/>
      <c r="D424" s="235" t="s">
        <v>178</v>
      </c>
      <c r="E424" s="236" t="s">
        <v>1</v>
      </c>
      <c r="F424" s="237" t="s">
        <v>378</v>
      </c>
      <c r="G424" s="234"/>
      <c r="H424" s="236" t="s">
        <v>1</v>
      </c>
      <c r="I424" s="238"/>
      <c r="J424" s="234"/>
      <c r="K424" s="234"/>
      <c r="L424" s="239"/>
      <c r="M424" s="240"/>
      <c r="N424" s="241"/>
      <c r="O424" s="241"/>
      <c r="P424" s="241"/>
      <c r="Q424" s="241"/>
      <c r="R424" s="241"/>
      <c r="S424" s="241"/>
      <c r="T424" s="24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3" t="s">
        <v>178</v>
      </c>
      <c r="AU424" s="243" t="s">
        <v>14</v>
      </c>
      <c r="AV424" s="13" t="s">
        <v>84</v>
      </c>
      <c r="AW424" s="13" t="s">
        <v>32</v>
      </c>
      <c r="AX424" s="13" t="s">
        <v>76</v>
      </c>
      <c r="AY424" s="243" t="s">
        <v>169</v>
      </c>
    </row>
    <row r="425" spans="1:51" s="14" customFormat="1" ht="12">
      <c r="A425" s="14"/>
      <c r="B425" s="244"/>
      <c r="C425" s="245"/>
      <c r="D425" s="235" t="s">
        <v>178</v>
      </c>
      <c r="E425" s="246" t="s">
        <v>1</v>
      </c>
      <c r="F425" s="247" t="s">
        <v>605</v>
      </c>
      <c r="G425" s="245"/>
      <c r="H425" s="248">
        <v>4.06</v>
      </c>
      <c r="I425" s="249"/>
      <c r="J425" s="245"/>
      <c r="K425" s="245"/>
      <c r="L425" s="250"/>
      <c r="M425" s="251"/>
      <c r="N425" s="252"/>
      <c r="O425" s="252"/>
      <c r="P425" s="252"/>
      <c r="Q425" s="252"/>
      <c r="R425" s="252"/>
      <c r="S425" s="252"/>
      <c r="T425" s="253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4" t="s">
        <v>178</v>
      </c>
      <c r="AU425" s="254" t="s">
        <v>14</v>
      </c>
      <c r="AV425" s="14" t="s">
        <v>14</v>
      </c>
      <c r="AW425" s="14" t="s">
        <v>32</v>
      </c>
      <c r="AX425" s="14" t="s">
        <v>84</v>
      </c>
      <c r="AY425" s="254" t="s">
        <v>169</v>
      </c>
    </row>
    <row r="426" spans="1:65" s="2" customFormat="1" ht="12">
      <c r="A426" s="39"/>
      <c r="B426" s="40"/>
      <c r="C426" s="220" t="s">
        <v>619</v>
      </c>
      <c r="D426" s="220" t="s">
        <v>171</v>
      </c>
      <c r="E426" s="221" t="s">
        <v>620</v>
      </c>
      <c r="F426" s="222" t="s">
        <v>621</v>
      </c>
      <c r="G426" s="223" t="s">
        <v>398</v>
      </c>
      <c r="H426" s="224">
        <v>1</v>
      </c>
      <c r="I426" s="225"/>
      <c r="J426" s="226">
        <f>ROUND(I426*H426,2)</f>
        <v>0</v>
      </c>
      <c r="K426" s="222" t="s">
        <v>175</v>
      </c>
      <c r="L426" s="45"/>
      <c r="M426" s="227" t="s">
        <v>1</v>
      </c>
      <c r="N426" s="228" t="s">
        <v>41</v>
      </c>
      <c r="O426" s="92"/>
      <c r="P426" s="229">
        <f>O426*H426</f>
        <v>0</v>
      </c>
      <c r="Q426" s="229">
        <v>0</v>
      </c>
      <c r="R426" s="229">
        <f>Q426*H426</f>
        <v>0</v>
      </c>
      <c r="S426" s="229">
        <v>0</v>
      </c>
      <c r="T426" s="230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1" t="s">
        <v>176</v>
      </c>
      <c r="AT426" s="231" t="s">
        <v>171</v>
      </c>
      <c r="AU426" s="231" t="s">
        <v>14</v>
      </c>
      <c r="AY426" s="18" t="s">
        <v>169</v>
      </c>
      <c r="BE426" s="232">
        <f>IF(N426="základní",J426,0)</f>
        <v>0</v>
      </c>
      <c r="BF426" s="232">
        <f>IF(N426="snížená",J426,0)</f>
        <v>0</v>
      </c>
      <c r="BG426" s="232">
        <f>IF(N426="zákl. přenesená",J426,0)</f>
        <v>0</v>
      </c>
      <c r="BH426" s="232">
        <f>IF(N426="sníž. přenesená",J426,0)</f>
        <v>0</v>
      </c>
      <c r="BI426" s="232">
        <f>IF(N426="nulová",J426,0)</f>
        <v>0</v>
      </c>
      <c r="BJ426" s="18" t="s">
        <v>84</v>
      </c>
      <c r="BK426" s="232">
        <f>ROUND(I426*H426,2)</f>
        <v>0</v>
      </c>
      <c r="BL426" s="18" t="s">
        <v>176</v>
      </c>
      <c r="BM426" s="231" t="s">
        <v>622</v>
      </c>
    </row>
    <row r="427" spans="1:51" s="13" customFormat="1" ht="12">
      <c r="A427" s="13"/>
      <c r="B427" s="233"/>
      <c r="C427" s="234"/>
      <c r="D427" s="235" t="s">
        <v>178</v>
      </c>
      <c r="E427" s="236" t="s">
        <v>1</v>
      </c>
      <c r="F427" s="237" t="s">
        <v>378</v>
      </c>
      <c r="G427" s="234"/>
      <c r="H427" s="236" t="s">
        <v>1</v>
      </c>
      <c r="I427" s="238"/>
      <c r="J427" s="234"/>
      <c r="K427" s="234"/>
      <c r="L427" s="239"/>
      <c r="M427" s="240"/>
      <c r="N427" s="241"/>
      <c r="O427" s="241"/>
      <c r="P427" s="241"/>
      <c r="Q427" s="241"/>
      <c r="R427" s="241"/>
      <c r="S427" s="241"/>
      <c r="T427" s="24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3" t="s">
        <v>178</v>
      </c>
      <c r="AU427" s="243" t="s">
        <v>14</v>
      </c>
      <c r="AV427" s="13" t="s">
        <v>84</v>
      </c>
      <c r="AW427" s="13" t="s">
        <v>32</v>
      </c>
      <c r="AX427" s="13" t="s">
        <v>76</v>
      </c>
      <c r="AY427" s="243" t="s">
        <v>169</v>
      </c>
    </row>
    <row r="428" spans="1:51" s="13" customFormat="1" ht="12">
      <c r="A428" s="13"/>
      <c r="B428" s="233"/>
      <c r="C428" s="234"/>
      <c r="D428" s="235" t="s">
        <v>178</v>
      </c>
      <c r="E428" s="236" t="s">
        <v>1</v>
      </c>
      <c r="F428" s="237" t="s">
        <v>623</v>
      </c>
      <c r="G428" s="234"/>
      <c r="H428" s="236" t="s">
        <v>1</v>
      </c>
      <c r="I428" s="238"/>
      <c r="J428" s="234"/>
      <c r="K428" s="234"/>
      <c r="L428" s="239"/>
      <c r="M428" s="240"/>
      <c r="N428" s="241"/>
      <c r="O428" s="241"/>
      <c r="P428" s="241"/>
      <c r="Q428" s="241"/>
      <c r="R428" s="241"/>
      <c r="S428" s="241"/>
      <c r="T428" s="242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3" t="s">
        <v>178</v>
      </c>
      <c r="AU428" s="243" t="s">
        <v>14</v>
      </c>
      <c r="AV428" s="13" t="s">
        <v>84</v>
      </c>
      <c r="AW428" s="13" t="s">
        <v>32</v>
      </c>
      <c r="AX428" s="13" t="s">
        <v>76</v>
      </c>
      <c r="AY428" s="243" t="s">
        <v>169</v>
      </c>
    </row>
    <row r="429" spans="1:51" s="14" customFormat="1" ht="12">
      <c r="A429" s="14"/>
      <c r="B429" s="244"/>
      <c r="C429" s="245"/>
      <c r="D429" s="235" t="s">
        <v>178</v>
      </c>
      <c r="E429" s="246" t="s">
        <v>1</v>
      </c>
      <c r="F429" s="247" t="s">
        <v>84</v>
      </c>
      <c r="G429" s="245"/>
      <c r="H429" s="248">
        <v>1</v>
      </c>
      <c r="I429" s="249"/>
      <c r="J429" s="245"/>
      <c r="K429" s="245"/>
      <c r="L429" s="250"/>
      <c r="M429" s="251"/>
      <c r="N429" s="252"/>
      <c r="O429" s="252"/>
      <c r="P429" s="252"/>
      <c r="Q429" s="252"/>
      <c r="R429" s="252"/>
      <c r="S429" s="252"/>
      <c r="T429" s="253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4" t="s">
        <v>178</v>
      </c>
      <c r="AU429" s="254" t="s">
        <v>14</v>
      </c>
      <c r="AV429" s="14" t="s">
        <v>14</v>
      </c>
      <c r="AW429" s="14" t="s">
        <v>32</v>
      </c>
      <c r="AX429" s="14" t="s">
        <v>84</v>
      </c>
      <c r="AY429" s="254" t="s">
        <v>169</v>
      </c>
    </row>
    <row r="430" spans="1:65" s="2" customFormat="1" ht="12">
      <c r="A430" s="39"/>
      <c r="B430" s="40"/>
      <c r="C430" s="277" t="s">
        <v>624</v>
      </c>
      <c r="D430" s="277" t="s">
        <v>350</v>
      </c>
      <c r="E430" s="278" t="s">
        <v>625</v>
      </c>
      <c r="F430" s="279" t="s">
        <v>626</v>
      </c>
      <c r="G430" s="280" t="s">
        <v>398</v>
      </c>
      <c r="H430" s="281">
        <v>1.015</v>
      </c>
      <c r="I430" s="282"/>
      <c r="J430" s="283">
        <f>ROUND(I430*H430,2)</f>
        <v>0</v>
      </c>
      <c r="K430" s="279" t="s">
        <v>175</v>
      </c>
      <c r="L430" s="284"/>
      <c r="M430" s="285" t="s">
        <v>1</v>
      </c>
      <c r="N430" s="286" t="s">
        <v>41</v>
      </c>
      <c r="O430" s="92"/>
      <c r="P430" s="229">
        <f>O430*H430</f>
        <v>0</v>
      </c>
      <c r="Q430" s="229">
        <v>0.018</v>
      </c>
      <c r="R430" s="229">
        <f>Q430*H430</f>
        <v>0.018269999999999998</v>
      </c>
      <c r="S430" s="229">
        <v>0</v>
      </c>
      <c r="T430" s="230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1" t="s">
        <v>217</v>
      </c>
      <c r="AT430" s="231" t="s">
        <v>350</v>
      </c>
      <c r="AU430" s="231" t="s">
        <v>14</v>
      </c>
      <c r="AY430" s="18" t="s">
        <v>169</v>
      </c>
      <c r="BE430" s="232">
        <f>IF(N430="základní",J430,0)</f>
        <v>0</v>
      </c>
      <c r="BF430" s="232">
        <f>IF(N430="snížená",J430,0)</f>
        <v>0</v>
      </c>
      <c r="BG430" s="232">
        <f>IF(N430="zákl. přenesená",J430,0)</f>
        <v>0</v>
      </c>
      <c r="BH430" s="232">
        <f>IF(N430="sníž. přenesená",J430,0)</f>
        <v>0</v>
      </c>
      <c r="BI430" s="232">
        <f>IF(N430="nulová",J430,0)</f>
        <v>0</v>
      </c>
      <c r="BJ430" s="18" t="s">
        <v>84</v>
      </c>
      <c r="BK430" s="232">
        <f>ROUND(I430*H430,2)</f>
        <v>0</v>
      </c>
      <c r="BL430" s="18" t="s">
        <v>176</v>
      </c>
      <c r="BM430" s="231" t="s">
        <v>627</v>
      </c>
    </row>
    <row r="431" spans="1:51" s="13" customFormat="1" ht="12">
      <c r="A431" s="13"/>
      <c r="B431" s="233"/>
      <c r="C431" s="234"/>
      <c r="D431" s="235" t="s">
        <v>178</v>
      </c>
      <c r="E431" s="236" t="s">
        <v>1</v>
      </c>
      <c r="F431" s="237" t="s">
        <v>378</v>
      </c>
      <c r="G431" s="234"/>
      <c r="H431" s="236" t="s">
        <v>1</v>
      </c>
      <c r="I431" s="238"/>
      <c r="J431" s="234"/>
      <c r="K431" s="234"/>
      <c r="L431" s="239"/>
      <c r="M431" s="240"/>
      <c r="N431" s="241"/>
      <c r="O431" s="241"/>
      <c r="P431" s="241"/>
      <c r="Q431" s="241"/>
      <c r="R431" s="241"/>
      <c r="S431" s="241"/>
      <c r="T431" s="24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3" t="s">
        <v>178</v>
      </c>
      <c r="AU431" s="243" t="s">
        <v>14</v>
      </c>
      <c r="AV431" s="13" t="s">
        <v>84</v>
      </c>
      <c r="AW431" s="13" t="s">
        <v>32</v>
      </c>
      <c r="AX431" s="13" t="s">
        <v>76</v>
      </c>
      <c r="AY431" s="243" t="s">
        <v>169</v>
      </c>
    </row>
    <row r="432" spans="1:51" s="14" customFormat="1" ht="12">
      <c r="A432" s="14"/>
      <c r="B432" s="244"/>
      <c r="C432" s="245"/>
      <c r="D432" s="235" t="s">
        <v>178</v>
      </c>
      <c r="E432" s="246" t="s">
        <v>1</v>
      </c>
      <c r="F432" s="247" t="s">
        <v>628</v>
      </c>
      <c r="G432" s="245"/>
      <c r="H432" s="248">
        <v>1.015</v>
      </c>
      <c r="I432" s="249"/>
      <c r="J432" s="245"/>
      <c r="K432" s="245"/>
      <c r="L432" s="250"/>
      <c r="M432" s="251"/>
      <c r="N432" s="252"/>
      <c r="O432" s="252"/>
      <c r="P432" s="252"/>
      <c r="Q432" s="252"/>
      <c r="R432" s="252"/>
      <c r="S432" s="252"/>
      <c r="T432" s="253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4" t="s">
        <v>178</v>
      </c>
      <c r="AU432" s="254" t="s">
        <v>14</v>
      </c>
      <c r="AV432" s="14" t="s">
        <v>14</v>
      </c>
      <c r="AW432" s="14" t="s">
        <v>32</v>
      </c>
      <c r="AX432" s="14" t="s">
        <v>84</v>
      </c>
      <c r="AY432" s="254" t="s">
        <v>169</v>
      </c>
    </row>
    <row r="433" spans="1:65" s="2" customFormat="1" ht="16.5" customHeight="1">
      <c r="A433" s="39"/>
      <c r="B433" s="40"/>
      <c r="C433" s="220" t="s">
        <v>629</v>
      </c>
      <c r="D433" s="220" t="s">
        <v>171</v>
      </c>
      <c r="E433" s="221" t="s">
        <v>630</v>
      </c>
      <c r="F433" s="222" t="s">
        <v>631</v>
      </c>
      <c r="G433" s="223" t="s">
        <v>398</v>
      </c>
      <c r="H433" s="224">
        <v>14</v>
      </c>
      <c r="I433" s="225"/>
      <c r="J433" s="226">
        <f>ROUND(I433*H433,2)</f>
        <v>0</v>
      </c>
      <c r="K433" s="222" t="s">
        <v>175</v>
      </c>
      <c r="L433" s="45"/>
      <c r="M433" s="227" t="s">
        <v>1</v>
      </c>
      <c r="N433" s="228" t="s">
        <v>41</v>
      </c>
      <c r="O433" s="92"/>
      <c r="P433" s="229">
        <f>O433*H433</f>
        <v>0</v>
      </c>
      <c r="Q433" s="229">
        <v>0.03573</v>
      </c>
      <c r="R433" s="229">
        <f>Q433*H433</f>
        <v>0.50022</v>
      </c>
      <c r="S433" s="229">
        <v>0</v>
      </c>
      <c r="T433" s="230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1" t="s">
        <v>176</v>
      </c>
      <c r="AT433" s="231" t="s">
        <v>171</v>
      </c>
      <c r="AU433" s="231" t="s">
        <v>14</v>
      </c>
      <c r="AY433" s="18" t="s">
        <v>169</v>
      </c>
      <c r="BE433" s="232">
        <f>IF(N433="základní",J433,0)</f>
        <v>0</v>
      </c>
      <c r="BF433" s="232">
        <f>IF(N433="snížená",J433,0)</f>
        <v>0</v>
      </c>
      <c r="BG433" s="232">
        <f>IF(N433="zákl. přenesená",J433,0)</f>
        <v>0</v>
      </c>
      <c r="BH433" s="232">
        <f>IF(N433="sníž. přenesená",J433,0)</f>
        <v>0</v>
      </c>
      <c r="BI433" s="232">
        <f>IF(N433="nulová",J433,0)</f>
        <v>0</v>
      </c>
      <c r="BJ433" s="18" t="s">
        <v>84</v>
      </c>
      <c r="BK433" s="232">
        <f>ROUND(I433*H433,2)</f>
        <v>0</v>
      </c>
      <c r="BL433" s="18" t="s">
        <v>176</v>
      </c>
      <c r="BM433" s="231" t="s">
        <v>632</v>
      </c>
    </row>
    <row r="434" spans="1:51" s="13" customFormat="1" ht="12">
      <c r="A434" s="13"/>
      <c r="B434" s="233"/>
      <c r="C434" s="234"/>
      <c r="D434" s="235" t="s">
        <v>178</v>
      </c>
      <c r="E434" s="236" t="s">
        <v>1</v>
      </c>
      <c r="F434" s="237" t="s">
        <v>457</v>
      </c>
      <c r="G434" s="234"/>
      <c r="H434" s="236" t="s">
        <v>1</v>
      </c>
      <c r="I434" s="238"/>
      <c r="J434" s="234"/>
      <c r="K434" s="234"/>
      <c r="L434" s="239"/>
      <c r="M434" s="240"/>
      <c r="N434" s="241"/>
      <c r="O434" s="241"/>
      <c r="P434" s="241"/>
      <c r="Q434" s="241"/>
      <c r="R434" s="241"/>
      <c r="S434" s="241"/>
      <c r="T434" s="242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3" t="s">
        <v>178</v>
      </c>
      <c r="AU434" s="243" t="s">
        <v>14</v>
      </c>
      <c r="AV434" s="13" t="s">
        <v>84</v>
      </c>
      <c r="AW434" s="13" t="s">
        <v>32</v>
      </c>
      <c r="AX434" s="13" t="s">
        <v>76</v>
      </c>
      <c r="AY434" s="243" t="s">
        <v>169</v>
      </c>
    </row>
    <row r="435" spans="1:51" s="14" customFormat="1" ht="12">
      <c r="A435" s="14"/>
      <c r="B435" s="244"/>
      <c r="C435" s="245"/>
      <c r="D435" s="235" t="s">
        <v>178</v>
      </c>
      <c r="E435" s="246" t="s">
        <v>1</v>
      </c>
      <c r="F435" s="247" t="s">
        <v>249</v>
      </c>
      <c r="G435" s="245"/>
      <c r="H435" s="248">
        <v>14</v>
      </c>
      <c r="I435" s="249"/>
      <c r="J435" s="245"/>
      <c r="K435" s="245"/>
      <c r="L435" s="250"/>
      <c r="M435" s="251"/>
      <c r="N435" s="252"/>
      <c r="O435" s="252"/>
      <c r="P435" s="252"/>
      <c r="Q435" s="252"/>
      <c r="R435" s="252"/>
      <c r="S435" s="252"/>
      <c r="T435" s="253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4" t="s">
        <v>178</v>
      </c>
      <c r="AU435" s="254" t="s">
        <v>14</v>
      </c>
      <c r="AV435" s="14" t="s">
        <v>14</v>
      </c>
      <c r="AW435" s="14" t="s">
        <v>32</v>
      </c>
      <c r="AX435" s="14" t="s">
        <v>84</v>
      </c>
      <c r="AY435" s="254" t="s">
        <v>169</v>
      </c>
    </row>
    <row r="436" spans="1:65" s="2" customFormat="1" ht="12">
      <c r="A436" s="39"/>
      <c r="B436" s="40"/>
      <c r="C436" s="220" t="s">
        <v>633</v>
      </c>
      <c r="D436" s="220" t="s">
        <v>171</v>
      </c>
      <c r="E436" s="221" t="s">
        <v>634</v>
      </c>
      <c r="F436" s="222" t="s">
        <v>635</v>
      </c>
      <c r="G436" s="223" t="s">
        <v>398</v>
      </c>
      <c r="H436" s="224">
        <v>9</v>
      </c>
      <c r="I436" s="225"/>
      <c r="J436" s="226">
        <f>ROUND(I436*H436,2)</f>
        <v>0</v>
      </c>
      <c r="K436" s="222" t="s">
        <v>175</v>
      </c>
      <c r="L436" s="45"/>
      <c r="M436" s="227" t="s">
        <v>1</v>
      </c>
      <c r="N436" s="228" t="s">
        <v>41</v>
      </c>
      <c r="O436" s="92"/>
      <c r="P436" s="229">
        <f>O436*H436</f>
        <v>0</v>
      </c>
      <c r="Q436" s="229">
        <v>2.3765</v>
      </c>
      <c r="R436" s="229">
        <f>Q436*H436</f>
        <v>21.3885</v>
      </c>
      <c r="S436" s="229">
        <v>0</v>
      </c>
      <c r="T436" s="230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1" t="s">
        <v>176</v>
      </c>
      <c r="AT436" s="231" t="s">
        <v>171</v>
      </c>
      <c r="AU436" s="231" t="s">
        <v>14</v>
      </c>
      <c r="AY436" s="18" t="s">
        <v>169</v>
      </c>
      <c r="BE436" s="232">
        <f>IF(N436="základní",J436,0)</f>
        <v>0</v>
      </c>
      <c r="BF436" s="232">
        <f>IF(N436="snížená",J436,0)</f>
        <v>0</v>
      </c>
      <c r="BG436" s="232">
        <f>IF(N436="zákl. přenesená",J436,0)</f>
        <v>0</v>
      </c>
      <c r="BH436" s="232">
        <f>IF(N436="sníž. přenesená",J436,0)</f>
        <v>0</v>
      </c>
      <c r="BI436" s="232">
        <f>IF(N436="nulová",J436,0)</f>
        <v>0</v>
      </c>
      <c r="BJ436" s="18" t="s">
        <v>84</v>
      </c>
      <c r="BK436" s="232">
        <f>ROUND(I436*H436,2)</f>
        <v>0</v>
      </c>
      <c r="BL436" s="18" t="s">
        <v>176</v>
      </c>
      <c r="BM436" s="231" t="s">
        <v>636</v>
      </c>
    </row>
    <row r="437" spans="1:51" s="13" customFormat="1" ht="12">
      <c r="A437" s="13"/>
      <c r="B437" s="233"/>
      <c r="C437" s="234"/>
      <c r="D437" s="235" t="s">
        <v>178</v>
      </c>
      <c r="E437" s="236" t="s">
        <v>1</v>
      </c>
      <c r="F437" s="237" t="s">
        <v>457</v>
      </c>
      <c r="G437" s="234"/>
      <c r="H437" s="236" t="s">
        <v>1</v>
      </c>
      <c r="I437" s="238"/>
      <c r="J437" s="234"/>
      <c r="K437" s="234"/>
      <c r="L437" s="239"/>
      <c r="M437" s="240"/>
      <c r="N437" s="241"/>
      <c r="O437" s="241"/>
      <c r="P437" s="241"/>
      <c r="Q437" s="241"/>
      <c r="R437" s="241"/>
      <c r="S437" s="241"/>
      <c r="T437" s="24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3" t="s">
        <v>178</v>
      </c>
      <c r="AU437" s="243" t="s">
        <v>14</v>
      </c>
      <c r="AV437" s="13" t="s">
        <v>84</v>
      </c>
      <c r="AW437" s="13" t="s">
        <v>32</v>
      </c>
      <c r="AX437" s="13" t="s">
        <v>76</v>
      </c>
      <c r="AY437" s="243" t="s">
        <v>169</v>
      </c>
    </row>
    <row r="438" spans="1:51" s="13" customFormat="1" ht="12">
      <c r="A438" s="13"/>
      <c r="B438" s="233"/>
      <c r="C438" s="234"/>
      <c r="D438" s="235" t="s">
        <v>178</v>
      </c>
      <c r="E438" s="236" t="s">
        <v>1</v>
      </c>
      <c r="F438" s="237" t="s">
        <v>637</v>
      </c>
      <c r="G438" s="234"/>
      <c r="H438" s="236" t="s">
        <v>1</v>
      </c>
      <c r="I438" s="238"/>
      <c r="J438" s="234"/>
      <c r="K438" s="234"/>
      <c r="L438" s="239"/>
      <c r="M438" s="240"/>
      <c r="N438" s="241"/>
      <c r="O438" s="241"/>
      <c r="P438" s="241"/>
      <c r="Q438" s="241"/>
      <c r="R438" s="241"/>
      <c r="S438" s="241"/>
      <c r="T438" s="24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3" t="s">
        <v>178</v>
      </c>
      <c r="AU438" s="243" t="s">
        <v>14</v>
      </c>
      <c r="AV438" s="13" t="s">
        <v>84</v>
      </c>
      <c r="AW438" s="13" t="s">
        <v>32</v>
      </c>
      <c r="AX438" s="13" t="s">
        <v>76</v>
      </c>
      <c r="AY438" s="243" t="s">
        <v>169</v>
      </c>
    </row>
    <row r="439" spans="1:51" s="13" customFormat="1" ht="12">
      <c r="A439" s="13"/>
      <c r="B439" s="233"/>
      <c r="C439" s="234"/>
      <c r="D439" s="235" t="s">
        <v>178</v>
      </c>
      <c r="E439" s="236" t="s">
        <v>1</v>
      </c>
      <c r="F439" s="237" t="s">
        <v>638</v>
      </c>
      <c r="G439" s="234"/>
      <c r="H439" s="236" t="s">
        <v>1</v>
      </c>
      <c r="I439" s="238"/>
      <c r="J439" s="234"/>
      <c r="K439" s="234"/>
      <c r="L439" s="239"/>
      <c r="M439" s="240"/>
      <c r="N439" s="241"/>
      <c r="O439" s="241"/>
      <c r="P439" s="241"/>
      <c r="Q439" s="241"/>
      <c r="R439" s="241"/>
      <c r="S439" s="241"/>
      <c r="T439" s="24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3" t="s">
        <v>178</v>
      </c>
      <c r="AU439" s="243" t="s">
        <v>14</v>
      </c>
      <c r="AV439" s="13" t="s">
        <v>84</v>
      </c>
      <c r="AW439" s="13" t="s">
        <v>32</v>
      </c>
      <c r="AX439" s="13" t="s">
        <v>76</v>
      </c>
      <c r="AY439" s="243" t="s">
        <v>169</v>
      </c>
    </row>
    <row r="440" spans="1:51" s="14" customFormat="1" ht="12">
      <c r="A440" s="14"/>
      <c r="B440" s="244"/>
      <c r="C440" s="245"/>
      <c r="D440" s="235" t="s">
        <v>178</v>
      </c>
      <c r="E440" s="246" t="s">
        <v>1</v>
      </c>
      <c r="F440" s="247" t="s">
        <v>639</v>
      </c>
      <c r="G440" s="245"/>
      <c r="H440" s="248">
        <v>9</v>
      </c>
      <c r="I440" s="249"/>
      <c r="J440" s="245"/>
      <c r="K440" s="245"/>
      <c r="L440" s="250"/>
      <c r="M440" s="251"/>
      <c r="N440" s="252"/>
      <c r="O440" s="252"/>
      <c r="P440" s="252"/>
      <c r="Q440" s="252"/>
      <c r="R440" s="252"/>
      <c r="S440" s="252"/>
      <c r="T440" s="25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4" t="s">
        <v>178</v>
      </c>
      <c r="AU440" s="254" t="s">
        <v>14</v>
      </c>
      <c r="AV440" s="14" t="s">
        <v>14</v>
      </c>
      <c r="AW440" s="14" t="s">
        <v>32</v>
      </c>
      <c r="AX440" s="14" t="s">
        <v>84</v>
      </c>
      <c r="AY440" s="254" t="s">
        <v>169</v>
      </c>
    </row>
    <row r="441" spans="1:65" s="2" customFormat="1" ht="12">
      <c r="A441" s="39"/>
      <c r="B441" s="40"/>
      <c r="C441" s="220" t="s">
        <v>640</v>
      </c>
      <c r="D441" s="220" t="s">
        <v>171</v>
      </c>
      <c r="E441" s="221" t="s">
        <v>641</v>
      </c>
      <c r="F441" s="222" t="s">
        <v>642</v>
      </c>
      <c r="G441" s="223" t="s">
        <v>398</v>
      </c>
      <c r="H441" s="224">
        <v>9</v>
      </c>
      <c r="I441" s="225"/>
      <c r="J441" s="226">
        <f>ROUND(I441*H441,2)</f>
        <v>0</v>
      </c>
      <c r="K441" s="222" t="s">
        <v>175</v>
      </c>
      <c r="L441" s="45"/>
      <c r="M441" s="227" t="s">
        <v>1</v>
      </c>
      <c r="N441" s="228" t="s">
        <v>41</v>
      </c>
      <c r="O441" s="92"/>
      <c r="P441" s="229">
        <f>O441*H441</f>
        <v>0</v>
      </c>
      <c r="Q441" s="229">
        <v>0.21734</v>
      </c>
      <c r="R441" s="229">
        <f>Q441*H441</f>
        <v>1.9560600000000001</v>
      </c>
      <c r="S441" s="229">
        <v>0</v>
      </c>
      <c r="T441" s="230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1" t="s">
        <v>176</v>
      </c>
      <c r="AT441" s="231" t="s">
        <v>171</v>
      </c>
      <c r="AU441" s="231" t="s">
        <v>14</v>
      </c>
      <c r="AY441" s="18" t="s">
        <v>169</v>
      </c>
      <c r="BE441" s="232">
        <f>IF(N441="základní",J441,0)</f>
        <v>0</v>
      </c>
      <c r="BF441" s="232">
        <f>IF(N441="snížená",J441,0)</f>
        <v>0</v>
      </c>
      <c r="BG441" s="232">
        <f>IF(N441="zákl. přenesená",J441,0)</f>
        <v>0</v>
      </c>
      <c r="BH441" s="232">
        <f>IF(N441="sníž. přenesená",J441,0)</f>
        <v>0</v>
      </c>
      <c r="BI441" s="232">
        <f>IF(N441="nulová",J441,0)</f>
        <v>0</v>
      </c>
      <c r="BJ441" s="18" t="s">
        <v>84</v>
      </c>
      <c r="BK441" s="232">
        <f>ROUND(I441*H441,2)</f>
        <v>0</v>
      </c>
      <c r="BL441" s="18" t="s">
        <v>176</v>
      </c>
      <c r="BM441" s="231" t="s">
        <v>643</v>
      </c>
    </row>
    <row r="442" spans="1:51" s="13" customFormat="1" ht="12">
      <c r="A442" s="13"/>
      <c r="B442" s="233"/>
      <c r="C442" s="234"/>
      <c r="D442" s="235" t="s">
        <v>178</v>
      </c>
      <c r="E442" s="236" t="s">
        <v>1</v>
      </c>
      <c r="F442" s="237" t="s">
        <v>457</v>
      </c>
      <c r="G442" s="234"/>
      <c r="H442" s="236" t="s">
        <v>1</v>
      </c>
      <c r="I442" s="238"/>
      <c r="J442" s="234"/>
      <c r="K442" s="234"/>
      <c r="L442" s="239"/>
      <c r="M442" s="240"/>
      <c r="N442" s="241"/>
      <c r="O442" s="241"/>
      <c r="P442" s="241"/>
      <c r="Q442" s="241"/>
      <c r="R442" s="241"/>
      <c r="S442" s="241"/>
      <c r="T442" s="242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3" t="s">
        <v>178</v>
      </c>
      <c r="AU442" s="243" t="s">
        <v>14</v>
      </c>
      <c r="AV442" s="13" t="s">
        <v>84</v>
      </c>
      <c r="AW442" s="13" t="s">
        <v>32</v>
      </c>
      <c r="AX442" s="13" t="s">
        <v>76</v>
      </c>
      <c r="AY442" s="243" t="s">
        <v>169</v>
      </c>
    </row>
    <row r="443" spans="1:51" s="14" customFormat="1" ht="12">
      <c r="A443" s="14"/>
      <c r="B443" s="244"/>
      <c r="C443" s="245"/>
      <c r="D443" s="235" t="s">
        <v>178</v>
      </c>
      <c r="E443" s="246" t="s">
        <v>1</v>
      </c>
      <c r="F443" s="247" t="s">
        <v>222</v>
      </c>
      <c r="G443" s="245"/>
      <c r="H443" s="248">
        <v>9</v>
      </c>
      <c r="I443" s="249"/>
      <c r="J443" s="245"/>
      <c r="K443" s="245"/>
      <c r="L443" s="250"/>
      <c r="M443" s="251"/>
      <c r="N443" s="252"/>
      <c r="O443" s="252"/>
      <c r="P443" s="252"/>
      <c r="Q443" s="252"/>
      <c r="R443" s="252"/>
      <c r="S443" s="252"/>
      <c r="T443" s="253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4" t="s">
        <v>178</v>
      </c>
      <c r="AU443" s="254" t="s">
        <v>14</v>
      </c>
      <c r="AV443" s="14" t="s">
        <v>14</v>
      </c>
      <c r="AW443" s="14" t="s">
        <v>32</v>
      </c>
      <c r="AX443" s="14" t="s">
        <v>84</v>
      </c>
      <c r="AY443" s="254" t="s">
        <v>169</v>
      </c>
    </row>
    <row r="444" spans="1:65" s="2" customFormat="1" ht="12">
      <c r="A444" s="39"/>
      <c r="B444" s="40"/>
      <c r="C444" s="277" t="s">
        <v>644</v>
      </c>
      <c r="D444" s="277" t="s">
        <v>350</v>
      </c>
      <c r="E444" s="278" t="s">
        <v>645</v>
      </c>
      <c r="F444" s="279" t="s">
        <v>646</v>
      </c>
      <c r="G444" s="280" t="s">
        <v>398</v>
      </c>
      <c r="H444" s="281">
        <v>9</v>
      </c>
      <c r="I444" s="282"/>
      <c r="J444" s="283">
        <f>ROUND(I444*H444,2)</f>
        <v>0</v>
      </c>
      <c r="K444" s="279" t="s">
        <v>175</v>
      </c>
      <c r="L444" s="284"/>
      <c r="M444" s="285" t="s">
        <v>1</v>
      </c>
      <c r="N444" s="286" t="s">
        <v>41</v>
      </c>
      <c r="O444" s="92"/>
      <c r="P444" s="229">
        <f>O444*H444</f>
        <v>0</v>
      </c>
      <c r="Q444" s="229">
        <v>0.079</v>
      </c>
      <c r="R444" s="229">
        <f>Q444*H444</f>
        <v>0.711</v>
      </c>
      <c r="S444" s="229">
        <v>0</v>
      </c>
      <c r="T444" s="230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1" t="s">
        <v>217</v>
      </c>
      <c r="AT444" s="231" t="s">
        <v>350</v>
      </c>
      <c r="AU444" s="231" t="s">
        <v>14</v>
      </c>
      <c r="AY444" s="18" t="s">
        <v>169</v>
      </c>
      <c r="BE444" s="232">
        <f>IF(N444="základní",J444,0)</f>
        <v>0</v>
      </c>
      <c r="BF444" s="232">
        <f>IF(N444="snížená",J444,0)</f>
        <v>0</v>
      </c>
      <c r="BG444" s="232">
        <f>IF(N444="zákl. přenesená",J444,0)</f>
        <v>0</v>
      </c>
      <c r="BH444" s="232">
        <f>IF(N444="sníž. přenesená",J444,0)</f>
        <v>0</v>
      </c>
      <c r="BI444" s="232">
        <f>IF(N444="nulová",J444,0)</f>
        <v>0</v>
      </c>
      <c r="BJ444" s="18" t="s">
        <v>84</v>
      </c>
      <c r="BK444" s="232">
        <f>ROUND(I444*H444,2)</f>
        <v>0</v>
      </c>
      <c r="BL444" s="18" t="s">
        <v>176</v>
      </c>
      <c r="BM444" s="231" t="s">
        <v>647</v>
      </c>
    </row>
    <row r="445" spans="1:51" s="13" customFormat="1" ht="12">
      <c r="A445" s="13"/>
      <c r="B445" s="233"/>
      <c r="C445" s="234"/>
      <c r="D445" s="235" t="s">
        <v>178</v>
      </c>
      <c r="E445" s="236" t="s">
        <v>1</v>
      </c>
      <c r="F445" s="237" t="s">
        <v>457</v>
      </c>
      <c r="G445" s="234"/>
      <c r="H445" s="236" t="s">
        <v>1</v>
      </c>
      <c r="I445" s="238"/>
      <c r="J445" s="234"/>
      <c r="K445" s="234"/>
      <c r="L445" s="239"/>
      <c r="M445" s="240"/>
      <c r="N445" s="241"/>
      <c r="O445" s="241"/>
      <c r="P445" s="241"/>
      <c r="Q445" s="241"/>
      <c r="R445" s="241"/>
      <c r="S445" s="241"/>
      <c r="T445" s="24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3" t="s">
        <v>178</v>
      </c>
      <c r="AU445" s="243" t="s">
        <v>14</v>
      </c>
      <c r="AV445" s="13" t="s">
        <v>84</v>
      </c>
      <c r="AW445" s="13" t="s">
        <v>32</v>
      </c>
      <c r="AX445" s="13" t="s">
        <v>76</v>
      </c>
      <c r="AY445" s="243" t="s">
        <v>169</v>
      </c>
    </row>
    <row r="446" spans="1:51" s="14" customFormat="1" ht="12">
      <c r="A446" s="14"/>
      <c r="B446" s="244"/>
      <c r="C446" s="245"/>
      <c r="D446" s="235" t="s">
        <v>178</v>
      </c>
      <c r="E446" s="246" t="s">
        <v>1</v>
      </c>
      <c r="F446" s="247" t="s">
        <v>222</v>
      </c>
      <c r="G446" s="245"/>
      <c r="H446" s="248">
        <v>9</v>
      </c>
      <c r="I446" s="249"/>
      <c r="J446" s="245"/>
      <c r="K446" s="245"/>
      <c r="L446" s="250"/>
      <c r="M446" s="251"/>
      <c r="N446" s="252"/>
      <c r="O446" s="252"/>
      <c r="P446" s="252"/>
      <c r="Q446" s="252"/>
      <c r="R446" s="252"/>
      <c r="S446" s="252"/>
      <c r="T446" s="253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4" t="s">
        <v>178</v>
      </c>
      <c r="AU446" s="254" t="s">
        <v>14</v>
      </c>
      <c r="AV446" s="14" t="s">
        <v>14</v>
      </c>
      <c r="AW446" s="14" t="s">
        <v>32</v>
      </c>
      <c r="AX446" s="14" t="s">
        <v>84</v>
      </c>
      <c r="AY446" s="254" t="s">
        <v>169</v>
      </c>
    </row>
    <row r="447" spans="1:65" s="2" customFormat="1" ht="12">
      <c r="A447" s="39"/>
      <c r="B447" s="40"/>
      <c r="C447" s="277" t="s">
        <v>648</v>
      </c>
      <c r="D447" s="277" t="s">
        <v>350</v>
      </c>
      <c r="E447" s="278" t="s">
        <v>649</v>
      </c>
      <c r="F447" s="279" t="s">
        <v>650</v>
      </c>
      <c r="G447" s="280" t="s">
        <v>398</v>
      </c>
      <c r="H447" s="281">
        <v>6.06</v>
      </c>
      <c r="I447" s="282"/>
      <c r="J447" s="283">
        <f>ROUND(I447*H447,2)</f>
        <v>0</v>
      </c>
      <c r="K447" s="279" t="s">
        <v>175</v>
      </c>
      <c r="L447" s="284"/>
      <c r="M447" s="285" t="s">
        <v>1</v>
      </c>
      <c r="N447" s="286" t="s">
        <v>41</v>
      </c>
      <c r="O447" s="92"/>
      <c r="P447" s="229">
        <f>O447*H447</f>
        <v>0</v>
      </c>
      <c r="Q447" s="229">
        <v>0.585</v>
      </c>
      <c r="R447" s="229">
        <f>Q447*H447</f>
        <v>3.5450999999999997</v>
      </c>
      <c r="S447" s="229">
        <v>0</v>
      </c>
      <c r="T447" s="230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1" t="s">
        <v>217</v>
      </c>
      <c r="AT447" s="231" t="s">
        <v>350</v>
      </c>
      <c r="AU447" s="231" t="s">
        <v>14</v>
      </c>
      <c r="AY447" s="18" t="s">
        <v>169</v>
      </c>
      <c r="BE447" s="232">
        <f>IF(N447="základní",J447,0)</f>
        <v>0</v>
      </c>
      <c r="BF447" s="232">
        <f>IF(N447="snížená",J447,0)</f>
        <v>0</v>
      </c>
      <c r="BG447" s="232">
        <f>IF(N447="zákl. přenesená",J447,0)</f>
        <v>0</v>
      </c>
      <c r="BH447" s="232">
        <f>IF(N447="sníž. přenesená",J447,0)</f>
        <v>0</v>
      </c>
      <c r="BI447" s="232">
        <f>IF(N447="nulová",J447,0)</f>
        <v>0</v>
      </c>
      <c r="BJ447" s="18" t="s">
        <v>84</v>
      </c>
      <c r="BK447" s="232">
        <f>ROUND(I447*H447,2)</f>
        <v>0</v>
      </c>
      <c r="BL447" s="18" t="s">
        <v>176</v>
      </c>
      <c r="BM447" s="231" t="s">
        <v>651</v>
      </c>
    </row>
    <row r="448" spans="1:51" s="13" customFormat="1" ht="12">
      <c r="A448" s="13"/>
      <c r="B448" s="233"/>
      <c r="C448" s="234"/>
      <c r="D448" s="235" t="s">
        <v>178</v>
      </c>
      <c r="E448" s="236" t="s">
        <v>1</v>
      </c>
      <c r="F448" s="237" t="s">
        <v>457</v>
      </c>
      <c r="G448" s="234"/>
      <c r="H448" s="236" t="s">
        <v>1</v>
      </c>
      <c r="I448" s="238"/>
      <c r="J448" s="234"/>
      <c r="K448" s="234"/>
      <c r="L448" s="239"/>
      <c r="M448" s="240"/>
      <c r="N448" s="241"/>
      <c r="O448" s="241"/>
      <c r="P448" s="241"/>
      <c r="Q448" s="241"/>
      <c r="R448" s="241"/>
      <c r="S448" s="241"/>
      <c r="T448" s="24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3" t="s">
        <v>178</v>
      </c>
      <c r="AU448" s="243" t="s">
        <v>14</v>
      </c>
      <c r="AV448" s="13" t="s">
        <v>84</v>
      </c>
      <c r="AW448" s="13" t="s">
        <v>32</v>
      </c>
      <c r="AX448" s="13" t="s">
        <v>76</v>
      </c>
      <c r="AY448" s="243" t="s">
        <v>169</v>
      </c>
    </row>
    <row r="449" spans="1:51" s="14" customFormat="1" ht="12">
      <c r="A449" s="14"/>
      <c r="B449" s="244"/>
      <c r="C449" s="245"/>
      <c r="D449" s="235" t="s">
        <v>178</v>
      </c>
      <c r="E449" s="246" t="s">
        <v>1</v>
      </c>
      <c r="F449" s="247" t="s">
        <v>463</v>
      </c>
      <c r="G449" s="245"/>
      <c r="H449" s="248">
        <v>6.06</v>
      </c>
      <c r="I449" s="249"/>
      <c r="J449" s="245"/>
      <c r="K449" s="245"/>
      <c r="L449" s="250"/>
      <c r="M449" s="251"/>
      <c r="N449" s="252"/>
      <c r="O449" s="252"/>
      <c r="P449" s="252"/>
      <c r="Q449" s="252"/>
      <c r="R449" s="252"/>
      <c r="S449" s="252"/>
      <c r="T449" s="253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4" t="s">
        <v>178</v>
      </c>
      <c r="AU449" s="254" t="s">
        <v>14</v>
      </c>
      <c r="AV449" s="14" t="s">
        <v>14</v>
      </c>
      <c r="AW449" s="14" t="s">
        <v>32</v>
      </c>
      <c r="AX449" s="14" t="s">
        <v>84</v>
      </c>
      <c r="AY449" s="254" t="s">
        <v>169</v>
      </c>
    </row>
    <row r="450" spans="1:65" s="2" customFormat="1" ht="12">
      <c r="A450" s="39"/>
      <c r="B450" s="40"/>
      <c r="C450" s="277" t="s">
        <v>652</v>
      </c>
      <c r="D450" s="277" t="s">
        <v>350</v>
      </c>
      <c r="E450" s="278" t="s">
        <v>653</v>
      </c>
      <c r="F450" s="279" t="s">
        <v>654</v>
      </c>
      <c r="G450" s="280" t="s">
        <v>398</v>
      </c>
      <c r="H450" s="281">
        <v>3.03</v>
      </c>
      <c r="I450" s="282"/>
      <c r="J450" s="283">
        <f>ROUND(I450*H450,2)</f>
        <v>0</v>
      </c>
      <c r="K450" s="279" t="s">
        <v>175</v>
      </c>
      <c r="L450" s="284"/>
      <c r="M450" s="285" t="s">
        <v>1</v>
      </c>
      <c r="N450" s="286" t="s">
        <v>41</v>
      </c>
      <c r="O450" s="92"/>
      <c r="P450" s="229">
        <f>O450*H450</f>
        <v>0</v>
      </c>
      <c r="Q450" s="229">
        <v>0.449</v>
      </c>
      <c r="R450" s="229">
        <f>Q450*H450</f>
        <v>1.3604699999999998</v>
      </c>
      <c r="S450" s="229">
        <v>0</v>
      </c>
      <c r="T450" s="230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1" t="s">
        <v>217</v>
      </c>
      <c r="AT450" s="231" t="s">
        <v>350</v>
      </c>
      <c r="AU450" s="231" t="s">
        <v>14</v>
      </c>
      <c r="AY450" s="18" t="s">
        <v>169</v>
      </c>
      <c r="BE450" s="232">
        <f>IF(N450="základní",J450,0)</f>
        <v>0</v>
      </c>
      <c r="BF450" s="232">
        <f>IF(N450="snížená",J450,0)</f>
        <v>0</v>
      </c>
      <c r="BG450" s="232">
        <f>IF(N450="zákl. přenesená",J450,0)</f>
        <v>0</v>
      </c>
      <c r="BH450" s="232">
        <f>IF(N450="sníž. přenesená",J450,0)</f>
        <v>0</v>
      </c>
      <c r="BI450" s="232">
        <f>IF(N450="nulová",J450,0)</f>
        <v>0</v>
      </c>
      <c r="BJ450" s="18" t="s">
        <v>84</v>
      </c>
      <c r="BK450" s="232">
        <f>ROUND(I450*H450,2)</f>
        <v>0</v>
      </c>
      <c r="BL450" s="18" t="s">
        <v>176</v>
      </c>
      <c r="BM450" s="231" t="s">
        <v>655</v>
      </c>
    </row>
    <row r="451" spans="1:51" s="13" customFormat="1" ht="12">
      <c r="A451" s="13"/>
      <c r="B451" s="233"/>
      <c r="C451" s="234"/>
      <c r="D451" s="235" t="s">
        <v>178</v>
      </c>
      <c r="E451" s="236" t="s">
        <v>1</v>
      </c>
      <c r="F451" s="237" t="s">
        <v>457</v>
      </c>
      <c r="G451" s="234"/>
      <c r="H451" s="236" t="s">
        <v>1</v>
      </c>
      <c r="I451" s="238"/>
      <c r="J451" s="234"/>
      <c r="K451" s="234"/>
      <c r="L451" s="239"/>
      <c r="M451" s="240"/>
      <c r="N451" s="241"/>
      <c r="O451" s="241"/>
      <c r="P451" s="241"/>
      <c r="Q451" s="241"/>
      <c r="R451" s="241"/>
      <c r="S451" s="241"/>
      <c r="T451" s="24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3" t="s">
        <v>178</v>
      </c>
      <c r="AU451" s="243" t="s">
        <v>14</v>
      </c>
      <c r="AV451" s="13" t="s">
        <v>84</v>
      </c>
      <c r="AW451" s="13" t="s">
        <v>32</v>
      </c>
      <c r="AX451" s="13" t="s">
        <v>76</v>
      </c>
      <c r="AY451" s="243" t="s">
        <v>169</v>
      </c>
    </row>
    <row r="452" spans="1:51" s="14" customFormat="1" ht="12">
      <c r="A452" s="14"/>
      <c r="B452" s="244"/>
      <c r="C452" s="245"/>
      <c r="D452" s="235" t="s">
        <v>178</v>
      </c>
      <c r="E452" s="246" t="s">
        <v>1</v>
      </c>
      <c r="F452" s="247" t="s">
        <v>656</v>
      </c>
      <c r="G452" s="245"/>
      <c r="H452" s="248">
        <v>3.03</v>
      </c>
      <c r="I452" s="249"/>
      <c r="J452" s="245"/>
      <c r="K452" s="245"/>
      <c r="L452" s="250"/>
      <c r="M452" s="251"/>
      <c r="N452" s="252"/>
      <c r="O452" s="252"/>
      <c r="P452" s="252"/>
      <c r="Q452" s="252"/>
      <c r="R452" s="252"/>
      <c r="S452" s="252"/>
      <c r="T452" s="253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4" t="s">
        <v>178</v>
      </c>
      <c r="AU452" s="254" t="s">
        <v>14</v>
      </c>
      <c r="AV452" s="14" t="s">
        <v>14</v>
      </c>
      <c r="AW452" s="14" t="s">
        <v>32</v>
      </c>
      <c r="AX452" s="14" t="s">
        <v>84</v>
      </c>
      <c r="AY452" s="254" t="s">
        <v>169</v>
      </c>
    </row>
    <row r="453" spans="1:65" s="2" customFormat="1" ht="12">
      <c r="A453" s="39"/>
      <c r="B453" s="40"/>
      <c r="C453" s="277" t="s">
        <v>400</v>
      </c>
      <c r="D453" s="277" t="s">
        <v>350</v>
      </c>
      <c r="E453" s="278" t="s">
        <v>657</v>
      </c>
      <c r="F453" s="279" t="s">
        <v>658</v>
      </c>
      <c r="G453" s="280" t="s">
        <v>398</v>
      </c>
      <c r="H453" s="281">
        <v>1.01</v>
      </c>
      <c r="I453" s="282"/>
      <c r="J453" s="283">
        <f>ROUND(I453*H453,2)</f>
        <v>0</v>
      </c>
      <c r="K453" s="279" t="s">
        <v>1</v>
      </c>
      <c r="L453" s="284"/>
      <c r="M453" s="285" t="s">
        <v>1</v>
      </c>
      <c r="N453" s="286" t="s">
        <v>41</v>
      </c>
      <c r="O453" s="92"/>
      <c r="P453" s="229">
        <f>O453*H453</f>
        <v>0</v>
      </c>
      <c r="Q453" s="229">
        <v>0.449</v>
      </c>
      <c r="R453" s="229">
        <f>Q453*H453</f>
        <v>0.45349</v>
      </c>
      <c r="S453" s="229">
        <v>0</v>
      </c>
      <c r="T453" s="230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1" t="s">
        <v>217</v>
      </c>
      <c r="AT453" s="231" t="s">
        <v>350</v>
      </c>
      <c r="AU453" s="231" t="s">
        <v>14</v>
      </c>
      <c r="AY453" s="18" t="s">
        <v>169</v>
      </c>
      <c r="BE453" s="232">
        <f>IF(N453="základní",J453,0)</f>
        <v>0</v>
      </c>
      <c r="BF453" s="232">
        <f>IF(N453="snížená",J453,0)</f>
        <v>0</v>
      </c>
      <c r="BG453" s="232">
        <f>IF(N453="zákl. přenesená",J453,0)</f>
        <v>0</v>
      </c>
      <c r="BH453" s="232">
        <f>IF(N453="sníž. přenesená",J453,0)</f>
        <v>0</v>
      </c>
      <c r="BI453" s="232">
        <f>IF(N453="nulová",J453,0)</f>
        <v>0</v>
      </c>
      <c r="BJ453" s="18" t="s">
        <v>84</v>
      </c>
      <c r="BK453" s="232">
        <f>ROUND(I453*H453,2)</f>
        <v>0</v>
      </c>
      <c r="BL453" s="18" t="s">
        <v>176</v>
      </c>
      <c r="BM453" s="231" t="s">
        <v>659</v>
      </c>
    </row>
    <row r="454" spans="1:51" s="13" customFormat="1" ht="12">
      <c r="A454" s="13"/>
      <c r="B454" s="233"/>
      <c r="C454" s="234"/>
      <c r="D454" s="235" t="s">
        <v>178</v>
      </c>
      <c r="E454" s="236" t="s">
        <v>1</v>
      </c>
      <c r="F454" s="237" t="s">
        <v>457</v>
      </c>
      <c r="G454" s="234"/>
      <c r="H454" s="236" t="s">
        <v>1</v>
      </c>
      <c r="I454" s="238"/>
      <c r="J454" s="234"/>
      <c r="K454" s="234"/>
      <c r="L454" s="239"/>
      <c r="M454" s="240"/>
      <c r="N454" s="241"/>
      <c r="O454" s="241"/>
      <c r="P454" s="241"/>
      <c r="Q454" s="241"/>
      <c r="R454" s="241"/>
      <c r="S454" s="241"/>
      <c r="T454" s="24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3" t="s">
        <v>178</v>
      </c>
      <c r="AU454" s="243" t="s">
        <v>14</v>
      </c>
      <c r="AV454" s="13" t="s">
        <v>84</v>
      </c>
      <c r="AW454" s="13" t="s">
        <v>32</v>
      </c>
      <c r="AX454" s="13" t="s">
        <v>76</v>
      </c>
      <c r="AY454" s="243" t="s">
        <v>169</v>
      </c>
    </row>
    <row r="455" spans="1:51" s="14" customFormat="1" ht="12">
      <c r="A455" s="14"/>
      <c r="B455" s="244"/>
      <c r="C455" s="245"/>
      <c r="D455" s="235" t="s">
        <v>178</v>
      </c>
      <c r="E455" s="246" t="s">
        <v>1</v>
      </c>
      <c r="F455" s="247" t="s">
        <v>468</v>
      </c>
      <c r="G455" s="245"/>
      <c r="H455" s="248">
        <v>1.01</v>
      </c>
      <c r="I455" s="249"/>
      <c r="J455" s="245"/>
      <c r="K455" s="245"/>
      <c r="L455" s="250"/>
      <c r="M455" s="251"/>
      <c r="N455" s="252"/>
      <c r="O455" s="252"/>
      <c r="P455" s="252"/>
      <c r="Q455" s="252"/>
      <c r="R455" s="252"/>
      <c r="S455" s="252"/>
      <c r="T455" s="253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4" t="s">
        <v>178</v>
      </c>
      <c r="AU455" s="254" t="s">
        <v>14</v>
      </c>
      <c r="AV455" s="14" t="s">
        <v>14</v>
      </c>
      <c r="AW455" s="14" t="s">
        <v>32</v>
      </c>
      <c r="AX455" s="14" t="s">
        <v>84</v>
      </c>
      <c r="AY455" s="254" t="s">
        <v>169</v>
      </c>
    </row>
    <row r="456" spans="1:65" s="2" customFormat="1" ht="12">
      <c r="A456" s="39"/>
      <c r="B456" s="40"/>
      <c r="C456" s="277" t="s">
        <v>660</v>
      </c>
      <c r="D456" s="277" t="s">
        <v>350</v>
      </c>
      <c r="E456" s="278" t="s">
        <v>661</v>
      </c>
      <c r="F456" s="279" t="s">
        <v>662</v>
      </c>
      <c r="G456" s="280" t="s">
        <v>398</v>
      </c>
      <c r="H456" s="281">
        <v>2.02</v>
      </c>
      <c r="I456" s="282"/>
      <c r="J456" s="283">
        <f>ROUND(I456*H456,2)</f>
        <v>0</v>
      </c>
      <c r="K456" s="279" t="s">
        <v>175</v>
      </c>
      <c r="L456" s="284"/>
      <c r="M456" s="285" t="s">
        <v>1</v>
      </c>
      <c r="N456" s="286" t="s">
        <v>41</v>
      </c>
      <c r="O456" s="92"/>
      <c r="P456" s="229">
        <f>O456*H456</f>
        <v>0</v>
      </c>
      <c r="Q456" s="229">
        <v>1.013</v>
      </c>
      <c r="R456" s="229">
        <f>Q456*H456</f>
        <v>2.0462599999999997</v>
      </c>
      <c r="S456" s="229">
        <v>0</v>
      </c>
      <c r="T456" s="230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1" t="s">
        <v>217</v>
      </c>
      <c r="AT456" s="231" t="s">
        <v>350</v>
      </c>
      <c r="AU456" s="231" t="s">
        <v>14</v>
      </c>
      <c r="AY456" s="18" t="s">
        <v>169</v>
      </c>
      <c r="BE456" s="232">
        <f>IF(N456="základní",J456,0)</f>
        <v>0</v>
      </c>
      <c r="BF456" s="232">
        <f>IF(N456="snížená",J456,0)</f>
        <v>0</v>
      </c>
      <c r="BG456" s="232">
        <f>IF(N456="zákl. přenesená",J456,0)</f>
        <v>0</v>
      </c>
      <c r="BH456" s="232">
        <f>IF(N456="sníž. přenesená",J456,0)</f>
        <v>0</v>
      </c>
      <c r="BI456" s="232">
        <f>IF(N456="nulová",J456,0)</f>
        <v>0</v>
      </c>
      <c r="BJ456" s="18" t="s">
        <v>84</v>
      </c>
      <c r="BK456" s="232">
        <f>ROUND(I456*H456,2)</f>
        <v>0</v>
      </c>
      <c r="BL456" s="18" t="s">
        <v>176</v>
      </c>
      <c r="BM456" s="231" t="s">
        <v>663</v>
      </c>
    </row>
    <row r="457" spans="1:51" s="13" customFormat="1" ht="12">
      <c r="A457" s="13"/>
      <c r="B457" s="233"/>
      <c r="C457" s="234"/>
      <c r="D457" s="235" t="s">
        <v>178</v>
      </c>
      <c r="E457" s="236" t="s">
        <v>1</v>
      </c>
      <c r="F457" s="237" t="s">
        <v>457</v>
      </c>
      <c r="G457" s="234"/>
      <c r="H457" s="236" t="s">
        <v>1</v>
      </c>
      <c r="I457" s="238"/>
      <c r="J457" s="234"/>
      <c r="K457" s="234"/>
      <c r="L457" s="239"/>
      <c r="M457" s="240"/>
      <c r="N457" s="241"/>
      <c r="O457" s="241"/>
      <c r="P457" s="241"/>
      <c r="Q457" s="241"/>
      <c r="R457" s="241"/>
      <c r="S457" s="241"/>
      <c r="T457" s="24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3" t="s">
        <v>178</v>
      </c>
      <c r="AU457" s="243" t="s">
        <v>14</v>
      </c>
      <c r="AV457" s="13" t="s">
        <v>84</v>
      </c>
      <c r="AW457" s="13" t="s">
        <v>32</v>
      </c>
      <c r="AX457" s="13" t="s">
        <v>76</v>
      </c>
      <c r="AY457" s="243" t="s">
        <v>169</v>
      </c>
    </row>
    <row r="458" spans="1:51" s="14" customFormat="1" ht="12">
      <c r="A458" s="14"/>
      <c r="B458" s="244"/>
      <c r="C458" s="245"/>
      <c r="D458" s="235" t="s">
        <v>178</v>
      </c>
      <c r="E458" s="246" t="s">
        <v>1</v>
      </c>
      <c r="F458" s="247" t="s">
        <v>473</v>
      </c>
      <c r="G458" s="245"/>
      <c r="H458" s="248">
        <v>2.02</v>
      </c>
      <c r="I458" s="249"/>
      <c r="J458" s="245"/>
      <c r="K458" s="245"/>
      <c r="L458" s="250"/>
      <c r="M458" s="251"/>
      <c r="N458" s="252"/>
      <c r="O458" s="252"/>
      <c r="P458" s="252"/>
      <c r="Q458" s="252"/>
      <c r="R458" s="252"/>
      <c r="S458" s="252"/>
      <c r="T458" s="253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4" t="s">
        <v>178</v>
      </c>
      <c r="AU458" s="254" t="s">
        <v>14</v>
      </c>
      <c r="AV458" s="14" t="s">
        <v>14</v>
      </c>
      <c r="AW458" s="14" t="s">
        <v>32</v>
      </c>
      <c r="AX458" s="14" t="s">
        <v>84</v>
      </c>
      <c r="AY458" s="254" t="s">
        <v>169</v>
      </c>
    </row>
    <row r="459" spans="1:65" s="2" customFormat="1" ht="12">
      <c r="A459" s="39"/>
      <c r="B459" s="40"/>
      <c r="C459" s="277" t="s">
        <v>664</v>
      </c>
      <c r="D459" s="277" t="s">
        <v>350</v>
      </c>
      <c r="E459" s="278" t="s">
        <v>665</v>
      </c>
      <c r="F459" s="279" t="s">
        <v>666</v>
      </c>
      <c r="G459" s="280" t="s">
        <v>398</v>
      </c>
      <c r="H459" s="281">
        <v>4.04</v>
      </c>
      <c r="I459" s="282"/>
      <c r="J459" s="283">
        <f>ROUND(I459*H459,2)</f>
        <v>0</v>
      </c>
      <c r="K459" s="279" t="s">
        <v>175</v>
      </c>
      <c r="L459" s="284"/>
      <c r="M459" s="285" t="s">
        <v>1</v>
      </c>
      <c r="N459" s="286" t="s">
        <v>41</v>
      </c>
      <c r="O459" s="92"/>
      <c r="P459" s="229">
        <f>O459*H459</f>
        <v>0</v>
      </c>
      <c r="Q459" s="229">
        <v>0.506</v>
      </c>
      <c r="R459" s="229">
        <f>Q459*H459</f>
        <v>2.04424</v>
      </c>
      <c r="S459" s="229">
        <v>0</v>
      </c>
      <c r="T459" s="230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1" t="s">
        <v>217</v>
      </c>
      <c r="AT459" s="231" t="s">
        <v>350</v>
      </c>
      <c r="AU459" s="231" t="s">
        <v>14</v>
      </c>
      <c r="AY459" s="18" t="s">
        <v>169</v>
      </c>
      <c r="BE459" s="232">
        <f>IF(N459="základní",J459,0)</f>
        <v>0</v>
      </c>
      <c r="BF459" s="232">
        <f>IF(N459="snížená",J459,0)</f>
        <v>0</v>
      </c>
      <c r="BG459" s="232">
        <f>IF(N459="zákl. přenesená",J459,0)</f>
        <v>0</v>
      </c>
      <c r="BH459" s="232">
        <f>IF(N459="sníž. přenesená",J459,0)</f>
        <v>0</v>
      </c>
      <c r="BI459" s="232">
        <f>IF(N459="nulová",J459,0)</f>
        <v>0</v>
      </c>
      <c r="BJ459" s="18" t="s">
        <v>84</v>
      </c>
      <c r="BK459" s="232">
        <f>ROUND(I459*H459,2)</f>
        <v>0</v>
      </c>
      <c r="BL459" s="18" t="s">
        <v>176</v>
      </c>
      <c r="BM459" s="231" t="s">
        <v>667</v>
      </c>
    </row>
    <row r="460" spans="1:51" s="13" customFormat="1" ht="12">
      <c r="A460" s="13"/>
      <c r="B460" s="233"/>
      <c r="C460" s="234"/>
      <c r="D460" s="235" t="s">
        <v>178</v>
      </c>
      <c r="E460" s="236" t="s">
        <v>1</v>
      </c>
      <c r="F460" s="237" t="s">
        <v>457</v>
      </c>
      <c r="G460" s="234"/>
      <c r="H460" s="236" t="s">
        <v>1</v>
      </c>
      <c r="I460" s="238"/>
      <c r="J460" s="234"/>
      <c r="K460" s="234"/>
      <c r="L460" s="239"/>
      <c r="M460" s="240"/>
      <c r="N460" s="241"/>
      <c r="O460" s="241"/>
      <c r="P460" s="241"/>
      <c r="Q460" s="241"/>
      <c r="R460" s="241"/>
      <c r="S460" s="241"/>
      <c r="T460" s="242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3" t="s">
        <v>178</v>
      </c>
      <c r="AU460" s="243" t="s">
        <v>14</v>
      </c>
      <c r="AV460" s="13" t="s">
        <v>84</v>
      </c>
      <c r="AW460" s="13" t="s">
        <v>32</v>
      </c>
      <c r="AX460" s="13" t="s">
        <v>76</v>
      </c>
      <c r="AY460" s="243" t="s">
        <v>169</v>
      </c>
    </row>
    <row r="461" spans="1:51" s="14" customFormat="1" ht="12">
      <c r="A461" s="14"/>
      <c r="B461" s="244"/>
      <c r="C461" s="245"/>
      <c r="D461" s="235" t="s">
        <v>178</v>
      </c>
      <c r="E461" s="246" t="s">
        <v>1</v>
      </c>
      <c r="F461" s="247" t="s">
        <v>668</v>
      </c>
      <c r="G461" s="245"/>
      <c r="H461" s="248">
        <v>4.04</v>
      </c>
      <c r="I461" s="249"/>
      <c r="J461" s="245"/>
      <c r="K461" s="245"/>
      <c r="L461" s="250"/>
      <c r="M461" s="251"/>
      <c r="N461" s="252"/>
      <c r="O461" s="252"/>
      <c r="P461" s="252"/>
      <c r="Q461" s="252"/>
      <c r="R461" s="252"/>
      <c r="S461" s="252"/>
      <c r="T461" s="253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4" t="s">
        <v>178</v>
      </c>
      <c r="AU461" s="254" t="s">
        <v>14</v>
      </c>
      <c r="AV461" s="14" t="s">
        <v>14</v>
      </c>
      <c r="AW461" s="14" t="s">
        <v>32</v>
      </c>
      <c r="AX461" s="14" t="s">
        <v>84</v>
      </c>
      <c r="AY461" s="254" t="s">
        <v>169</v>
      </c>
    </row>
    <row r="462" spans="1:65" s="2" customFormat="1" ht="12">
      <c r="A462" s="39"/>
      <c r="B462" s="40"/>
      <c r="C462" s="277" t="s">
        <v>669</v>
      </c>
      <c r="D462" s="277" t="s">
        <v>350</v>
      </c>
      <c r="E462" s="278" t="s">
        <v>670</v>
      </c>
      <c r="F462" s="279" t="s">
        <v>671</v>
      </c>
      <c r="G462" s="280" t="s">
        <v>398</v>
      </c>
      <c r="H462" s="281">
        <v>5.05</v>
      </c>
      <c r="I462" s="282"/>
      <c r="J462" s="283">
        <f>ROUND(I462*H462,2)</f>
        <v>0</v>
      </c>
      <c r="K462" s="279" t="s">
        <v>175</v>
      </c>
      <c r="L462" s="284"/>
      <c r="M462" s="285" t="s">
        <v>1</v>
      </c>
      <c r="N462" s="286" t="s">
        <v>41</v>
      </c>
      <c r="O462" s="92"/>
      <c r="P462" s="229">
        <f>O462*H462</f>
        <v>0</v>
      </c>
      <c r="Q462" s="229">
        <v>0.254</v>
      </c>
      <c r="R462" s="229">
        <f>Q462*H462</f>
        <v>1.2827</v>
      </c>
      <c r="S462" s="229">
        <v>0</v>
      </c>
      <c r="T462" s="230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1" t="s">
        <v>217</v>
      </c>
      <c r="AT462" s="231" t="s">
        <v>350</v>
      </c>
      <c r="AU462" s="231" t="s">
        <v>14</v>
      </c>
      <c r="AY462" s="18" t="s">
        <v>169</v>
      </c>
      <c r="BE462" s="232">
        <f>IF(N462="základní",J462,0)</f>
        <v>0</v>
      </c>
      <c r="BF462" s="232">
        <f>IF(N462="snížená",J462,0)</f>
        <v>0</v>
      </c>
      <c r="BG462" s="232">
        <f>IF(N462="zákl. přenesená",J462,0)</f>
        <v>0</v>
      </c>
      <c r="BH462" s="232">
        <f>IF(N462="sníž. přenesená",J462,0)</f>
        <v>0</v>
      </c>
      <c r="BI462" s="232">
        <f>IF(N462="nulová",J462,0)</f>
        <v>0</v>
      </c>
      <c r="BJ462" s="18" t="s">
        <v>84</v>
      </c>
      <c r="BK462" s="232">
        <f>ROUND(I462*H462,2)</f>
        <v>0</v>
      </c>
      <c r="BL462" s="18" t="s">
        <v>176</v>
      </c>
      <c r="BM462" s="231" t="s">
        <v>672</v>
      </c>
    </row>
    <row r="463" spans="1:51" s="13" customFormat="1" ht="12">
      <c r="A463" s="13"/>
      <c r="B463" s="233"/>
      <c r="C463" s="234"/>
      <c r="D463" s="235" t="s">
        <v>178</v>
      </c>
      <c r="E463" s="236" t="s">
        <v>1</v>
      </c>
      <c r="F463" s="237" t="s">
        <v>457</v>
      </c>
      <c r="G463" s="234"/>
      <c r="H463" s="236" t="s">
        <v>1</v>
      </c>
      <c r="I463" s="238"/>
      <c r="J463" s="234"/>
      <c r="K463" s="234"/>
      <c r="L463" s="239"/>
      <c r="M463" s="240"/>
      <c r="N463" s="241"/>
      <c r="O463" s="241"/>
      <c r="P463" s="241"/>
      <c r="Q463" s="241"/>
      <c r="R463" s="241"/>
      <c r="S463" s="241"/>
      <c r="T463" s="24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3" t="s">
        <v>178</v>
      </c>
      <c r="AU463" s="243" t="s">
        <v>14</v>
      </c>
      <c r="AV463" s="13" t="s">
        <v>84</v>
      </c>
      <c r="AW463" s="13" t="s">
        <v>32</v>
      </c>
      <c r="AX463" s="13" t="s">
        <v>76</v>
      </c>
      <c r="AY463" s="243" t="s">
        <v>169</v>
      </c>
    </row>
    <row r="464" spans="1:51" s="14" customFormat="1" ht="12">
      <c r="A464" s="14"/>
      <c r="B464" s="244"/>
      <c r="C464" s="245"/>
      <c r="D464" s="235" t="s">
        <v>178</v>
      </c>
      <c r="E464" s="246" t="s">
        <v>1</v>
      </c>
      <c r="F464" s="247" t="s">
        <v>673</v>
      </c>
      <c r="G464" s="245"/>
      <c r="H464" s="248">
        <v>5.05</v>
      </c>
      <c r="I464" s="249"/>
      <c r="J464" s="245"/>
      <c r="K464" s="245"/>
      <c r="L464" s="250"/>
      <c r="M464" s="251"/>
      <c r="N464" s="252"/>
      <c r="O464" s="252"/>
      <c r="P464" s="252"/>
      <c r="Q464" s="252"/>
      <c r="R464" s="252"/>
      <c r="S464" s="252"/>
      <c r="T464" s="253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4" t="s">
        <v>178</v>
      </c>
      <c r="AU464" s="254" t="s">
        <v>14</v>
      </c>
      <c r="AV464" s="14" t="s">
        <v>14</v>
      </c>
      <c r="AW464" s="14" t="s">
        <v>32</v>
      </c>
      <c r="AX464" s="14" t="s">
        <v>84</v>
      </c>
      <c r="AY464" s="254" t="s">
        <v>169</v>
      </c>
    </row>
    <row r="465" spans="1:65" s="2" customFormat="1" ht="12">
      <c r="A465" s="39"/>
      <c r="B465" s="40"/>
      <c r="C465" s="277" t="s">
        <v>674</v>
      </c>
      <c r="D465" s="277" t="s">
        <v>350</v>
      </c>
      <c r="E465" s="278" t="s">
        <v>675</v>
      </c>
      <c r="F465" s="279" t="s">
        <v>676</v>
      </c>
      <c r="G465" s="280" t="s">
        <v>398</v>
      </c>
      <c r="H465" s="281">
        <v>18</v>
      </c>
      <c r="I465" s="282"/>
      <c r="J465" s="283">
        <f>ROUND(I465*H465,2)</f>
        <v>0</v>
      </c>
      <c r="K465" s="279" t="s">
        <v>175</v>
      </c>
      <c r="L465" s="284"/>
      <c r="M465" s="285" t="s">
        <v>1</v>
      </c>
      <c r="N465" s="286" t="s">
        <v>41</v>
      </c>
      <c r="O465" s="92"/>
      <c r="P465" s="229">
        <f>O465*H465</f>
        <v>0</v>
      </c>
      <c r="Q465" s="229">
        <v>0.002</v>
      </c>
      <c r="R465" s="229">
        <f>Q465*H465</f>
        <v>0.036000000000000004</v>
      </c>
      <c r="S465" s="229">
        <v>0</v>
      </c>
      <c r="T465" s="230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1" t="s">
        <v>217</v>
      </c>
      <c r="AT465" s="231" t="s">
        <v>350</v>
      </c>
      <c r="AU465" s="231" t="s">
        <v>14</v>
      </c>
      <c r="AY465" s="18" t="s">
        <v>169</v>
      </c>
      <c r="BE465" s="232">
        <f>IF(N465="základní",J465,0)</f>
        <v>0</v>
      </c>
      <c r="BF465" s="232">
        <f>IF(N465="snížená",J465,0)</f>
        <v>0</v>
      </c>
      <c r="BG465" s="232">
        <f>IF(N465="zákl. přenesená",J465,0)</f>
        <v>0</v>
      </c>
      <c r="BH465" s="232">
        <f>IF(N465="sníž. přenesená",J465,0)</f>
        <v>0</v>
      </c>
      <c r="BI465" s="232">
        <f>IF(N465="nulová",J465,0)</f>
        <v>0</v>
      </c>
      <c r="BJ465" s="18" t="s">
        <v>84</v>
      </c>
      <c r="BK465" s="232">
        <f>ROUND(I465*H465,2)</f>
        <v>0</v>
      </c>
      <c r="BL465" s="18" t="s">
        <v>176</v>
      </c>
      <c r="BM465" s="231" t="s">
        <v>677</v>
      </c>
    </row>
    <row r="466" spans="1:51" s="13" customFormat="1" ht="12">
      <c r="A466" s="13"/>
      <c r="B466" s="233"/>
      <c r="C466" s="234"/>
      <c r="D466" s="235" t="s">
        <v>178</v>
      </c>
      <c r="E466" s="236" t="s">
        <v>1</v>
      </c>
      <c r="F466" s="237" t="s">
        <v>457</v>
      </c>
      <c r="G466" s="234"/>
      <c r="H466" s="236" t="s">
        <v>1</v>
      </c>
      <c r="I466" s="238"/>
      <c r="J466" s="234"/>
      <c r="K466" s="234"/>
      <c r="L466" s="239"/>
      <c r="M466" s="240"/>
      <c r="N466" s="241"/>
      <c r="O466" s="241"/>
      <c r="P466" s="241"/>
      <c r="Q466" s="241"/>
      <c r="R466" s="241"/>
      <c r="S466" s="241"/>
      <c r="T466" s="24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3" t="s">
        <v>178</v>
      </c>
      <c r="AU466" s="243" t="s">
        <v>14</v>
      </c>
      <c r="AV466" s="13" t="s">
        <v>84</v>
      </c>
      <c r="AW466" s="13" t="s">
        <v>32</v>
      </c>
      <c r="AX466" s="13" t="s">
        <v>76</v>
      </c>
      <c r="AY466" s="243" t="s">
        <v>169</v>
      </c>
    </row>
    <row r="467" spans="1:51" s="14" customFormat="1" ht="12">
      <c r="A467" s="14"/>
      <c r="B467" s="244"/>
      <c r="C467" s="245"/>
      <c r="D467" s="235" t="s">
        <v>178</v>
      </c>
      <c r="E467" s="246" t="s">
        <v>1</v>
      </c>
      <c r="F467" s="247" t="s">
        <v>280</v>
      </c>
      <c r="G467" s="245"/>
      <c r="H467" s="248">
        <v>18</v>
      </c>
      <c r="I467" s="249"/>
      <c r="J467" s="245"/>
      <c r="K467" s="245"/>
      <c r="L467" s="250"/>
      <c r="M467" s="251"/>
      <c r="N467" s="252"/>
      <c r="O467" s="252"/>
      <c r="P467" s="252"/>
      <c r="Q467" s="252"/>
      <c r="R467" s="252"/>
      <c r="S467" s="252"/>
      <c r="T467" s="253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4" t="s">
        <v>178</v>
      </c>
      <c r="AU467" s="254" t="s">
        <v>14</v>
      </c>
      <c r="AV467" s="14" t="s">
        <v>14</v>
      </c>
      <c r="AW467" s="14" t="s">
        <v>32</v>
      </c>
      <c r="AX467" s="14" t="s">
        <v>84</v>
      </c>
      <c r="AY467" s="254" t="s">
        <v>169</v>
      </c>
    </row>
    <row r="468" spans="1:65" s="2" customFormat="1" ht="12">
      <c r="A468" s="39"/>
      <c r="B468" s="40"/>
      <c r="C468" s="277" t="s">
        <v>678</v>
      </c>
      <c r="D468" s="277" t="s">
        <v>350</v>
      </c>
      <c r="E468" s="278" t="s">
        <v>679</v>
      </c>
      <c r="F468" s="279" t="s">
        <v>680</v>
      </c>
      <c r="G468" s="280" t="s">
        <v>398</v>
      </c>
      <c r="H468" s="281">
        <v>1</v>
      </c>
      <c r="I468" s="282"/>
      <c r="J468" s="283">
        <f>ROUND(I468*H468,2)</f>
        <v>0</v>
      </c>
      <c r="K468" s="279" t="s">
        <v>175</v>
      </c>
      <c r="L468" s="284"/>
      <c r="M468" s="285" t="s">
        <v>1</v>
      </c>
      <c r="N468" s="286" t="s">
        <v>41</v>
      </c>
      <c r="O468" s="92"/>
      <c r="P468" s="229">
        <f>O468*H468</f>
        <v>0</v>
      </c>
      <c r="Q468" s="229">
        <v>0.003</v>
      </c>
      <c r="R468" s="229">
        <f>Q468*H468</f>
        <v>0.003</v>
      </c>
      <c r="S468" s="229">
        <v>0</v>
      </c>
      <c r="T468" s="230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1" t="s">
        <v>217</v>
      </c>
      <c r="AT468" s="231" t="s">
        <v>350</v>
      </c>
      <c r="AU468" s="231" t="s">
        <v>14</v>
      </c>
      <c r="AY468" s="18" t="s">
        <v>169</v>
      </c>
      <c r="BE468" s="232">
        <f>IF(N468="základní",J468,0)</f>
        <v>0</v>
      </c>
      <c r="BF468" s="232">
        <f>IF(N468="snížená",J468,0)</f>
        <v>0</v>
      </c>
      <c r="BG468" s="232">
        <f>IF(N468="zákl. přenesená",J468,0)</f>
        <v>0</v>
      </c>
      <c r="BH468" s="232">
        <f>IF(N468="sníž. přenesená",J468,0)</f>
        <v>0</v>
      </c>
      <c r="BI468" s="232">
        <f>IF(N468="nulová",J468,0)</f>
        <v>0</v>
      </c>
      <c r="BJ468" s="18" t="s">
        <v>84</v>
      </c>
      <c r="BK468" s="232">
        <f>ROUND(I468*H468,2)</f>
        <v>0</v>
      </c>
      <c r="BL468" s="18" t="s">
        <v>176</v>
      </c>
      <c r="BM468" s="231" t="s">
        <v>681</v>
      </c>
    </row>
    <row r="469" spans="1:51" s="13" customFormat="1" ht="12">
      <c r="A469" s="13"/>
      <c r="B469" s="233"/>
      <c r="C469" s="234"/>
      <c r="D469" s="235" t="s">
        <v>178</v>
      </c>
      <c r="E469" s="236" t="s">
        <v>1</v>
      </c>
      <c r="F469" s="237" t="s">
        <v>457</v>
      </c>
      <c r="G469" s="234"/>
      <c r="H469" s="236" t="s">
        <v>1</v>
      </c>
      <c r="I469" s="238"/>
      <c r="J469" s="234"/>
      <c r="K469" s="234"/>
      <c r="L469" s="239"/>
      <c r="M469" s="240"/>
      <c r="N469" s="241"/>
      <c r="O469" s="241"/>
      <c r="P469" s="241"/>
      <c r="Q469" s="241"/>
      <c r="R469" s="241"/>
      <c r="S469" s="241"/>
      <c r="T469" s="242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3" t="s">
        <v>178</v>
      </c>
      <c r="AU469" s="243" t="s">
        <v>14</v>
      </c>
      <c r="AV469" s="13" t="s">
        <v>84</v>
      </c>
      <c r="AW469" s="13" t="s">
        <v>32</v>
      </c>
      <c r="AX469" s="13" t="s">
        <v>76</v>
      </c>
      <c r="AY469" s="243" t="s">
        <v>169</v>
      </c>
    </row>
    <row r="470" spans="1:51" s="14" customFormat="1" ht="12">
      <c r="A470" s="14"/>
      <c r="B470" s="244"/>
      <c r="C470" s="245"/>
      <c r="D470" s="235" t="s">
        <v>178</v>
      </c>
      <c r="E470" s="246" t="s">
        <v>1</v>
      </c>
      <c r="F470" s="247" t="s">
        <v>84</v>
      </c>
      <c r="G470" s="245"/>
      <c r="H470" s="248">
        <v>1</v>
      </c>
      <c r="I470" s="249"/>
      <c r="J470" s="245"/>
      <c r="K470" s="245"/>
      <c r="L470" s="250"/>
      <c r="M470" s="251"/>
      <c r="N470" s="252"/>
      <c r="O470" s="252"/>
      <c r="P470" s="252"/>
      <c r="Q470" s="252"/>
      <c r="R470" s="252"/>
      <c r="S470" s="252"/>
      <c r="T470" s="253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4" t="s">
        <v>178</v>
      </c>
      <c r="AU470" s="254" t="s">
        <v>14</v>
      </c>
      <c r="AV470" s="14" t="s">
        <v>14</v>
      </c>
      <c r="AW470" s="14" t="s">
        <v>32</v>
      </c>
      <c r="AX470" s="14" t="s">
        <v>84</v>
      </c>
      <c r="AY470" s="254" t="s">
        <v>169</v>
      </c>
    </row>
    <row r="471" spans="1:65" s="2" customFormat="1" ht="12">
      <c r="A471" s="39"/>
      <c r="B471" s="40"/>
      <c r="C471" s="220" t="s">
        <v>682</v>
      </c>
      <c r="D471" s="220" t="s">
        <v>171</v>
      </c>
      <c r="E471" s="221" t="s">
        <v>683</v>
      </c>
      <c r="F471" s="222" t="s">
        <v>684</v>
      </c>
      <c r="G471" s="223" t="s">
        <v>685</v>
      </c>
      <c r="H471" s="224">
        <v>9</v>
      </c>
      <c r="I471" s="225"/>
      <c r="J471" s="226">
        <f>ROUND(I471*H471,2)</f>
        <v>0</v>
      </c>
      <c r="K471" s="222" t="s">
        <v>175</v>
      </c>
      <c r="L471" s="45"/>
      <c r="M471" s="227" t="s">
        <v>1</v>
      </c>
      <c r="N471" s="228" t="s">
        <v>41</v>
      </c>
      <c r="O471" s="92"/>
      <c r="P471" s="229">
        <f>O471*H471</f>
        <v>0</v>
      </c>
      <c r="Q471" s="229">
        <v>0.0005</v>
      </c>
      <c r="R471" s="229">
        <f>Q471*H471</f>
        <v>0.0045000000000000005</v>
      </c>
      <c r="S471" s="229">
        <v>0</v>
      </c>
      <c r="T471" s="230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1" t="s">
        <v>176</v>
      </c>
      <c r="AT471" s="231" t="s">
        <v>171</v>
      </c>
      <c r="AU471" s="231" t="s">
        <v>14</v>
      </c>
      <c r="AY471" s="18" t="s">
        <v>169</v>
      </c>
      <c r="BE471" s="232">
        <f>IF(N471="základní",J471,0)</f>
        <v>0</v>
      </c>
      <c r="BF471" s="232">
        <f>IF(N471="snížená",J471,0)</f>
        <v>0</v>
      </c>
      <c r="BG471" s="232">
        <f>IF(N471="zákl. přenesená",J471,0)</f>
        <v>0</v>
      </c>
      <c r="BH471" s="232">
        <f>IF(N471="sníž. přenesená",J471,0)</f>
        <v>0</v>
      </c>
      <c r="BI471" s="232">
        <f>IF(N471="nulová",J471,0)</f>
        <v>0</v>
      </c>
      <c r="BJ471" s="18" t="s">
        <v>84</v>
      </c>
      <c r="BK471" s="232">
        <f>ROUND(I471*H471,2)</f>
        <v>0</v>
      </c>
      <c r="BL471" s="18" t="s">
        <v>176</v>
      </c>
      <c r="BM471" s="231" t="s">
        <v>686</v>
      </c>
    </row>
    <row r="472" spans="1:51" s="13" customFormat="1" ht="12">
      <c r="A472" s="13"/>
      <c r="B472" s="233"/>
      <c r="C472" s="234"/>
      <c r="D472" s="235" t="s">
        <v>178</v>
      </c>
      <c r="E472" s="236" t="s">
        <v>1</v>
      </c>
      <c r="F472" s="237" t="s">
        <v>378</v>
      </c>
      <c r="G472" s="234"/>
      <c r="H472" s="236" t="s">
        <v>1</v>
      </c>
      <c r="I472" s="238"/>
      <c r="J472" s="234"/>
      <c r="K472" s="234"/>
      <c r="L472" s="239"/>
      <c r="M472" s="240"/>
      <c r="N472" s="241"/>
      <c r="O472" s="241"/>
      <c r="P472" s="241"/>
      <c r="Q472" s="241"/>
      <c r="R472" s="241"/>
      <c r="S472" s="241"/>
      <c r="T472" s="24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3" t="s">
        <v>178</v>
      </c>
      <c r="AU472" s="243" t="s">
        <v>14</v>
      </c>
      <c r="AV472" s="13" t="s">
        <v>84</v>
      </c>
      <c r="AW472" s="13" t="s">
        <v>32</v>
      </c>
      <c r="AX472" s="13" t="s">
        <v>76</v>
      </c>
      <c r="AY472" s="243" t="s">
        <v>169</v>
      </c>
    </row>
    <row r="473" spans="1:51" s="14" customFormat="1" ht="12">
      <c r="A473" s="14"/>
      <c r="B473" s="244"/>
      <c r="C473" s="245"/>
      <c r="D473" s="235" t="s">
        <v>178</v>
      </c>
      <c r="E473" s="246" t="s">
        <v>1</v>
      </c>
      <c r="F473" s="247" t="s">
        <v>687</v>
      </c>
      <c r="G473" s="245"/>
      <c r="H473" s="248">
        <v>9</v>
      </c>
      <c r="I473" s="249"/>
      <c r="J473" s="245"/>
      <c r="K473" s="245"/>
      <c r="L473" s="250"/>
      <c r="M473" s="251"/>
      <c r="N473" s="252"/>
      <c r="O473" s="252"/>
      <c r="P473" s="252"/>
      <c r="Q473" s="252"/>
      <c r="R473" s="252"/>
      <c r="S473" s="252"/>
      <c r="T473" s="25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4" t="s">
        <v>178</v>
      </c>
      <c r="AU473" s="254" t="s">
        <v>14</v>
      </c>
      <c r="AV473" s="14" t="s">
        <v>14</v>
      </c>
      <c r="AW473" s="14" t="s">
        <v>32</v>
      </c>
      <c r="AX473" s="14" t="s">
        <v>84</v>
      </c>
      <c r="AY473" s="254" t="s">
        <v>169</v>
      </c>
    </row>
    <row r="474" spans="1:65" s="2" customFormat="1" ht="12">
      <c r="A474" s="39"/>
      <c r="B474" s="40"/>
      <c r="C474" s="220" t="s">
        <v>688</v>
      </c>
      <c r="D474" s="220" t="s">
        <v>171</v>
      </c>
      <c r="E474" s="221" t="s">
        <v>689</v>
      </c>
      <c r="F474" s="222" t="s">
        <v>690</v>
      </c>
      <c r="G474" s="223" t="s">
        <v>398</v>
      </c>
      <c r="H474" s="224">
        <v>7</v>
      </c>
      <c r="I474" s="225"/>
      <c r="J474" s="226">
        <f>ROUND(I474*H474,2)</f>
        <v>0</v>
      </c>
      <c r="K474" s="222" t="s">
        <v>175</v>
      </c>
      <c r="L474" s="45"/>
      <c r="M474" s="227" t="s">
        <v>1</v>
      </c>
      <c r="N474" s="228" t="s">
        <v>41</v>
      </c>
      <c r="O474" s="92"/>
      <c r="P474" s="229">
        <f>O474*H474</f>
        <v>0</v>
      </c>
      <c r="Q474" s="229">
        <v>0.4208</v>
      </c>
      <c r="R474" s="229">
        <f>Q474*H474</f>
        <v>2.9456</v>
      </c>
      <c r="S474" s="229">
        <v>0</v>
      </c>
      <c r="T474" s="230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1" t="s">
        <v>176</v>
      </c>
      <c r="AT474" s="231" t="s">
        <v>171</v>
      </c>
      <c r="AU474" s="231" t="s">
        <v>14</v>
      </c>
      <c r="AY474" s="18" t="s">
        <v>169</v>
      </c>
      <c r="BE474" s="232">
        <f>IF(N474="základní",J474,0)</f>
        <v>0</v>
      </c>
      <c r="BF474" s="232">
        <f>IF(N474="snížená",J474,0)</f>
        <v>0</v>
      </c>
      <c r="BG474" s="232">
        <f>IF(N474="zákl. přenesená",J474,0)</f>
        <v>0</v>
      </c>
      <c r="BH474" s="232">
        <f>IF(N474="sníž. přenesená",J474,0)</f>
        <v>0</v>
      </c>
      <c r="BI474" s="232">
        <f>IF(N474="nulová",J474,0)</f>
        <v>0</v>
      </c>
      <c r="BJ474" s="18" t="s">
        <v>84</v>
      </c>
      <c r="BK474" s="232">
        <f>ROUND(I474*H474,2)</f>
        <v>0</v>
      </c>
      <c r="BL474" s="18" t="s">
        <v>176</v>
      </c>
      <c r="BM474" s="231" t="s">
        <v>691</v>
      </c>
    </row>
    <row r="475" spans="1:51" s="13" customFormat="1" ht="12">
      <c r="A475" s="13"/>
      <c r="B475" s="233"/>
      <c r="C475" s="234"/>
      <c r="D475" s="235" t="s">
        <v>178</v>
      </c>
      <c r="E475" s="236" t="s">
        <v>1</v>
      </c>
      <c r="F475" s="237" t="s">
        <v>378</v>
      </c>
      <c r="G475" s="234"/>
      <c r="H475" s="236" t="s">
        <v>1</v>
      </c>
      <c r="I475" s="238"/>
      <c r="J475" s="234"/>
      <c r="K475" s="234"/>
      <c r="L475" s="239"/>
      <c r="M475" s="240"/>
      <c r="N475" s="241"/>
      <c r="O475" s="241"/>
      <c r="P475" s="241"/>
      <c r="Q475" s="241"/>
      <c r="R475" s="241"/>
      <c r="S475" s="241"/>
      <c r="T475" s="24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3" t="s">
        <v>178</v>
      </c>
      <c r="AU475" s="243" t="s">
        <v>14</v>
      </c>
      <c r="AV475" s="13" t="s">
        <v>84</v>
      </c>
      <c r="AW475" s="13" t="s">
        <v>32</v>
      </c>
      <c r="AX475" s="13" t="s">
        <v>76</v>
      </c>
      <c r="AY475" s="243" t="s">
        <v>169</v>
      </c>
    </row>
    <row r="476" spans="1:51" s="14" customFormat="1" ht="12">
      <c r="A476" s="14"/>
      <c r="B476" s="244"/>
      <c r="C476" s="245"/>
      <c r="D476" s="235" t="s">
        <v>178</v>
      </c>
      <c r="E476" s="246" t="s">
        <v>1</v>
      </c>
      <c r="F476" s="247" t="s">
        <v>210</v>
      </c>
      <c r="G476" s="245"/>
      <c r="H476" s="248">
        <v>7</v>
      </c>
      <c r="I476" s="249"/>
      <c r="J476" s="245"/>
      <c r="K476" s="245"/>
      <c r="L476" s="250"/>
      <c r="M476" s="251"/>
      <c r="N476" s="252"/>
      <c r="O476" s="252"/>
      <c r="P476" s="252"/>
      <c r="Q476" s="252"/>
      <c r="R476" s="252"/>
      <c r="S476" s="252"/>
      <c r="T476" s="253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4" t="s">
        <v>178</v>
      </c>
      <c r="AU476" s="254" t="s">
        <v>14</v>
      </c>
      <c r="AV476" s="14" t="s">
        <v>14</v>
      </c>
      <c r="AW476" s="14" t="s">
        <v>32</v>
      </c>
      <c r="AX476" s="14" t="s">
        <v>84</v>
      </c>
      <c r="AY476" s="254" t="s">
        <v>169</v>
      </c>
    </row>
    <row r="477" spans="1:65" s="2" customFormat="1" ht="12">
      <c r="A477" s="39"/>
      <c r="B477" s="40"/>
      <c r="C477" s="220" t="s">
        <v>692</v>
      </c>
      <c r="D477" s="220" t="s">
        <v>171</v>
      </c>
      <c r="E477" s="221" t="s">
        <v>693</v>
      </c>
      <c r="F477" s="222" t="s">
        <v>694</v>
      </c>
      <c r="G477" s="223" t="s">
        <v>245</v>
      </c>
      <c r="H477" s="224">
        <v>13.2</v>
      </c>
      <c r="I477" s="225"/>
      <c r="J477" s="226">
        <f>ROUND(I477*H477,2)</f>
        <v>0</v>
      </c>
      <c r="K477" s="222" t="s">
        <v>175</v>
      </c>
      <c r="L477" s="45"/>
      <c r="M477" s="227" t="s">
        <v>1</v>
      </c>
      <c r="N477" s="228" t="s">
        <v>41</v>
      </c>
      <c r="O477" s="92"/>
      <c r="P477" s="229">
        <f>O477*H477</f>
        <v>0</v>
      </c>
      <c r="Q477" s="229">
        <v>2.25634</v>
      </c>
      <c r="R477" s="229">
        <f>Q477*H477</f>
        <v>29.783687999999994</v>
      </c>
      <c r="S477" s="229">
        <v>0</v>
      </c>
      <c r="T477" s="230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1" t="s">
        <v>176</v>
      </c>
      <c r="AT477" s="231" t="s">
        <v>171</v>
      </c>
      <c r="AU477" s="231" t="s">
        <v>14</v>
      </c>
      <c r="AY477" s="18" t="s">
        <v>169</v>
      </c>
      <c r="BE477" s="232">
        <f>IF(N477="základní",J477,0)</f>
        <v>0</v>
      </c>
      <c r="BF477" s="232">
        <f>IF(N477="snížená",J477,0)</f>
        <v>0</v>
      </c>
      <c r="BG477" s="232">
        <f>IF(N477="zákl. přenesená",J477,0)</f>
        <v>0</v>
      </c>
      <c r="BH477" s="232">
        <f>IF(N477="sníž. přenesená",J477,0)</f>
        <v>0</v>
      </c>
      <c r="BI477" s="232">
        <f>IF(N477="nulová",J477,0)</f>
        <v>0</v>
      </c>
      <c r="BJ477" s="18" t="s">
        <v>84</v>
      </c>
      <c r="BK477" s="232">
        <f>ROUND(I477*H477,2)</f>
        <v>0</v>
      </c>
      <c r="BL477" s="18" t="s">
        <v>176</v>
      </c>
      <c r="BM477" s="231" t="s">
        <v>695</v>
      </c>
    </row>
    <row r="478" spans="1:51" s="13" customFormat="1" ht="12">
      <c r="A478" s="13"/>
      <c r="B478" s="233"/>
      <c r="C478" s="234"/>
      <c r="D478" s="235" t="s">
        <v>178</v>
      </c>
      <c r="E478" s="236" t="s">
        <v>1</v>
      </c>
      <c r="F478" s="237" t="s">
        <v>488</v>
      </c>
      <c r="G478" s="234"/>
      <c r="H478" s="236" t="s">
        <v>1</v>
      </c>
      <c r="I478" s="238"/>
      <c r="J478" s="234"/>
      <c r="K478" s="234"/>
      <c r="L478" s="239"/>
      <c r="M478" s="240"/>
      <c r="N478" s="241"/>
      <c r="O478" s="241"/>
      <c r="P478" s="241"/>
      <c r="Q478" s="241"/>
      <c r="R478" s="241"/>
      <c r="S478" s="241"/>
      <c r="T478" s="24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3" t="s">
        <v>178</v>
      </c>
      <c r="AU478" s="243" t="s">
        <v>14</v>
      </c>
      <c r="AV478" s="13" t="s">
        <v>84</v>
      </c>
      <c r="AW478" s="13" t="s">
        <v>32</v>
      </c>
      <c r="AX478" s="13" t="s">
        <v>76</v>
      </c>
      <c r="AY478" s="243" t="s">
        <v>169</v>
      </c>
    </row>
    <row r="479" spans="1:51" s="14" customFormat="1" ht="12">
      <c r="A479" s="14"/>
      <c r="B479" s="244"/>
      <c r="C479" s="245"/>
      <c r="D479" s="235" t="s">
        <v>178</v>
      </c>
      <c r="E479" s="246" t="s">
        <v>1</v>
      </c>
      <c r="F479" s="247" t="s">
        <v>696</v>
      </c>
      <c r="G479" s="245"/>
      <c r="H479" s="248">
        <v>13.2</v>
      </c>
      <c r="I479" s="249"/>
      <c r="J479" s="245"/>
      <c r="K479" s="245"/>
      <c r="L479" s="250"/>
      <c r="M479" s="251"/>
      <c r="N479" s="252"/>
      <c r="O479" s="252"/>
      <c r="P479" s="252"/>
      <c r="Q479" s="252"/>
      <c r="R479" s="252"/>
      <c r="S479" s="252"/>
      <c r="T479" s="253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4" t="s">
        <v>178</v>
      </c>
      <c r="AU479" s="254" t="s">
        <v>14</v>
      </c>
      <c r="AV479" s="14" t="s">
        <v>14</v>
      </c>
      <c r="AW479" s="14" t="s">
        <v>32</v>
      </c>
      <c r="AX479" s="14" t="s">
        <v>84</v>
      </c>
      <c r="AY479" s="254" t="s">
        <v>169</v>
      </c>
    </row>
    <row r="480" spans="1:65" s="2" customFormat="1" ht="12">
      <c r="A480" s="39"/>
      <c r="B480" s="40"/>
      <c r="C480" s="220" t="s">
        <v>697</v>
      </c>
      <c r="D480" s="220" t="s">
        <v>171</v>
      </c>
      <c r="E480" s="221" t="s">
        <v>698</v>
      </c>
      <c r="F480" s="222" t="s">
        <v>699</v>
      </c>
      <c r="G480" s="223" t="s">
        <v>245</v>
      </c>
      <c r="H480" s="224">
        <v>1.508</v>
      </c>
      <c r="I480" s="225"/>
      <c r="J480" s="226">
        <f>ROUND(I480*H480,2)</f>
        <v>0</v>
      </c>
      <c r="K480" s="222" t="s">
        <v>175</v>
      </c>
      <c r="L480" s="45"/>
      <c r="M480" s="227" t="s">
        <v>1</v>
      </c>
      <c r="N480" s="228" t="s">
        <v>41</v>
      </c>
      <c r="O480" s="92"/>
      <c r="P480" s="229">
        <f>O480*H480</f>
        <v>0</v>
      </c>
      <c r="Q480" s="229">
        <v>2.45329</v>
      </c>
      <c r="R480" s="229">
        <f>Q480*H480</f>
        <v>3.69956132</v>
      </c>
      <c r="S480" s="229">
        <v>0</v>
      </c>
      <c r="T480" s="230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1" t="s">
        <v>176</v>
      </c>
      <c r="AT480" s="231" t="s">
        <v>171</v>
      </c>
      <c r="AU480" s="231" t="s">
        <v>14</v>
      </c>
      <c r="AY480" s="18" t="s">
        <v>169</v>
      </c>
      <c r="BE480" s="232">
        <f>IF(N480="základní",J480,0)</f>
        <v>0</v>
      </c>
      <c r="BF480" s="232">
        <f>IF(N480="snížená",J480,0)</f>
        <v>0</v>
      </c>
      <c r="BG480" s="232">
        <f>IF(N480="zákl. přenesená",J480,0)</f>
        <v>0</v>
      </c>
      <c r="BH480" s="232">
        <f>IF(N480="sníž. přenesená",J480,0)</f>
        <v>0</v>
      </c>
      <c r="BI480" s="232">
        <f>IF(N480="nulová",J480,0)</f>
        <v>0</v>
      </c>
      <c r="BJ480" s="18" t="s">
        <v>84</v>
      </c>
      <c r="BK480" s="232">
        <f>ROUND(I480*H480,2)</f>
        <v>0</v>
      </c>
      <c r="BL480" s="18" t="s">
        <v>176</v>
      </c>
      <c r="BM480" s="231" t="s">
        <v>700</v>
      </c>
    </row>
    <row r="481" spans="1:51" s="13" customFormat="1" ht="12">
      <c r="A481" s="13"/>
      <c r="B481" s="233"/>
      <c r="C481" s="234"/>
      <c r="D481" s="235" t="s">
        <v>178</v>
      </c>
      <c r="E481" s="236" t="s">
        <v>1</v>
      </c>
      <c r="F481" s="237" t="s">
        <v>499</v>
      </c>
      <c r="G481" s="234"/>
      <c r="H481" s="236" t="s">
        <v>1</v>
      </c>
      <c r="I481" s="238"/>
      <c r="J481" s="234"/>
      <c r="K481" s="234"/>
      <c r="L481" s="239"/>
      <c r="M481" s="240"/>
      <c r="N481" s="241"/>
      <c r="O481" s="241"/>
      <c r="P481" s="241"/>
      <c r="Q481" s="241"/>
      <c r="R481" s="241"/>
      <c r="S481" s="241"/>
      <c r="T481" s="24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3" t="s">
        <v>178</v>
      </c>
      <c r="AU481" s="243" t="s">
        <v>14</v>
      </c>
      <c r="AV481" s="13" t="s">
        <v>84</v>
      </c>
      <c r="AW481" s="13" t="s">
        <v>32</v>
      </c>
      <c r="AX481" s="13" t="s">
        <v>76</v>
      </c>
      <c r="AY481" s="243" t="s">
        <v>169</v>
      </c>
    </row>
    <row r="482" spans="1:51" s="14" customFormat="1" ht="12">
      <c r="A482" s="14"/>
      <c r="B482" s="244"/>
      <c r="C482" s="245"/>
      <c r="D482" s="235" t="s">
        <v>178</v>
      </c>
      <c r="E482" s="246" t="s">
        <v>1</v>
      </c>
      <c r="F482" s="247" t="s">
        <v>701</v>
      </c>
      <c r="G482" s="245"/>
      <c r="H482" s="248">
        <v>1.508</v>
      </c>
      <c r="I482" s="249"/>
      <c r="J482" s="245"/>
      <c r="K482" s="245"/>
      <c r="L482" s="250"/>
      <c r="M482" s="251"/>
      <c r="N482" s="252"/>
      <c r="O482" s="252"/>
      <c r="P482" s="252"/>
      <c r="Q482" s="252"/>
      <c r="R482" s="252"/>
      <c r="S482" s="252"/>
      <c r="T482" s="253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4" t="s">
        <v>178</v>
      </c>
      <c r="AU482" s="254" t="s">
        <v>14</v>
      </c>
      <c r="AV482" s="14" t="s">
        <v>14</v>
      </c>
      <c r="AW482" s="14" t="s">
        <v>32</v>
      </c>
      <c r="AX482" s="14" t="s">
        <v>84</v>
      </c>
      <c r="AY482" s="254" t="s">
        <v>169</v>
      </c>
    </row>
    <row r="483" spans="1:65" s="2" customFormat="1" ht="16.5" customHeight="1">
      <c r="A483" s="39"/>
      <c r="B483" s="40"/>
      <c r="C483" s="220" t="s">
        <v>702</v>
      </c>
      <c r="D483" s="220" t="s">
        <v>171</v>
      </c>
      <c r="E483" s="221" t="s">
        <v>703</v>
      </c>
      <c r="F483" s="222" t="s">
        <v>704</v>
      </c>
      <c r="G483" s="223" t="s">
        <v>174</v>
      </c>
      <c r="H483" s="224">
        <v>4.396</v>
      </c>
      <c r="I483" s="225"/>
      <c r="J483" s="226">
        <f>ROUND(I483*H483,2)</f>
        <v>0</v>
      </c>
      <c r="K483" s="222" t="s">
        <v>175</v>
      </c>
      <c r="L483" s="45"/>
      <c r="M483" s="227" t="s">
        <v>1</v>
      </c>
      <c r="N483" s="228" t="s">
        <v>41</v>
      </c>
      <c r="O483" s="92"/>
      <c r="P483" s="229">
        <f>O483*H483</f>
        <v>0</v>
      </c>
      <c r="Q483" s="229">
        <v>0.00402</v>
      </c>
      <c r="R483" s="229">
        <f>Q483*H483</f>
        <v>0.01767192</v>
      </c>
      <c r="S483" s="229">
        <v>0</v>
      </c>
      <c r="T483" s="230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1" t="s">
        <v>176</v>
      </c>
      <c r="AT483" s="231" t="s">
        <v>171</v>
      </c>
      <c r="AU483" s="231" t="s">
        <v>14</v>
      </c>
      <c r="AY483" s="18" t="s">
        <v>169</v>
      </c>
      <c r="BE483" s="232">
        <f>IF(N483="základní",J483,0)</f>
        <v>0</v>
      </c>
      <c r="BF483" s="232">
        <f>IF(N483="snížená",J483,0)</f>
        <v>0</v>
      </c>
      <c r="BG483" s="232">
        <f>IF(N483="zákl. přenesená",J483,0)</f>
        <v>0</v>
      </c>
      <c r="BH483" s="232">
        <f>IF(N483="sníž. přenesená",J483,0)</f>
        <v>0</v>
      </c>
      <c r="BI483" s="232">
        <f>IF(N483="nulová",J483,0)</f>
        <v>0</v>
      </c>
      <c r="BJ483" s="18" t="s">
        <v>84</v>
      </c>
      <c r="BK483" s="232">
        <f>ROUND(I483*H483,2)</f>
        <v>0</v>
      </c>
      <c r="BL483" s="18" t="s">
        <v>176</v>
      </c>
      <c r="BM483" s="231" t="s">
        <v>705</v>
      </c>
    </row>
    <row r="484" spans="1:51" s="13" customFormat="1" ht="12">
      <c r="A484" s="13"/>
      <c r="B484" s="233"/>
      <c r="C484" s="234"/>
      <c r="D484" s="235" t="s">
        <v>178</v>
      </c>
      <c r="E484" s="236" t="s">
        <v>1</v>
      </c>
      <c r="F484" s="237" t="s">
        <v>499</v>
      </c>
      <c r="G484" s="234"/>
      <c r="H484" s="236" t="s">
        <v>1</v>
      </c>
      <c r="I484" s="238"/>
      <c r="J484" s="234"/>
      <c r="K484" s="234"/>
      <c r="L484" s="239"/>
      <c r="M484" s="240"/>
      <c r="N484" s="241"/>
      <c r="O484" s="241"/>
      <c r="P484" s="241"/>
      <c r="Q484" s="241"/>
      <c r="R484" s="241"/>
      <c r="S484" s="241"/>
      <c r="T484" s="242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3" t="s">
        <v>178</v>
      </c>
      <c r="AU484" s="243" t="s">
        <v>14</v>
      </c>
      <c r="AV484" s="13" t="s">
        <v>84</v>
      </c>
      <c r="AW484" s="13" t="s">
        <v>32</v>
      </c>
      <c r="AX484" s="13" t="s">
        <v>76</v>
      </c>
      <c r="AY484" s="243" t="s">
        <v>169</v>
      </c>
    </row>
    <row r="485" spans="1:51" s="14" customFormat="1" ht="12">
      <c r="A485" s="14"/>
      <c r="B485" s="244"/>
      <c r="C485" s="245"/>
      <c r="D485" s="235" t="s">
        <v>178</v>
      </c>
      <c r="E485" s="246" t="s">
        <v>1</v>
      </c>
      <c r="F485" s="247" t="s">
        <v>706</v>
      </c>
      <c r="G485" s="245"/>
      <c r="H485" s="248">
        <v>4.396</v>
      </c>
      <c r="I485" s="249"/>
      <c r="J485" s="245"/>
      <c r="K485" s="245"/>
      <c r="L485" s="250"/>
      <c r="M485" s="251"/>
      <c r="N485" s="252"/>
      <c r="O485" s="252"/>
      <c r="P485" s="252"/>
      <c r="Q485" s="252"/>
      <c r="R485" s="252"/>
      <c r="S485" s="252"/>
      <c r="T485" s="253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4" t="s">
        <v>178</v>
      </c>
      <c r="AU485" s="254" t="s">
        <v>14</v>
      </c>
      <c r="AV485" s="14" t="s">
        <v>14</v>
      </c>
      <c r="AW485" s="14" t="s">
        <v>32</v>
      </c>
      <c r="AX485" s="14" t="s">
        <v>84</v>
      </c>
      <c r="AY485" s="254" t="s">
        <v>169</v>
      </c>
    </row>
    <row r="486" spans="1:63" s="12" customFormat="1" ht="22.8" customHeight="1">
      <c r="A486" s="12"/>
      <c r="B486" s="204"/>
      <c r="C486" s="205"/>
      <c r="D486" s="206" t="s">
        <v>75</v>
      </c>
      <c r="E486" s="218" t="s">
        <v>222</v>
      </c>
      <c r="F486" s="218" t="s">
        <v>707</v>
      </c>
      <c r="G486" s="205"/>
      <c r="H486" s="205"/>
      <c r="I486" s="208"/>
      <c r="J486" s="219">
        <f>BK486</f>
        <v>0</v>
      </c>
      <c r="K486" s="205"/>
      <c r="L486" s="210"/>
      <c r="M486" s="211"/>
      <c r="N486" s="212"/>
      <c r="O486" s="212"/>
      <c r="P486" s="213">
        <f>SUM(P487:P523)</f>
        <v>0</v>
      </c>
      <c r="Q486" s="212"/>
      <c r="R486" s="213">
        <f>SUM(R487:R523)</f>
        <v>23.849360000000004</v>
      </c>
      <c r="S486" s="212"/>
      <c r="T486" s="214">
        <f>SUM(T487:T523)</f>
        <v>0</v>
      </c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R486" s="215" t="s">
        <v>84</v>
      </c>
      <c r="AT486" s="216" t="s">
        <v>75</v>
      </c>
      <c r="AU486" s="216" t="s">
        <v>84</v>
      </c>
      <c r="AY486" s="215" t="s">
        <v>169</v>
      </c>
      <c r="BK486" s="217">
        <f>SUM(BK487:BK523)</f>
        <v>0</v>
      </c>
    </row>
    <row r="487" spans="1:65" s="2" customFormat="1" ht="16.5" customHeight="1">
      <c r="A487" s="39"/>
      <c r="B487" s="40"/>
      <c r="C487" s="220" t="s">
        <v>708</v>
      </c>
      <c r="D487" s="220" t="s">
        <v>171</v>
      </c>
      <c r="E487" s="221" t="s">
        <v>709</v>
      </c>
      <c r="F487" s="222" t="s">
        <v>710</v>
      </c>
      <c r="G487" s="223" t="s">
        <v>245</v>
      </c>
      <c r="H487" s="224">
        <v>0.785</v>
      </c>
      <c r="I487" s="225"/>
      <c r="J487" s="226">
        <f>ROUND(I487*H487,2)</f>
        <v>0</v>
      </c>
      <c r="K487" s="222" t="s">
        <v>1</v>
      </c>
      <c r="L487" s="45"/>
      <c r="M487" s="227" t="s">
        <v>1</v>
      </c>
      <c r="N487" s="228" t="s">
        <v>41</v>
      </c>
      <c r="O487" s="92"/>
      <c r="P487" s="229">
        <f>O487*H487</f>
        <v>0</v>
      </c>
      <c r="Q487" s="229">
        <v>0.1</v>
      </c>
      <c r="R487" s="229">
        <f>Q487*H487</f>
        <v>0.07850000000000001</v>
      </c>
      <c r="S487" s="229">
        <v>0</v>
      </c>
      <c r="T487" s="230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31" t="s">
        <v>176</v>
      </c>
      <c r="AT487" s="231" t="s">
        <v>171</v>
      </c>
      <c r="AU487" s="231" t="s">
        <v>14</v>
      </c>
      <c r="AY487" s="18" t="s">
        <v>169</v>
      </c>
      <c r="BE487" s="232">
        <f>IF(N487="základní",J487,0)</f>
        <v>0</v>
      </c>
      <c r="BF487" s="232">
        <f>IF(N487="snížená",J487,0)</f>
        <v>0</v>
      </c>
      <c r="BG487" s="232">
        <f>IF(N487="zákl. přenesená",J487,0)</f>
        <v>0</v>
      </c>
      <c r="BH487" s="232">
        <f>IF(N487="sníž. přenesená",J487,0)</f>
        <v>0</v>
      </c>
      <c r="BI487" s="232">
        <f>IF(N487="nulová",J487,0)</f>
        <v>0</v>
      </c>
      <c r="BJ487" s="18" t="s">
        <v>84</v>
      </c>
      <c r="BK487" s="232">
        <f>ROUND(I487*H487,2)</f>
        <v>0</v>
      </c>
      <c r="BL487" s="18" t="s">
        <v>176</v>
      </c>
      <c r="BM487" s="231" t="s">
        <v>711</v>
      </c>
    </row>
    <row r="488" spans="1:51" s="13" customFormat="1" ht="12">
      <c r="A488" s="13"/>
      <c r="B488" s="233"/>
      <c r="C488" s="234"/>
      <c r="D488" s="235" t="s">
        <v>178</v>
      </c>
      <c r="E488" s="236" t="s">
        <v>1</v>
      </c>
      <c r="F488" s="237" t="s">
        <v>179</v>
      </c>
      <c r="G488" s="234"/>
      <c r="H488" s="236" t="s">
        <v>1</v>
      </c>
      <c r="I488" s="238"/>
      <c r="J488" s="234"/>
      <c r="K488" s="234"/>
      <c r="L488" s="239"/>
      <c r="M488" s="240"/>
      <c r="N488" s="241"/>
      <c r="O488" s="241"/>
      <c r="P488" s="241"/>
      <c r="Q488" s="241"/>
      <c r="R488" s="241"/>
      <c r="S488" s="241"/>
      <c r="T488" s="24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3" t="s">
        <v>178</v>
      </c>
      <c r="AU488" s="243" t="s">
        <v>14</v>
      </c>
      <c r="AV488" s="13" t="s">
        <v>84</v>
      </c>
      <c r="AW488" s="13" t="s">
        <v>32</v>
      </c>
      <c r="AX488" s="13" t="s">
        <v>76</v>
      </c>
      <c r="AY488" s="243" t="s">
        <v>169</v>
      </c>
    </row>
    <row r="489" spans="1:51" s="13" customFormat="1" ht="12">
      <c r="A489" s="13"/>
      <c r="B489" s="233"/>
      <c r="C489" s="234"/>
      <c r="D489" s="235" t="s">
        <v>178</v>
      </c>
      <c r="E489" s="236" t="s">
        <v>1</v>
      </c>
      <c r="F489" s="237" t="s">
        <v>712</v>
      </c>
      <c r="G489" s="234"/>
      <c r="H489" s="236" t="s">
        <v>1</v>
      </c>
      <c r="I489" s="238"/>
      <c r="J489" s="234"/>
      <c r="K489" s="234"/>
      <c r="L489" s="239"/>
      <c r="M489" s="240"/>
      <c r="N489" s="241"/>
      <c r="O489" s="241"/>
      <c r="P489" s="241"/>
      <c r="Q489" s="241"/>
      <c r="R489" s="241"/>
      <c r="S489" s="241"/>
      <c r="T489" s="242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3" t="s">
        <v>178</v>
      </c>
      <c r="AU489" s="243" t="s">
        <v>14</v>
      </c>
      <c r="AV489" s="13" t="s">
        <v>84</v>
      </c>
      <c r="AW489" s="13" t="s">
        <v>32</v>
      </c>
      <c r="AX489" s="13" t="s">
        <v>76</v>
      </c>
      <c r="AY489" s="243" t="s">
        <v>169</v>
      </c>
    </row>
    <row r="490" spans="1:51" s="14" customFormat="1" ht="12">
      <c r="A490" s="14"/>
      <c r="B490" s="244"/>
      <c r="C490" s="245"/>
      <c r="D490" s="235" t="s">
        <v>178</v>
      </c>
      <c r="E490" s="246" t="s">
        <v>1</v>
      </c>
      <c r="F490" s="247" t="s">
        <v>713</v>
      </c>
      <c r="G490" s="245"/>
      <c r="H490" s="248">
        <v>0.785</v>
      </c>
      <c r="I490" s="249"/>
      <c r="J490" s="245"/>
      <c r="K490" s="245"/>
      <c r="L490" s="250"/>
      <c r="M490" s="251"/>
      <c r="N490" s="252"/>
      <c r="O490" s="252"/>
      <c r="P490" s="252"/>
      <c r="Q490" s="252"/>
      <c r="R490" s="252"/>
      <c r="S490" s="252"/>
      <c r="T490" s="253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4" t="s">
        <v>178</v>
      </c>
      <c r="AU490" s="254" t="s">
        <v>14</v>
      </c>
      <c r="AV490" s="14" t="s">
        <v>14</v>
      </c>
      <c r="AW490" s="14" t="s">
        <v>32</v>
      </c>
      <c r="AX490" s="14" t="s">
        <v>84</v>
      </c>
      <c r="AY490" s="254" t="s">
        <v>169</v>
      </c>
    </row>
    <row r="491" spans="1:65" s="2" customFormat="1" ht="12">
      <c r="A491" s="39"/>
      <c r="B491" s="40"/>
      <c r="C491" s="220" t="s">
        <v>714</v>
      </c>
      <c r="D491" s="220" t="s">
        <v>171</v>
      </c>
      <c r="E491" s="221" t="s">
        <v>715</v>
      </c>
      <c r="F491" s="222" t="s">
        <v>716</v>
      </c>
      <c r="G491" s="223" t="s">
        <v>202</v>
      </c>
      <c r="H491" s="224">
        <v>10</v>
      </c>
      <c r="I491" s="225"/>
      <c r="J491" s="226">
        <f>ROUND(I491*H491,2)</f>
        <v>0</v>
      </c>
      <c r="K491" s="222" t="s">
        <v>175</v>
      </c>
      <c r="L491" s="45"/>
      <c r="M491" s="227" t="s">
        <v>1</v>
      </c>
      <c r="N491" s="228" t="s">
        <v>41</v>
      </c>
      <c r="O491" s="92"/>
      <c r="P491" s="229">
        <f>O491*H491</f>
        <v>0</v>
      </c>
      <c r="Q491" s="229">
        <v>0.13945</v>
      </c>
      <c r="R491" s="229">
        <f>Q491*H491</f>
        <v>1.3944999999999999</v>
      </c>
      <c r="S491" s="229">
        <v>0</v>
      </c>
      <c r="T491" s="230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31" t="s">
        <v>176</v>
      </c>
      <c r="AT491" s="231" t="s">
        <v>171</v>
      </c>
      <c r="AU491" s="231" t="s">
        <v>14</v>
      </c>
      <c r="AY491" s="18" t="s">
        <v>169</v>
      </c>
      <c r="BE491" s="232">
        <f>IF(N491="základní",J491,0)</f>
        <v>0</v>
      </c>
      <c r="BF491" s="232">
        <f>IF(N491="snížená",J491,0)</f>
        <v>0</v>
      </c>
      <c r="BG491" s="232">
        <f>IF(N491="zákl. přenesená",J491,0)</f>
        <v>0</v>
      </c>
      <c r="BH491" s="232">
        <f>IF(N491="sníž. přenesená",J491,0)</f>
        <v>0</v>
      </c>
      <c r="BI491" s="232">
        <f>IF(N491="nulová",J491,0)</f>
        <v>0</v>
      </c>
      <c r="BJ491" s="18" t="s">
        <v>84</v>
      </c>
      <c r="BK491" s="232">
        <f>ROUND(I491*H491,2)</f>
        <v>0</v>
      </c>
      <c r="BL491" s="18" t="s">
        <v>176</v>
      </c>
      <c r="BM491" s="231" t="s">
        <v>717</v>
      </c>
    </row>
    <row r="492" spans="1:51" s="13" customFormat="1" ht="12">
      <c r="A492" s="13"/>
      <c r="B492" s="233"/>
      <c r="C492" s="234"/>
      <c r="D492" s="235" t="s">
        <v>178</v>
      </c>
      <c r="E492" s="236" t="s">
        <v>1</v>
      </c>
      <c r="F492" s="237" t="s">
        <v>184</v>
      </c>
      <c r="G492" s="234"/>
      <c r="H492" s="236" t="s">
        <v>1</v>
      </c>
      <c r="I492" s="238"/>
      <c r="J492" s="234"/>
      <c r="K492" s="234"/>
      <c r="L492" s="239"/>
      <c r="M492" s="240"/>
      <c r="N492" s="241"/>
      <c r="O492" s="241"/>
      <c r="P492" s="241"/>
      <c r="Q492" s="241"/>
      <c r="R492" s="241"/>
      <c r="S492" s="241"/>
      <c r="T492" s="24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3" t="s">
        <v>178</v>
      </c>
      <c r="AU492" s="243" t="s">
        <v>14</v>
      </c>
      <c r="AV492" s="13" t="s">
        <v>84</v>
      </c>
      <c r="AW492" s="13" t="s">
        <v>32</v>
      </c>
      <c r="AX492" s="13" t="s">
        <v>76</v>
      </c>
      <c r="AY492" s="243" t="s">
        <v>169</v>
      </c>
    </row>
    <row r="493" spans="1:51" s="14" customFormat="1" ht="12">
      <c r="A493" s="14"/>
      <c r="B493" s="244"/>
      <c r="C493" s="245"/>
      <c r="D493" s="235" t="s">
        <v>178</v>
      </c>
      <c r="E493" s="246" t="s">
        <v>1</v>
      </c>
      <c r="F493" s="247" t="s">
        <v>204</v>
      </c>
      <c r="G493" s="245"/>
      <c r="H493" s="248">
        <v>10</v>
      </c>
      <c r="I493" s="249"/>
      <c r="J493" s="245"/>
      <c r="K493" s="245"/>
      <c r="L493" s="250"/>
      <c r="M493" s="251"/>
      <c r="N493" s="252"/>
      <c r="O493" s="252"/>
      <c r="P493" s="252"/>
      <c r="Q493" s="252"/>
      <c r="R493" s="252"/>
      <c r="S493" s="252"/>
      <c r="T493" s="253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4" t="s">
        <v>178</v>
      </c>
      <c r="AU493" s="254" t="s">
        <v>14</v>
      </c>
      <c r="AV493" s="14" t="s">
        <v>14</v>
      </c>
      <c r="AW493" s="14" t="s">
        <v>32</v>
      </c>
      <c r="AX493" s="14" t="s">
        <v>84</v>
      </c>
      <c r="AY493" s="254" t="s">
        <v>169</v>
      </c>
    </row>
    <row r="494" spans="1:65" s="2" customFormat="1" ht="33" customHeight="1">
      <c r="A494" s="39"/>
      <c r="B494" s="40"/>
      <c r="C494" s="220" t="s">
        <v>718</v>
      </c>
      <c r="D494" s="220" t="s">
        <v>171</v>
      </c>
      <c r="E494" s="221" t="s">
        <v>719</v>
      </c>
      <c r="F494" s="222" t="s">
        <v>720</v>
      </c>
      <c r="G494" s="223" t="s">
        <v>202</v>
      </c>
      <c r="H494" s="224">
        <v>110</v>
      </c>
      <c r="I494" s="225"/>
      <c r="J494" s="226">
        <f>ROUND(I494*H494,2)</f>
        <v>0</v>
      </c>
      <c r="K494" s="222" t="s">
        <v>175</v>
      </c>
      <c r="L494" s="45"/>
      <c r="M494" s="227" t="s">
        <v>1</v>
      </c>
      <c r="N494" s="228" t="s">
        <v>41</v>
      </c>
      <c r="O494" s="92"/>
      <c r="P494" s="229">
        <f>O494*H494</f>
        <v>0</v>
      </c>
      <c r="Q494" s="229">
        <v>0.09599</v>
      </c>
      <c r="R494" s="229">
        <f>Q494*H494</f>
        <v>10.558900000000001</v>
      </c>
      <c r="S494" s="229">
        <v>0</v>
      </c>
      <c r="T494" s="230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1" t="s">
        <v>176</v>
      </c>
      <c r="AT494" s="231" t="s">
        <v>171</v>
      </c>
      <c r="AU494" s="231" t="s">
        <v>14</v>
      </c>
      <c r="AY494" s="18" t="s">
        <v>169</v>
      </c>
      <c r="BE494" s="232">
        <f>IF(N494="základní",J494,0)</f>
        <v>0</v>
      </c>
      <c r="BF494" s="232">
        <f>IF(N494="snížená",J494,0)</f>
        <v>0</v>
      </c>
      <c r="BG494" s="232">
        <f>IF(N494="zákl. přenesená",J494,0)</f>
        <v>0</v>
      </c>
      <c r="BH494" s="232">
        <f>IF(N494="sníž. přenesená",J494,0)</f>
        <v>0</v>
      </c>
      <c r="BI494" s="232">
        <f>IF(N494="nulová",J494,0)</f>
        <v>0</v>
      </c>
      <c r="BJ494" s="18" t="s">
        <v>84</v>
      </c>
      <c r="BK494" s="232">
        <f>ROUND(I494*H494,2)</f>
        <v>0</v>
      </c>
      <c r="BL494" s="18" t="s">
        <v>176</v>
      </c>
      <c r="BM494" s="231" t="s">
        <v>721</v>
      </c>
    </row>
    <row r="495" spans="1:51" s="13" customFormat="1" ht="12">
      <c r="A495" s="13"/>
      <c r="B495" s="233"/>
      <c r="C495" s="234"/>
      <c r="D495" s="235" t="s">
        <v>178</v>
      </c>
      <c r="E495" s="236" t="s">
        <v>1</v>
      </c>
      <c r="F495" s="237" t="s">
        <v>184</v>
      </c>
      <c r="G495" s="234"/>
      <c r="H495" s="236" t="s">
        <v>1</v>
      </c>
      <c r="I495" s="238"/>
      <c r="J495" s="234"/>
      <c r="K495" s="234"/>
      <c r="L495" s="239"/>
      <c r="M495" s="240"/>
      <c r="N495" s="241"/>
      <c r="O495" s="241"/>
      <c r="P495" s="241"/>
      <c r="Q495" s="241"/>
      <c r="R495" s="241"/>
      <c r="S495" s="241"/>
      <c r="T495" s="242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3" t="s">
        <v>178</v>
      </c>
      <c r="AU495" s="243" t="s">
        <v>14</v>
      </c>
      <c r="AV495" s="13" t="s">
        <v>84</v>
      </c>
      <c r="AW495" s="13" t="s">
        <v>32</v>
      </c>
      <c r="AX495" s="13" t="s">
        <v>76</v>
      </c>
      <c r="AY495" s="243" t="s">
        <v>169</v>
      </c>
    </row>
    <row r="496" spans="1:51" s="14" customFormat="1" ht="12">
      <c r="A496" s="14"/>
      <c r="B496" s="244"/>
      <c r="C496" s="245"/>
      <c r="D496" s="235" t="s">
        <v>178</v>
      </c>
      <c r="E496" s="246" t="s">
        <v>1</v>
      </c>
      <c r="F496" s="247" t="s">
        <v>722</v>
      </c>
      <c r="G496" s="245"/>
      <c r="H496" s="248">
        <v>110</v>
      </c>
      <c r="I496" s="249"/>
      <c r="J496" s="245"/>
      <c r="K496" s="245"/>
      <c r="L496" s="250"/>
      <c r="M496" s="251"/>
      <c r="N496" s="252"/>
      <c r="O496" s="252"/>
      <c r="P496" s="252"/>
      <c r="Q496" s="252"/>
      <c r="R496" s="252"/>
      <c r="S496" s="252"/>
      <c r="T496" s="253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4" t="s">
        <v>178</v>
      </c>
      <c r="AU496" s="254" t="s">
        <v>14</v>
      </c>
      <c r="AV496" s="14" t="s">
        <v>14</v>
      </c>
      <c r="AW496" s="14" t="s">
        <v>32</v>
      </c>
      <c r="AX496" s="14" t="s">
        <v>84</v>
      </c>
      <c r="AY496" s="254" t="s">
        <v>169</v>
      </c>
    </row>
    <row r="497" spans="1:65" s="2" customFormat="1" ht="16.5" customHeight="1">
      <c r="A497" s="39"/>
      <c r="B497" s="40"/>
      <c r="C497" s="277" t="s">
        <v>723</v>
      </c>
      <c r="D497" s="277" t="s">
        <v>350</v>
      </c>
      <c r="E497" s="278" t="s">
        <v>724</v>
      </c>
      <c r="F497" s="279" t="s">
        <v>725</v>
      </c>
      <c r="G497" s="280" t="s">
        <v>202</v>
      </c>
      <c r="H497" s="281">
        <v>110</v>
      </c>
      <c r="I497" s="282"/>
      <c r="J497" s="283">
        <f>ROUND(I497*H497,2)</f>
        <v>0</v>
      </c>
      <c r="K497" s="279" t="s">
        <v>175</v>
      </c>
      <c r="L497" s="284"/>
      <c r="M497" s="285" t="s">
        <v>1</v>
      </c>
      <c r="N497" s="286" t="s">
        <v>41</v>
      </c>
      <c r="O497" s="92"/>
      <c r="P497" s="229">
        <f>O497*H497</f>
        <v>0</v>
      </c>
      <c r="Q497" s="229">
        <v>0.05612</v>
      </c>
      <c r="R497" s="229">
        <f>Q497*H497</f>
        <v>6.1732000000000005</v>
      </c>
      <c r="S497" s="229">
        <v>0</v>
      </c>
      <c r="T497" s="230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1" t="s">
        <v>217</v>
      </c>
      <c r="AT497" s="231" t="s">
        <v>350</v>
      </c>
      <c r="AU497" s="231" t="s">
        <v>14</v>
      </c>
      <c r="AY497" s="18" t="s">
        <v>169</v>
      </c>
      <c r="BE497" s="232">
        <f>IF(N497="základní",J497,0)</f>
        <v>0</v>
      </c>
      <c r="BF497" s="232">
        <f>IF(N497="snížená",J497,0)</f>
        <v>0</v>
      </c>
      <c r="BG497" s="232">
        <f>IF(N497="zákl. přenesená",J497,0)</f>
        <v>0</v>
      </c>
      <c r="BH497" s="232">
        <f>IF(N497="sníž. přenesená",J497,0)</f>
        <v>0</v>
      </c>
      <c r="BI497" s="232">
        <f>IF(N497="nulová",J497,0)</f>
        <v>0</v>
      </c>
      <c r="BJ497" s="18" t="s">
        <v>84</v>
      </c>
      <c r="BK497" s="232">
        <f>ROUND(I497*H497,2)</f>
        <v>0</v>
      </c>
      <c r="BL497" s="18" t="s">
        <v>176</v>
      </c>
      <c r="BM497" s="231" t="s">
        <v>726</v>
      </c>
    </row>
    <row r="498" spans="1:51" s="13" customFormat="1" ht="12">
      <c r="A498" s="13"/>
      <c r="B498" s="233"/>
      <c r="C498" s="234"/>
      <c r="D498" s="235" t="s">
        <v>178</v>
      </c>
      <c r="E498" s="236" t="s">
        <v>1</v>
      </c>
      <c r="F498" s="237" t="s">
        <v>184</v>
      </c>
      <c r="G498" s="234"/>
      <c r="H498" s="236" t="s">
        <v>1</v>
      </c>
      <c r="I498" s="238"/>
      <c r="J498" s="234"/>
      <c r="K498" s="234"/>
      <c r="L498" s="239"/>
      <c r="M498" s="240"/>
      <c r="N498" s="241"/>
      <c r="O498" s="241"/>
      <c r="P498" s="241"/>
      <c r="Q498" s="241"/>
      <c r="R498" s="241"/>
      <c r="S498" s="241"/>
      <c r="T498" s="24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3" t="s">
        <v>178</v>
      </c>
      <c r="AU498" s="243" t="s">
        <v>14</v>
      </c>
      <c r="AV498" s="13" t="s">
        <v>84</v>
      </c>
      <c r="AW498" s="13" t="s">
        <v>32</v>
      </c>
      <c r="AX498" s="13" t="s">
        <v>76</v>
      </c>
      <c r="AY498" s="243" t="s">
        <v>169</v>
      </c>
    </row>
    <row r="499" spans="1:51" s="14" customFormat="1" ht="12">
      <c r="A499" s="14"/>
      <c r="B499" s="244"/>
      <c r="C499" s="245"/>
      <c r="D499" s="235" t="s">
        <v>178</v>
      </c>
      <c r="E499" s="246" t="s">
        <v>1</v>
      </c>
      <c r="F499" s="247" t="s">
        <v>209</v>
      </c>
      <c r="G499" s="245"/>
      <c r="H499" s="248">
        <v>110</v>
      </c>
      <c r="I499" s="249"/>
      <c r="J499" s="245"/>
      <c r="K499" s="245"/>
      <c r="L499" s="250"/>
      <c r="M499" s="251"/>
      <c r="N499" s="252"/>
      <c r="O499" s="252"/>
      <c r="P499" s="252"/>
      <c r="Q499" s="252"/>
      <c r="R499" s="252"/>
      <c r="S499" s="252"/>
      <c r="T499" s="253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4" t="s">
        <v>178</v>
      </c>
      <c r="AU499" s="254" t="s">
        <v>14</v>
      </c>
      <c r="AV499" s="14" t="s">
        <v>14</v>
      </c>
      <c r="AW499" s="14" t="s">
        <v>32</v>
      </c>
      <c r="AX499" s="14" t="s">
        <v>84</v>
      </c>
      <c r="AY499" s="254" t="s">
        <v>169</v>
      </c>
    </row>
    <row r="500" spans="1:65" s="2" customFormat="1" ht="12">
      <c r="A500" s="39"/>
      <c r="B500" s="40"/>
      <c r="C500" s="220" t="s">
        <v>727</v>
      </c>
      <c r="D500" s="220" t="s">
        <v>171</v>
      </c>
      <c r="E500" s="221" t="s">
        <v>728</v>
      </c>
      <c r="F500" s="222" t="s">
        <v>729</v>
      </c>
      <c r="G500" s="223" t="s">
        <v>245</v>
      </c>
      <c r="H500" s="224">
        <v>2.5</v>
      </c>
      <c r="I500" s="225"/>
      <c r="J500" s="226">
        <f>ROUND(I500*H500,2)</f>
        <v>0</v>
      </c>
      <c r="K500" s="222" t="s">
        <v>175</v>
      </c>
      <c r="L500" s="45"/>
      <c r="M500" s="227" t="s">
        <v>1</v>
      </c>
      <c r="N500" s="228" t="s">
        <v>41</v>
      </c>
      <c r="O500" s="92"/>
      <c r="P500" s="229">
        <f>O500*H500</f>
        <v>0</v>
      </c>
      <c r="Q500" s="229">
        <v>2.25634</v>
      </c>
      <c r="R500" s="229">
        <f>Q500*H500</f>
        <v>5.6408499999999995</v>
      </c>
      <c r="S500" s="229">
        <v>0</v>
      </c>
      <c r="T500" s="230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1" t="s">
        <v>176</v>
      </c>
      <c r="AT500" s="231" t="s">
        <v>171</v>
      </c>
      <c r="AU500" s="231" t="s">
        <v>14</v>
      </c>
      <c r="AY500" s="18" t="s">
        <v>169</v>
      </c>
      <c r="BE500" s="232">
        <f>IF(N500="základní",J500,0)</f>
        <v>0</v>
      </c>
      <c r="BF500" s="232">
        <f>IF(N500="snížená",J500,0)</f>
        <v>0</v>
      </c>
      <c r="BG500" s="232">
        <f>IF(N500="zákl. přenesená",J500,0)</f>
        <v>0</v>
      </c>
      <c r="BH500" s="232">
        <f>IF(N500="sníž. přenesená",J500,0)</f>
        <v>0</v>
      </c>
      <c r="BI500" s="232">
        <f>IF(N500="nulová",J500,0)</f>
        <v>0</v>
      </c>
      <c r="BJ500" s="18" t="s">
        <v>84</v>
      </c>
      <c r="BK500" s="232">
        <f>ROUND(I500*H500,2)</f>
        <v>0</v>
      </c>
      <c r="BL500" s="18" t="s">
        <v>176</v>
      </c>
      <c r="BM500" s="231" t="s">
        <v>730</v>
      </c>
    </row>
    <row r="501" spans="1:51" s="13" customFormat="1" ht="12">
      <c r="A501" s="13"/>
      <c r="B501" s="233"/>
      <c r="C501" s="234"/>
      <c r="D501" s="235" t="s">
        <v>178</v>
      </c>
      <c r="E501" s="236" t="s">
        <v>1</v>
      </c>
      <c r="F501" s="237" t="s">
        <v>184</v>
      </c>
      <c r="G501" s="234"/>
      <c r="H501" s="236" t="s">
        <v>1</v>
      </c>
      <c r="I501" s="238"/>
      <c r="J501" s="234"/>
      <c r="K501" s="234"/>
      <c r="L501" s="239"/>
      <c r="M501" s="240"/>
      <c r="N501" s="241"/>
      <c r="O501" s="241"/>
      <c r="P501" s="241"/>
      <c r="Q501" s="241"/>
      <c r="R501" s="241"/>
      <c r="S501" s="241"/>
      <c r="T501" s="24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3" t="s">
        <v>178</v>
      </c>
      <c r="AU501" s="243" t="s">
        <v>14</v>
      </c>
      <c r="AV501" s="13" t="s">
        <v>84</v>
      </c>
      <c r="AW501" s="13" t="s">
        <v>32</v>
      </c>
      <c r="AX501" s="13" t="s">
        <v>76</v>
      </c>
      <c r="AY501" s="243" t="s">
        <v>169</v>
      </c>
    </row>
    <row r="502" spans="1:51" s="14" customFormat="1" ht="12">
      <c r="A502" s="14"/>
      <c r="B502" s="244"/>
      <c r="C502" s="245"/>
      <c r="D502" s="235" t="s">
        <v>178</v>
      </c>
      <c r="E502" s="246" t="s">
        <v>1</v>
      </c>
      <c r="F502" s="247" t="s">
        <v>731</v>
      </c>
      <c r="G502" s="245"/>
      <c r="H502" s="248">
        <v>2.2</v>
      </c>
      <c r="I502" s="249"/>
      <c r="J502" s="245"/>
      <c r="K502" s="245"/>
      <c r="L502" s="250"/>
      <c r="M502" s="251"/>
      <c r="N502" s="252"/>
      <c r="O502" s="252"/>
      <c r="P502" s="252"/>
      <c r="Q502" s="252"/>
      <c r="R502" s="252"/>
      <c r="S502" s="252"/>
      <c r="T502" s="253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4" t="s">
        <v>178</v>
      </c>
      <c r="AU502" s="254" t="s">
        <v>14</v>
      </c>
      <c r="AV502" s="14" t="s">
        <v>14</v>
      </c>
      <c r="AW502" s="14" t="s">
        <v>32</v>
      </c>
      <c r="AX502" s="14" t="s">
        <v>76</v>
      </c>
      <c r="AY502" s="254" t="s">
        <v>169</v>
      </c>
    </row>
    <row r="503" spans="1:51" s="14" customFormat="1" ht="12">
      <c r="A503" s="14"/>
      <c r="B503" s="244"/>
      <c r="C503" s="245"/>
      <c r="D503" s="235" t="s">
        <v>178</v>
      </c>
      <c r="E503" s="246" t="s">
        <v>1</v>
      </c>
      <c r="F503" s="247" t="s">
        <v>732</v>
      </c>
      <c r="G503" s="245"/>
      <c r="H503" s="248">
        <v>0.3</v>
      </c>
      <c r="I503" s="249"/>
      <c r="J503" s="245"/>
      <c r="K503" s="245"/>
      <c r="L503" s="250"/>
      <c r="M503" s="251"/>
      <c r="N503" s="252"/>
      <c r="O503" s="252"/>
      <c r="P503" s="252"/>
      <c r="Q503" s="252"/>
      <c r="R503" s="252"/>
      <c r="S503" s="252"/>
      <c r="T503" s="253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4" t="s">
        <v>178</v>
      </c>
      <c r="AU503" s="254" t="s">
        <v>14</v>
      </c>
      <c r="AV503" s="14" t="s">
        <v>14</v>
      </c>
      <c r="AW503" s="14" t="s">
        <v>32</v>
      </c>
      <c r="AX503" s="14" t="s">
        <v>76</v>
      </c>
      <c r="AY503" s="254" t="s">
        <v>169</v>
      </c>
    </row>
    <row r="504" spans="1:51" s="15" customFormat="1" ht="12">
      <c r="A504" s="15"/>
      <c r="B504" s="255"/>
      <c r="C504" s="256"/>
      <c r="D504" s="235" t="s">
        <v>178</v>
      </c>
      <c r="E504" s="257" t="s">
        <v>1</v>
      </c>
      <c r="F504" s="258" t="s">
        <v>187</v>
      </c>
      <c r="G504" s="256"/>
      <c r="H504" s="259">
        <v>2.5</v>
      </c>
      <c r="I504" s="260"/>
      <c r="J504" s="256"/>
      <c r="K504" s="256"/>
      <c r="L504" s="261"/>
      <c r="M504" s="262"/>
      <c r="N504" s="263"/>
      <c r="O504" s="263"/>
      <c r="P504" s="263"/>
      <c r="Q504" s="263"/>
      <c r="R504" s="263"/>
      <c r="S504" s="263"/>
      <c r="T504" s="264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65" t="s">
        <v>178</v>
      </c>
      <c r="AU504" s="265" t="s">
        <v>14</v>
      </c>
      <c r="AV504" s="15" t="s">
        <v>176</v>
      </c>
      <c r="AW504" s="15" t="s">
        <v>32</v>
      </c>
      <c r="AX504" s="15" t="s">
        <v>84</v>
      </c>
      <c r="AY504" s="265" t="s">
        <v>169</v>
      </c>
    </row>
    <row r="505" spans="1:65" s="2" customFormat="1" ht="12">
      <c r="A505" s="39"/>
      <c r="B505" s="40"/>
      <c r="C505" s="220" t="s">
        <v>733</v>
      </c>
      <c r="D505" s="220" t="s">
        <v>171</v>
      </c>
      <c r="E505" s="221" t="s">
        <v>734</v>
      </c>
      <c r="F505" s="222" t="s">
        <v>735</v>
      </c>
      <c r="G505" s="223" t="s">
        <v>202</v>
      </c>
      <c r="H505" s="224">
        <v>31</v>
      </c>
      <c r="I505" s="225"/>
      <c r="J505" s="226">
        <f>ROUND(I505*H505,2)</f>
        <v>0</v>
      </c>
      <c r="K505" s="222" t="s">
        <v>175</v>
      </c>
      <c r="L505" s="45"/>
      <c r="M505" s="227" t="s">
        <v>1</v>
      </c>
      <c r="N505" s="228" t="s">
        <v>41</v>
      </c>
      <c r="O505" s="92"/>
      <c r="P505" s="229">
        <f>O505*H505</f>
        <v>0</v>
      </c>
      <c r="Q505" s="229">
        <v>0</v>
      </c>
      <c r="R505" s="229">
        <f>Q505*H505</f>
        <v>0</v>
      </c>
      <c r="S505" s="229">
        <v>0</v>
      </c>
      <c r="T505" s="230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31" t="s">
        <v>176</v>
      </c>
      <c r="AT505" s="231" t="s">
        <v>171</v>
      </c>
      <c r="AU505" s="231" t="s">
        <v>14</v>
      </c>
      <c r="AY505" s="18" t="s">
        <v>169</v>
      </c>
      <c r="BE505" s="232">
        <f>IF(N505="základní",J505,0)</f>
        <v>0</v>
      </c>
      <c r="BF505" s="232">
        <f>IF(N505="snížená",J505,0)</f>
        <v>0</v>
      </c>
      <c r="BG505" s="232">
        <f>IF(N505="zákl. přenesená",J505,0)</f>
        <v>0</v>
      </c>
      <c r="BH505" s="232">
        <f>IF(N505="sníž. přenesená",J505,0)</f>
        <v>0</v>
      </c>
      <c r="BI505" s="232">
        <f>IF(N505="nulová",J505,0)</f>
        <v>0</v>
      </c>
      <c r="BJ505" s="18" t="s">
        <v>84</v>
      </c>
      <c r="BK505" s="232">
        <f>ROUND(I505*H505,2)</f>
        <v>0</v>
      </c>
      <c r="BL505" s="18" t="s">
        <v>176</v>
      </c>
      <c r="BM505" s="231" t="s">
        <v>736</v>
      </c>
    </row>
    <row r="506" spans="1:51" s="13" customFormat="1" ht="12">
      <c r="A506" s="13"/>
      <c r="B506" s="233"/>
      <c r="C506" s="234"/>
      <c r="D506" s="235" t="s">
        <v>178</v>
      </c>
      <c r="E506" s="236" t="s">
        <v>1</v>
      </c>
      <c r="F506" s="237" t="s">
        <v>517</v>
      </c>
      <c r="G506" s="234"/>
      <c r="H506" s="236" t="s">
        <v>1</v>
      </c>
      <c r="I506" s="238"/>
      <c r="J506" s="234"/>
      <c r="K506" s="234"/>
      <c r="L506" s="239"/>
      <c r="M506" s="240"/>
      <c r="N506" s="241"/>
      <c r="O506" s="241"/>
      <c r="P506" s="241"/>
      <c r="Q506" s="241"/>
      <c r="R506" s="241"/>
      <c r="S506" s="241"/>
      <c r="T506" s="242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3" t="s">
        <v>178</v>
      </c>
      <c r="AU506" s="243" t="s">
        <v>14</v>
      </c>
      <c r="AV506" s="13" t="s">
        <v>84</v>
      </c>
      <c r="AW506" s="13" t="s">
        <v>32</v>
      </c>
      <c r="AX506" s="13" t="s">
        <v>76</v>
      </c>
      <c r="AY506" s="243" t="s">
        <v>169</v>
      </c>
    </row>
    <row r="507" spans="1:51" s="14" customFormat="1" ht="12">
      <c r="A507" s="14"/>
      <c r="B507" s="244"/>
      <c r="C507" s="245"/>
      <c r="D507" s="235" t="s">
        <v>178</v>
      </c>
      <c r="E507" s="246" t="s">
        <v>1</v>
      </c>
      <c r="F507" s="247" t="s">
        <v>737</v>
      </c>
      <c r="G507" s="245"/>
      <c r="H507" s="248">
        <v>31</v>
      </c>
      <c r="I507" s="249"/>
      <c r="J507" s="245"/>
      <c r="K507" s="245"/>
      <c r="L507" s="250"/>
      <c r="M507" s="251"/>
      <c r="N507" s="252"/>
      <c r="O507" s="252"/>
      <c r="P507" s="252"/>
      <c r="Q507" s="252"/>
      <c r="R507" s="252"/>
      <c r="S507" s="252"/>
      <c r="T507" s="253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4" t="s">
        <v>178</v>
      </c>
      <c r="AU507" s="254" t="s">
        <v>14</v>
      </c>
      <c r="AV507" s="14" t="s">
        <v>14</v>
      </c>
      <c r="AW507" s="14" t="s">
        <v>32</v>
      </c>
      <c r="AX507" s="14" t="s">
        <v>76</v>
      </c>
      <c r="AY507" s="254" t="s">
        <v>169</v>
      </c>
    </row>
    <row r="508" spans="1:51" s="15" customFormat="1" ht="12">
      <c r="A508" s="15"/>
      <c r="B508" s="255"/>
      <c r="C508" s="256"/>
      <c r="D508" s="235" t="s">
        <v>178</v>
      </c>
      <c r="E508" s="257" t="s">
        <v>116</v>
      </c>
      <c r="F508" s="258" t="s">
        <v>187</v>
      </c>
      <c r="G508" s="256"/>
      <c r="H508" s="259">
        <v>31</v>
      </c>
      <c r="I508" s="260"/>
      <c r="J508" s="256"/>
      <c r="K508" s="256"/>
      <c r="L508" s="261"/>
      <c r="M508" s="262"/>
      <c r="N508" s="263"/>
      <c r="O508" s="263"/>
      <c r="P508" s="263"/>
      <c r="Q508" s="263"/>
      <c r="R508" s="263"/>
      <c r="S508" s="263"/>
      <c r="T508" s="264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65" t="s">
        <v>178</v>
      </c>
      <c r="AU508" s="265" t="s">
        <v>14</v>
      </c>
      <c r="AV508" s="15" t="s">
        <v>176</v>
      </c>
      <c r="AW508" s="15" t="s">
        <v>32</v>
      </c>
      <c r="AX508" s="15" t="s">
        <v>84</v>
      </c>
      <c r="AY508" s="265" t="s">
        <v>169</v>
      </c>
    </row>
    <row r="509" spans="1:65" s="2" customFormat="1" ht="12">
      <c r="A509" s="39"/>
      <c r="B509" s="40"/>
      <c r="C509" s="220" t="s">
        <v>738</v>
      </c>
      <c r="D509" s="220" t="s">
        <v>171</v>
      </c>
      <c r="E509" s="221" t="s">
        <v>739</v>
      </c>
      <c r="F509" s="222" t="s">
        <v>740</v>
      </c>
      <c r="G509" s="223" t="s">
        <v>202</v>
      </c>
      <c r="H509" s="224">
        <v>31</v>
      </c>
      <c r="I509" s="225"/>
      <c r="J509" s="226">
        <f>ROUND(I509*H509,2)</f>
        <v>0</v>
      </c>
      <c r="K509" s="222" t="s">
        <v>175</v>
      </c>
      <c r="L509" s="45"/>
      <c r="M509" s="227" t="s">
        <v>1</v>
      </c>
      <c r="N509" s="228" t="s">
        <v>41</v>
      </c>
      <c r="O509" s="92"/>
      <c r="P509" s="229">
        <f>O509*H509</f>
        <v>0</v>
      </c>
      <c r="Q509" s="229">
        <v>0.00011</v>
      </c>
      <c r="R509" s="229">
        <f>Q509*H509</f>
        <v>0.0034100000000000003</v>
      </c>
      <c r="S509" s="229">
        <v>0</v>
      </c>
      <c r="T509" s="230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31" t="s">
        <v>176</v>
      </c>
      <c r="AT509" s="231" t="s">
        <v>171</v>
      </c>
      <c r="AU509" s="231" t="s">
        <v>14</v>
      </c>
      <c r="AY509" s="18" t="s">
        <v>169</v>
      </c>
      <c r="BE509" s="232">
        <f>IF(N509="základní",J509,0)</f>
        <v>0</v>
      </c>
      <c r="BF509" s="232">
        <f>IF(N509="snížená",J509,0)</f>
        <v>0</v>
      </c>
      <c r="BG509" s="232">
        <f>IF(N509="zákl. přenesená",J509,0)</f>
        <v>0</v>
      </c>
      <c r="BH509" s="232">
        <f>IF(N509="sníž. přenesená",J509,0)</f>
        <v>0</v>
      </c>
      <c r="BI509" s="232">
        <f>IF(N509="nulová",J509,0)</f>
        <v>0</v>
      </c>
      <c r="BJ509" s="18" t="s">
        <v>84</v>
      </c>
      <c r="BK509" s="232">
        <f>ROUND(I509*H509,2)</f>
        <v>0</v>
      </c>
      <c r="BL509" s="18" t="s">
        <v>176</v>
      </c>
      <c r="BM509" s="231" t="s">
        <v>741</v>
      </c>
    </row>
    <row r="510" spans="1:51" s="14" customFormat="1" ht="12">
      <c r="A510" s="14"/>
      <c r="B510" s="244"/>
      <c r="C510" s="245"/>
      <c r="D510" s="235" t="s">
        <v>178</v>
      </c>
      <c r="E510" s="246" t="s">
        <v>1</v>
      </c>
      <c r="F510" s="247" t="s">
        <v>116</v>
      </c>
      <c r="G510" s="245"/>
      <c r="H510" s="248">
        <v>31</v>
      </c>
      <c r="I510" s="249"/>
      <c r="J510" s="245"/>
      <c r="K510" s="245"/>
      <c r="L510" s="250"/>
      <c r="M510" s="251"/>
      <c r="N510" s="252"/>
      <c r="O510" s="252"/>
      <c r="P510" s="252"/>
      <c r="Q510" s="252"/>
      <c r="R510" s="252"/>
      <c r="S510" s="252"/>
      <c r="T510" s="253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4" t="s">
        <v>178</v>
      </c>
      <c r="AU510" s="254" t="s">
        <v>14</v>
      </c>
      <c r="AV510" s="14" t="s">
        <v>14</v>
      </c>
      <c r="AW510" s="14" t="s">
        <v>32</v>
      </c>
      <c r="AX510" s="14" t="s">
        <v>84</v>
      </c>
      <c r="AY510" s="254" t="s">
        <v>169</v>
      </c>
    </row>
    <row r="511" spans="1:65" s="2" customFormat="1" ht="21.75" customHeight="1">
      <c r="A511" s="39"/>
      <c r="B511" s="40"/>
      <c r="C511" s="220" t="s">
        <v>742</v>
      </c>
      <c r="D511" s="220" t="s">
        <v>171</v>
      </c>
      <c r="E511" s="221" t="s">
        <v>743</v>
      </c>
      <c r="F511" s="222" t="s">
        <v>744</v>
      </c>
      <c r="G511" s="223" t="s">
        <v>202</v>
      </c>
      <c r="H511" s="224">
        <v>35</v>
      </c>
      <c r="I511" s="225"/>
      <c r="J511" s="226">
        <f>ROUND(I511*H511,2)</f>
        <v>0</v>
      </c>
      <c r="K511" s="222" t="s">
        <v>175</v>
      </c>
      <c r="L511" s="45"/>
      <c r="M511" s="227" t="s">
        <v>1</v>
      </c>
      <c r="N511" s="228" t="s">
        <v>41</v>
      </c>
      <c r="O511" s="92"/>
      <c r="P511" s="229">
        <f>O511*H511</f>
        <v>0</v>
      </c>
      <c r="Q511" s="229">
        <v>0</v>
      </c>
      <c r="R511" s="229">
        <f>Q511*H511</f>
        <v>0</v>
      </c>
      <c r="S511" s="229">
        <v>0</v>
      </c>
      <c r="T511" s="230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31" t="s">
        <v>176</v>
      </c>
      <c r="AT511" s="231" t="s">
        <v>171</v>
      </c>
      <c r="AU511" s="231" t="s">
        <v>14</v>
      </c>
      <c r="AY511" s="18" t="s">
        <v>169</v>
      </c>
      <c r="BE511" s="232">
        <f>IF(N511="základní",J511,0)</f>
        <v>0</v>
      </c>
      <c r="BF511" s="232">
        <f>IF(N511="snížená",J511,0)</f>
        <v>0</v>
      </c>
      <c r="BG511" s="232">
        <f>IF(N511="zákl. přenesená",J511,0)</f>
        <v>0</v>
      </c>
      <c r="BH511" s="232">
        <f>IF(N511="sníž. přenesená",J511,0)</f>
        <v>0</v>
      </c>
      <c r="BI511" s="232">
        <f>IF(N511="nulová",J511,0)</f>
        <v>0</v>
      </c>
      <c r="BJ511" s="18" t="s">
        <v>84</v>
      </c>
      <c r="BK511" s="232">
        <f>ROUND(I511*H511,2)</f>
        <v>0</v>
      </c>
      <c r="BL511" s="18" t="s">
        <v>176</v>
      </c>
      <c r="BM511" s="231" t="s">
        <v>745</v>
      </c>
    </row>
    <row r="512" spans="1:51" s="13" customFormat="1" ht="12">
      <c r="A512" s="13"/>
      <c r="B512" s="233"/>
      <c r="C512" s="234"/>
      <c r="D512" s="235" t="s">
        <v>178</v>
      </c>
      <c r="E512" s="236" t="s">
        <v>1</v>
      </c>
      <c r="F512" s="237" t="s">
        <v>179</v>
      </c>
      <c r="G512" s="234"/>
      <c r="H512" s="236" t="s">
        <v>1</v>
      </c>
      <c r="I512" s="238"/>
      <c r="J512" s="234"/>
      <c r="K512" s="234"/>
      <c r="L512" s="239"/>
      <c r="M512" s="240"/>
      <c r="N512" s="241"/>
      <c r="O512" s="241"/>
      <c r="P512" s="241"/>
      <c r="Q512" s="241"/>
      <c r="R512" s="241"/>
      <c r="S512" s="241"/>
      <c r="T512" s="24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3" t="s">
        <v>178</v>
      </c>
      <c r="AU512" s="243" t="s">
        <v>14</v>
      </c>
      <c r="AV512" s="13" t="s">
        <v>84</v>
      </c>
      <c r="AW512" s="13" t="s">
        <v>32</v>
      </c>
      <c r="AX512" s="13" t="s">
        <v>76</v>
      </c>
      <c r="AY512" s="243" t="s">
        <v>169</v>
      </c>
    </row>
    <row r="513" spans="1:51" s="14" customFormat="1" ht="12">
      <c r="A513" s="14"/>
      <c r="B513" s="244"/>
      <c r="C513" s="245"/>
      <c r="D513" s="235" t="s">
        <v>178</v>
      </c>
      <c r="E513" s="246" t="s">
        <v>1</v>
      </c>
      <c r="F513" s="247" t="s">
        <v>746</v>
      </c>
      <c r="G513" s="245"/>
      <c r="H513" s="248">
        <v>35</v>
      </c>
      <c r="I513" s="249"/>
      <c r="J513" s="245"/>
      <c r="K513" s="245"/>
      <c r="L513" s="250"/>
      <c r="M513" s="251"/>
      <c r="N513" s="252"/>
      <c r="O513" s="252"/>
      <c r="P513" s="252"/>
      <c r="Q513" s="252"/>
      <c r="R513" s="252"/>
      <c r="S513" s="252"/>
      <c r="T513" s="253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4" t="s">
        <v>178</v>
      </c>
      <c r="AU513" s="254" t="s">
        <v>14</v>
      </c>
      <c r="AV513" s="14" t="s">
        <v>14</v>
      </c>
      <c r="AW513" s="14" t="s">
        <v>32</v>
      </c>
      <c r="AX513" s="14" t="s">
        <v>84</v>
      </c>
      <c r="AY513" s="254" t="s">
        <v>169</v>
      </c>
    </row>
    <row r="514" spans="1:65" s="2" customFormat="1" ht="16.5" customHeight="1">
      <c r="A514" s="39"/>
      <c r="B514" s="40"/>
      <c r="C514" s="220" t="s">
        <v>747</v>
      </c>
      <c r="D514" s="220" t="s">
        <v>171</v>
      </c>
      <c r="E514" s="221" t="s">
        <v>748</v>
      </c>
      <c r="F514" s="222" t="s">
        <v>749</v>
      </c>
      <c r="G514" s="223" t="s">
        <v>174</v>
      </c>
      <c r="H514" s="224">
        <v>1.5</v>
      </c>
      <c r="I514" s="225"/>
      <c r="J514" s="226">
        <f>ROUND(I514*H514,2)</f>
        <v>0</v>
      </c>
      <c r="K514" s="222" t="s">
        <v>1</v>
      </c>
      <c r="L514" s="45"/>
      <c r="M514" s="227" t="s">
        <v>1</v>
      </c>
      <c r="N514" s="228" t="s">
        <v>41</v>
      </c>
      <c r="O514" s="92"/>
      <c r="P514" s="229">
        <f>O514*H514</f>
        <v>0</v>
      </c>
      <c r="Q514" s="229">
        <v>0</v>
      </c>
      <c r="R514" s="229">
        <f>Q514*H514</f>
        <v>0</v>
      </c>
      <c r="S514" s="229">
        <v>0</v>
      </c>
      <c r="T514" s="230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31" t="s">
        <v>176</v>
      </c>
      <c r="AT514" s="231" t="s">
        <v>171</v>
      </c>
      <c r="AU514" s="231" t="s">
        <v>14</v>
      </c>
      <c r="AY514" s="18" t="s">
        <v>169</v>
      </c>
      <c r="BE514" s="232">
        <f>IF(N514="základní",J514,0)</f>
        <v>0</v>
      </c>
      <c r="BF514" s="232">
        <f>IF(N514="snížená",J514,0)</f>
        <v>0</v>
      </c>
      <c r="BG514" s="232">
        <f>IF(N514="zákl. přenesená",J514,0)</f>
        <v>0</v>
      </c>
      <c r="BH514" s="232">
        <f>IF(N514="sníž. přenesená",J514,0)</f>
        <v>0</v>
      </c>
      <c r="BI514" s="232">
        <f>IF(N514="nulová",J514,0)</f>
        <v>0</v>
      </c>
      <c r="BJ514" s="18" t="s">
        <v>84</v>
      </c>
      <c r="BK514" s="232">
        <f>ROUND(I514*H514,2)</f>
        <v>0</v>
      </c>
      <c r="BL514" s="18" t="s">
        <v>176</v>
      </c>
      <c r="BM514" s="231" t="s">
        <v>750</v>
      </c>
    </row>
    <row r="515" spans="1:51" s="13" customFormat="1" ht="12">
      <c r="A515" s="13"/>
      <c r="B515" s="233"/>
      <c r="C515" s="234"/>
      <c r="D515" s="235" t="s">
        <v>178</v>
      </c>
      <c r="E515" s="236" t="s">
        <v>1</v>
      </c>
      <c r="F515" s="237" t="s">
        <v>505</v>
      </c>
      <c r="G515" s="234"/>
      <c r="H515" s="236" t="s">
        <v>1</v>
      </c>
      <c r="I515" s="238"/>
      <c r="J515" s="234"/>
      <c r="K515" s="234"/>
      <c r="L515" s="239"/>
      <c r="M515" s="240"/>
      <c r="N515" s="241"/>
      <c r="O515" s="241"/>
      <c r="P515" s="241"/>
      <c r="Q515" s="241"/>
      <c r="R515" s="241"/>
      <c r="S515" s="241"/>
      <c r="T515" s="24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3" t="s">
        <v>178</v>
      </c>
      <c r="AU515" s="243" t="s">
        <v>14</v>
      </c>
      <c r="AV515" s="13" t="s">
        <v>84</v>
      </c>
      <c r="AW515" s="13" t="s">
        <v>32</v>
      </c>
      <c r="AX515" s="13" t="s">
        <v>76</v>
      </c>
      <c r="AY515" s="243" t="s">
        <v>169</v>
      </c>
    </row>
    <row r="516" spans="1:51" s="14" customFormat="1" ht="12">
      <c r="A516" s="14"/>
      <c r="B516" s="244"/>
      <c r="C516" s="245"/>
      <c r="D516" s="235" t="s">
        <v>178</v>
      </c>
      <c r="E516" s="246" t="s">
        <v>1</v>
      </c>
      <c r="F516" s="247" t="s">
        <v>751</v>
      </c>
      <c r="G516" s="245"/>
      <c r="H516" s="248">
        <v>1.5</v>
      </c>
      <c r="I516" s="249"/>
      <c r="J516" s="245"/>
      <c r="K516" s="245"/>
      <c r="L516" s="250"/>
      <c r="M516" s="251"/>
      <c r="N516" s="252"/>
      <c r="O516" s="252"/>
      <c r="P516" s="252"/>
      <c r="Q516" s="252"/>
      <c r="R516" s="252"/>
      <c r="S516" s="252"/>
      <c r="T516" s="253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4" t="s">
        <v>178</v>
      </c>
      <c r="AU516" s="254" t="s">
        <v>14</v>
      </c>
      <c r="AV516" s="14" t="s">
        <v>14</v>
      </c>
      <c r="AW516" s="14" t="s">
        <v>32</v>
      </c>
      <c r="AX516" s="14" t="s">
        <v>84</v>
      </c>
      <c r="AY516" s="254" t="s">
        <v>169</v>
      </c>
    </row>
    <row r="517" spans="1:65" s="2" customFormat="1" ht="21.75" customHeight="1">
      <c r="A517" s="39"/>
      <c r="B517" s="40"/>
      <c r="C517" s="220" t="s">
        <v>209</v>
      </c>
      <c r="D517" s="220" t="s">
        <v>171</v>
      </c>
      <c r="E517" s="221" t="s">
        <v>752</v>
      </c>
      <c r="F517" s="222" t="s">
        <v>753</v>
      </c>
      <c r="G517" s="223" t="s">
        <v>202</v>
      </c>
      <c r="H517" s="224">
        <v>10</v>
      </c>
      <c r="I517" s="225"/>
      <c r="J517" s="226">
        <f>ROUND(I517*H517,2)</f>
        <v>0</v>
      </c>
      <c r="K517" s="222" t="s">
        <v>175</v>
      </c>
      <c r="L517" s="45"/>
      <c r="M517" s="227" t="s">
        <v>1</v>
      </c>
      <c r="N517" s="228" t="s">
        <v>41</v>
      </c>
      <c r="O517" s="92"/>
      <c r="P517" s="229">
        <f>O517*H517</f>
        <v>0</v>
      </c>
      <c r="Q517" s="229">
        <v>0</v>
      </c>
      <c r="R517" s="229">
        <f>Q517*H517</f>
        <v>0</v>
      </c>
      <c r="S517" s="229">
        <v>0</v>
      </c>
      <c r="T517" s="230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31" t="s">
        <v>176</v>
      </c>
      <c r="AT517" s="231" t="s">
        <v>171</v>
      </c>
      <c r="AU517" s="231" t="s">
        <v>14</v>
      </c>
      <c r="AY517" s="18" t="s">
        <v>169</v>
      </c>
      <c r="BE517" s="232">
        <f>IF(N517="základní",J517,0)</f>
        <v>0</v>
      </c>
      <c r="BF517" s="232">
        <f>IF(N517="snížená",J517,0)</f>
        <v>0</v>
      </c>
      <c r="BG517" s="232">
        <f>IF(N517="zákl. přenesená",J517,0)</f>
        <v>0</v>
      </c>
      <c r="BH517" s="232">
        <f>IF(N517="sníž. přenesená",J517,0)</f>
        <v>0</v>
      </c>
      <c r="BI517" s="232">
        <f>IF(N517="nulová",J517,0)</f>
        <v>0</v>
      </c>
      <c r="BJ517" s="18" t="s">
        <v>84</v>
      </c>
      <c r="BK517" s="232">
        <f>ROUND(I517*H517,2)</f>
        <v>0</v>
      </c>
      <c r="BL517" s="18" t="s">
        <v>176</v>
      </c>
      <c r="BM517" s="231" t="s">
        <v>754</v>
      </c>
    </row>
    <row r="518" spans="1:51" s="13" customFormat="1" ht="12">
      <c r="A518" s="13"/>
      <c r="B518" s="233"/>
      <c r="C518" s="234"/>
      <c r="D518" s="235" t="s">
        <v>178</v>
      </c>
      <c r="E518" s="236" t="s">
        <v>1</v>
      </c>
      <c r="F518" s="237" t="s">
        <v>184</v>
      </c>
      <c r="G518" s="234"/>
      <c r="H518" s="236" t="s">
        <v>1</v>
      </c>
      <c r="I518" s="238"/>
      <c r="J518" s="234"/>
      <c r="K518" s="234"/>
      <c r="L518" s="239"/>
      <c r="M518" s="240"/>
      <c r="N518" s="241"/>
      <c r="O518" s="241"/>
      <c r="P518" s="241"/>
      <c r="Q518" s="241"/>
      <c r="R518" s="241"/>
      <c r="S518" s="241"/>
      <c r="T518" s="24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3" t="s">
        <v>178</v>
      </c>
      <c r="AU518" s="243" t="s">
        <v>14</v>
      </c>
      <c r="AV518" s="13" t="s">
        <v>84</v>
      </c>
      <c r="AW518" s="13" t="s">
        <v>32</v>
      </c>
      <c r="AX518" s="13" t="s">
        <v>76</v>
      </c>
      <c r="AY518" s="243" t="s">
        <v>169</v>
      </c>
    </row>
    <row r="519" spans="1:51" s="14" customFormat="1" ht="12">
      <c r="A519" s="14"/>
      <c r="B519" s="244"/>
      <c r="C519" s="245"/>
      <c r="D519" s="235" t="s">
        <v>178</v>
      </c>
      <c r="E519" s="246" t="s">
        <v>1</v>
      </c>
      <c r="F519" s="247" t="s">
        <v>204</v>
      </c>
      <c r="G519" s="245"/>
      <c r="H519" s="248">
        <v>10</v>
      </c>
      <c r="I519" s="249"/>
      <c r="J519" s="245"/>
      <c r="K519" s="245"/>
      <c r="L519" s="250"/>
      <c r="M519" s="251"/>
      <c r="N519" s="252"/>
      <c r="O519" s="252"/>
      <c r="P519" s="252"/>
      <c r="Q519" s="252"/>
      <c r="R519" s="252"/>
      <c r="S519" s="252"/>
      <c r="T519" s="253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4" t="s">
        <v>178</v>
      </c>
      <c r="AU519" s="254" t="s">
        <v>14</v>
      </c>
      <c r="AV519" s="14" t="s">
        <v>14</v>
      </c>
      <c r="AW519" s="14" t="s">
        <v>32</v>
      </c>
      <c r="AX519" s="14" t="s">
        <v>84</v>
      </c>
      <c r="AY519" s="254" t="s">
        <v>169</v>
      </c>
    </row>
    <row r="520" spans="1:65" s="2" customFormat="1" ht="12">
      <c r="A520" s="39"/>
      <c r="B520" s="40"/>
      <c r="C520" s="220" t="s">
        <v>755</v>
      </c>
      <c r="D520" s="220" t="s">
        <v>171</v>
      </c>
      <c r="E520" s="221" t="s">
        <v>756</v>
      </c>
      <c r="F520" s="222" t="s">
        <v>757</v>
      </c>
      <c r="G520" s="223" t="s">
        <v>174</v>
      </c>
      <c r="H520" s="224">
        <v>204.24</v>
      </c>
      <c r="I520" s="225"/>
      <c r="J520" s="226">
        <f>ROUND(I520*H520,2)</f>
        <v>0</v>
      </c>
      <c r="K520" s="222" t="s">
        <v>175</v>
      </c>
      <c r="L520" s="45"/>
      <c r="M520" s="227" t="s">
        <v>1</v>
      </c>
      <c r="N520" s="228" t="s">
        <v>41</v>
      </c>
      <c r="O520" s="92"/>
      <c r="P520" s="229">
        <f>O520*H520</f>
        <v>0</v>
      </c>
      <c r="Q520" s="229">
        <v>0</v>
      </c>
      <c r="R520" s="229">
        <f>Q520*H520</f>
        <v>0</v>
      </c>
      <c r="S520" s="229">
        <v>0</v>
      </c>
      <c r="T520" s="230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31" t="s">
        <v>176</v>
      </c>
      <c r="AT520" s="231" t="s">
        <v>171</v>
      </c>
      <c r="AU520" s="231" t="s">
        <v>14</v>
      </c>
      <c r="AY520" s="18" t="s">
        <v>169</v>
      </c>
      <c r="BE520" s="232">
        <f>IF(N520="základní",J520,0)</f>
        <v>0</v>
      </c>
      <c r="BF520" s="232">
        <f>IF(N520="snížená",J520,0)</f>
        <v>0</v>
      </c>
      <c r="BG520" s="232">
        <f>IF(N520="zákl. přenesená",J520,0)</f>
        <v>0</v>
      </c>
      <c r="BH520" s="232">
        <f>IF(N520="sníž. přenesená",J520,0)</f>
        <v>0</v>
      </c>
      <c r="BI520" s="232">
        <f>IF(N520="nulová",J520,0)</f>
        <v>0</v>
      </c>
      <c r="BJ520" s="18" t="s">
        <v>84</v>
      </c>
      <c r="BK520" s="232">
        <f>ROUND(I520*H520,2)</f>
        <v>0</v>
      </c>
      <c r="BL520" s="18" t="s">
        <v>176</v>
      </c>
      <c r="BM520" s="231" t="s">
        <v>758</v>
      </c>
    </row>
    <row r="521" spans="1:51" s="14" customFormat="1" ht="12">
      <c r="A521" s="14"/>
      <c r="B521" s="244"/>
      <c r="C521" s="245"/>
      <c r="D521" s="235" t="s">
        <v>178</v>
      </c>
      <c r="E521" s="246" t="s">
        <v>1</v>
      </c>
      <c r="F521" s="247" t="s">
        <v>96</v>
      </c>
      <c r="G521" s="245"/>
      <c r="H521" s="248">
        <v>204.24</v>
      </c>
      <c r="I521" s="249"/>
      <c r="J521" s="245"/>
      <c r="K521" s="245"/>
      <c r="L521" s="250"/>
      <c r="M521" s="251"/>
      <c r="N521" s="252"/>
      <c r="O521" s="252"/>
      <c r="P521" s="252"/>
      <c r="Q521" s="252"/>
      <c r="R521" s="252"/>
      <c r="S521" s="252"/>
      <c r="T521" s="253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4" t="s">
        <v>178</v>
      </c>
      <c r="AU521" s="254" t="s">
        <v>14</v>
      </c>
      <c r="AV521" s="14" t="s">
        <v>14</v>
      </c>
      <c r="AW521" s="14" t="s">
        <v>32</v>
      </c>
      <c r="AX521" s="14" t="s">
        <v>84</v>
      </c>
      <c r="AY521" s="254" t="s">
        <v>169</v>
      </c>
    </row>
    <row r="522" spans="1:65" s="2" customFormat="1" ht="12">
      <c r="A522" s="39"/>
      <c r="B522" s="40"/>
      <c r="C522" s="220" t="s">
        <v>759</v>
      </c>
      <c r="D522" s="220" t="s">
        <v>171</v>
      </c>
      <c r="E522" s="221" t="s">
        <v>760</v>
      </c>
      <c r="F522" s="222" t="s">
        <v>761</v>
      </c>
      <c r="G522" s="223" t="s">
        <v>174</v>
      </c>
      <c r="H522" s="224">
        <v>17.52</v>
      </c>
      <c r="I522" s="225"/>
      <c r="J522" s="226">
        <f>ROUND(I522*H522,2)</f>
        <v>0</v>
      </c>
      <c r="K522" s="222" t="s">
        <v>175</v>
      </c>
      <c r="L522" s="45"/>
      <c r="M522" s="227" t="s">
        <v>1</v>
      </c>
      <c r="N522" s="228" t="s">
        <v>41</v>
      </c>
      <c r="O522" s="92"/>
      <c r="P522" s="229">
        <f>O522*H522</f>
        <v>0</v>
      </c>
      <c r="Q522" s="229">
        <v>0</v>
      </c>
      <c r="R522" s="229">
        <f>Q522*H522</f>
        <v>0</v>
      </c>
      <c r="S522" s="229">
        <v>0</v>
      </c>
      <c r="T522" s="230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1" t="s">
        <v>176</v>
      </c>
      <c r="AT522" s="231" t="s">
        <v>171</v>
      </c>
      <c r="AU522" s="231" t="s">
        <v>14</v>
      </c>
      <c r="AY522" s="18" t="s">
        <v>169</v>
      </c>
      <c r="BE522" s="232">
        <f>IF(N522="základní",J522,0)</f>
        <v>0</v>
      </c>
      <c r="BF522" s="232">
        <f>IF(N522="snížená",J522,0)</f>
        <v>0</v>
      </c>
      <c r="BG522" s="232">
        <f>IF(N522="zákl. přenesená",J522,0)</f>
        <v>0</v>
      </c>
      <c r="BH522" s="232">
        <f>IF(N522="sníž. přenesená",J522,0)</f>
        <v>0</v>
      </c>
      <c r="BI522" s="232">
        <f>IF(N522="nulová",J522,0)</f>
        <v>0</v>
      </c>
      <c r="BJ522" s="18" t="s">
        <v>84</v>
      </c>
      <c r="BK522" s="232">
        <f>ROUND(I522*H522,2)</f>
        <v>0</v>
      </c>
      <c r="BL522" s="18" t="s">
        <v>176</v>
      </c>
      <c r="BM522" s="231" t="s">
        <v>762</v>
      </c>
    </row>
    <row r="523" spans="1:51" s="14" customFormat="1" ht="12">
      <c r="A523" s="14"/>
      <c r="B523" s="244"/>
      <c r="C523" s="245"/>
      <c r="D523" s="235" t="s">
        <v>178</v>
      </c>
      <c r="E523" s="246" t="s">
        <v>1</v>
      </c>
      <c r="F523" s="247" t="s">
        <v>128</v>
      </c>
      <c r="G523" s="245"/>
      <c r="H523" s="248">
        <v>17.52</v>
      </c>
      <c r="I523" s="249"/>
      <c r="J523" s="245"/>
      <c r="K523" s="245"/>
      <c r="L523" s="250"/>
      <c r="M523" s="251"/>
      <c r="N523" s="252"/>
      <c r="O523" s="252"/>
      <c r="P523" s="252"/>
      <c r="Q523" s="252"/>
      <c r="R523" s="252"/>
      <c r="S523" s="252"/>
      <c r="T523" s="253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4" t="s">
        <v>178</v>
      </c>
      <c r="AU523" s="254" t="s">
        <v>14</v>
      </c>
      <c r="AV523" s="14" t="s">
        <v>14</v>
      </c>
      <c r="AW523" s="14" t="s">
        <v>32</v>
      </c>
      <c r="AX523" s="14" t="s">
        <v>84</v>
      </c>
      <c r="AY523" s="254" t="s">
        <v>169</v>
      </c>
    </row>
    <row r="524" spans="1:63" s="12" customFormat="1" ht="22.8" customHeight="1">
      <c r="A524" s="12"/>
      <c r="B524" s="204"/>
      <c r="C524" s="205"/>
      <c r="D524" s="206" t="s">
        <v>75</v>
      </c>
      <c r="E524" s="218" t="s">
        <v>697</v>
      </c>
      <c r="F524" s="218" t="s">
        <v>763</v>
      </c>
      <c r="G524" s="205"/>
      <c r="H524" s="205"/>
      <c r="I524" s="208"/>
      <c r="J524" s="219">
        <f>BK524</f>
        <v>0</v>
      </c>
      <c r="K524" s="205"/>
      <c r="L524" s="210"/>
      <c r="M524" s="211"/>
      <c r="N524" s="212"/>
      <c r="O524" s="212"/>
      <c r="P524" s="213">
        <f>SUM(P525:P526)</f>
        <v>0</v>
      </c>
      <c r="Q524" s="212"/>
      <c r="R524" s="213">
        <f>SUM(R525:R526)</f>
        <v>0</v>
      </c>
      <c r="S524" s="212"/>
      <c r="T524" s="214">
        <f>SUM(T525:T526)</f>
        <v>0</v>
      </c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R524" s="215" t="s">
        <v>84</v>
      </c>
      <c r="AT524" s="216" t="s">
        <v>75</v>
      </c>
      <c r="AU524" s="216" t="s">
        <v>84</v>
      </c>
      <c r="AY524" s="215" t="s">
        <v>169</v>
      </c>
      <c r="BK524" s="217">
        <f>SUM(BK525:BK526)</f>
        <v>0</v>
      </c>
    </row>
    <row r="525" spans="1:65" s="2" customFormat="1" ht="12">
      <c r="A525" s="39"/>
      <c r="B525" s="40"/>
      <c r="C525" s="220" t="s">
        <v>764</v>
      </c>
      <c r="D525" s="220" t="s">
        <v>171</v>
      </c>
      <c r="E525" s="221" t="s">
        <v>765</v>
      </c>
      <c r="F525" s="222" t="s">
        <v>766</v>
      </c>
      <c r="G525" s="223" t="s">
        <v>334</v>
      </c>
      <c r="H525" s="224">
        <v>183.431</v>
      </c>
      <c r="I525" s="225"/>
      <c r="J525" s="226">
        <f>ROUND(I525*H525,2)</f>
        <v>0</v>
      </c>
      <c r="K525" s="222" t="s">
        <v>175</v>
      </c>
      <c r="L525" s="45"/>
      <c r="M525" s="227" t="s">
        <v>1</v>
      </c>
      <c r="N525" s="228" t="s">
        <v>41</v>
      </c>
      <c r="O525" s="92"/>
      <c r="P525" s="229">
        <f>O525*H525</f>
        <v>0</v>
      </c>
      <c r="Q525" s="229">
        <v>0</v>
      </c>
      <c r="R525" s="229">
        <f>Q525*H525</f>
        <v>0</v>
      </c>
      <c r="S525" s="229">
        <v>0</v>
      </c>
      <c r="T525" s="230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1" t="s">
        <v>176</v>
      </c>
      <c r="AT525" s="231" t="s">
        <v>171</v>
      </c>
      <c r="AU525" s="231" t="s">
        <v>14</v>
      </c>
      <c r="AY525" s="18" t="s">
        <v>169</v>
      </c>
      <c r="BE525" s="232">
        <f>IF(N525="základní",J525,0)</f>
        <v>0</v>
      </c>
      <c r="BF525" s="232">
        <f>IF(N525="snížená",J525,0)</f>
        <v>0</v>
      </c>
      <c r="BG525" s="232">
        <f>IF(N525="zákl. přenesená",J525,0)</f>
        <v>0</v>
      </c>
      <c r="BH525" s="232">
        <f>IF(N525="sníž. přenesená",J525,0)</f>
        <v>0</v>
      </c>
      <c r="BI525" s="232">
        <f>IF(N525="nulová",J525,0)</f>
        <v>0</v>
      </c>
      <c r="BJ525" s="18" t="s">
        <v>84</v>
      </c>
      <c r="BK525" s="232">
        <f>ROUND(I525*H525,2)</f>
        <v>0</v>
      </c>
      <c r="BL525" s="18" t="s">
        <v>176</v>
      </c>
      <c r="BM525" s="231" t="s">
        <v>767</v>
      </c>
    </row>
    <row r="526" spans="1:51" s="14" customFormat="1" ht="12">
      <c r="A526" s="14"/>
      <c r="B526" s="244"/>
      <c r="C526" s="245"/>
      <c r="D526" s="235" t="s">
        <v>178</v>
      </c>
      <c r="E526" s="246" t="s">
        <v>1</v>
      </c>
      <c r="F526" s="247" t="s">
        <v>768</v>
      </c>
      <c r="G526" s="245"/>
      <c r="H526" s="248">
        <v>183.431</v>
      </c>
      <c r="I526" s="249"/>
      <c r="J526" s="245"/>
      <c r="K526" s="245"/>
      <c r="L526" s="250"/>
      <c r="M526" s="251"/>
      <c r="N526" s="252"/>
      <c r="O526" s="252"/>
      <c r="P526" s="252"/>
      <c r="Q526" s="252"/>
      <c r="R526" s="252"/>
      <c r="S526" s="252"/>
      <c r="T526" s="253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4" t="s">
        <v>178</v>
      </c>
      <c r="AU526" s="254" t="s">
        <v>14</v>
      </c>
      <c r="AV526" s="14" t="s">
        <v>14</v>
      </c>
      <c r="AW526" s="14" t="s">
        <v>32</v>
      </c>
      <c r="AX526" s="14" t="s">
        <v>84</v>
      </c>
      <c r="AY526" s="254" t="s">
        <v>169</v>
      </c>
    </row>
    <row r="527" spans="1:63" s="12" customFormat="1" ht="22.8" customHeight="1">
      <c r="A527" s="12"/>
      <c r="B527" s="204"/>
      <c r="C527" s="205"/>
      <c r="D527" s="206" t="s">
        <v>75</v>
      </c>
      <c r="E527" s="218" t="s">
        <v>769</v>
      </c>
      <c r="F527" s="218" t="s">
        <v>770</v>
      </c>
      <c r="G527" s="205"/>
      <c r="H527" s="205"/>
      <c r="I527" s="208"/>
      <c r="J527" s="219">
        <f>BK527</f>
        <v>0</v>
      </c>
      <c r="K527" s="205"/>
      <c r="L527" s="210"/>
      <c r="M527" s="211"/>
      <c r="N527" s="212"/>
      <c r="O527" s="212"/>
      <c r="P527" s="213">
        <f>SUM(P528:P543)</f>
        <v>0</v>
      </c>
      <c r="Q527" s="212"/>
      <c r="R527" s="213">
        <f>SUM(R528:R543)</f>
        <v>0</v>
      </c>
      <c r="S527" s="212"/>
      <c r="T527" s="214">
        <f>SUM(T528:T543)</f>
        <v>0</v>
      </c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R527" s="215" t="s">
        <v>84</v>
      </c>
      <c r="AT527" s="216" t="s">
        <v>75</v>
      </c>
      <c r="AU527" s="216" t="s">
        <v>84</v>
      </c>
      <c r="AY527" s="215" t="s">
        <v>169</v>
      </c>
      <c r="BK527" s="217">
        <f>SUM(BK528:BK543)</f>
        <v>0</v>
      </c>
    </row>
    <row r="528" spans="1:65" s="2" customFormat="1" ht="21.75" customHeight="1">
      <c r="A528" s="39"/>
      <c r="B528" s="40"/>
      <c r="C528" s="220" t="s">
        <v>771</v>
      </c>
      <c r="D528" s="220" t="s">
        <v>171</v>
      </c>
      <c r="E528" s="221" t="s">
        <v>772</v>
      </c>
      <c r="F528" s="222" t="s">
        <v>773</v>
      </c>
      <c r="G528" s="223" t="s">
        <v>334</v>
      </c>
      <c r="H528" s="224">
        <v>61.8</v>
      </c>
      <c r="I528" s="225"/>
      <c r="J528" s="226">
        <f>ROUND(I528*H528,2)</f>
        <v>0</v>
      </c>
      <c r="K528" s="222" t="s">
        <v>175</v>
      </c>
      <c r="L528" s="45"/>
      <c r="M528" s="227" t="s">
        <v>1</v>
      </c>
      <c r="N528" s="228" t="s">
        <v>41</v>
      </c>
      <c r="O528" s="92"/>
      <c r="P528" s="229">
        <f>O528*H528</f>
        <v>0</v>
      </c>
      <c r="Q528" s="229">
        <v>0</v>
      </c>
      <c r="R528" s="229">
        <f>Q528*H528</f>
        <v>0</v>
      </c>
      <c r="S528" s="229">
        <v>0</v>
      </c>
      <c r="T528" s="230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1" t="s">
        <v>176</v>
      </c>
      <c r="AT528" s="231" t="s">
        <v>171</v>
      </c>
      <c r="AU528" s="231" t="s">
        <v>14</v>
      </c>
      <c r="AY528" s="18" t="s">
        <v>169</v>
      </c>
      <c r="BE528" s="232">
        <f>IF(N528="základní",J528,0)</f>
        <v>0</v>
      </c>
      <c r="BF528" s="232">
        <f>IF(N528="snížená",J528,0)</f>
        <v>0</v>
      </c>
      <c r="BG528" s="232">
        <f>IF(N528="zákl. přenesená",J528,0)</f>
        <v>0</v>
      </c>
      <c r="BH528" s="232">
        <f>IF(N528="sníž. přenesená",J528,0)</f>
        <v>0</v>
      </c>
      <c r="BI528" s="232">
        <f>IF(N528="nulová",J528,0)</f>
        <v>0</v>
      </c>
      <c r="BJ528" s="18" t="s">
        <v>84</v>
      </c>
      <c r="BK528" s="232">
        <f>ROUND(I528*H528,2)</f>
        <v>0</v>
      </c>
      <c r="BL528" s="18" t="s">
        <v>176</v>
      </c>
      <c r="BM528" s="231" t="s">
        <v>774</v>
      </c>
    </row>
    <row r="529" spans="1:51" s="14" customFormat="1" ht="12">
      <c r="A529" s="14"/>
      <c r="B529" s="244"/>
      <c r="C529" s="245"/>
      <c r="D529" s="235" t="s">
        <v>178</v>
      </c>
      <c r="E529" s="246" t="s">
        <v>130</v>
      </c>
      <c r="F529" s="247" t="s">
        <v>775</v>
      </c>
      <c r="G529" s="245"/>
      <c r="H529" s="248">
        <v>61.8</v>
      </c>
      <c r="I529" s="249"/>
      <c r="J529" s="245"/>
      <c r="K529" s="245"/>
      <c r="L529" s="250"/>
      <c r="M529" s="251"/>
      <c r="N529" s="252"/>
      <c r="O529" s="252"/>
      <c r="P529" s="252"/>
      <c r="Q529" s="252"/>
      <c r="R529" s="252"/>
      <c r="S529" s="252"/>
      <c r="T529" s="253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4" t="s">
        <v>178</v>
      </c>
      <c r="AU529" s="254" t="s">
        <v>14</v>
      </c>
      <c r="AV529" s="14" t="s">
        <v>14</v>
      </c>
      <c r="AW529" s="14" t="s">
        <v>32</v>
      </c>
      <c r="AX529" s="14" t="s">
        <v>84</v>
      </c>
      <c r="AY529" s="254" t="s">
        <v>169</v>
      </c>
    </row>
    <row r="530" spans="1:65" s="2" customFormat="1" ht="12">
      <c r="A530" s="39"/>
      <c r="B530" s="40"/>
      <c r="C530" s="220" t="s">
        <v>776</v>
      </c>
      <c r="D530" s="220" t="s">
        <v>171</v>
      </c>
      <c r="E530" s="221" t="s">
        <v>777</v>
      </c>
      <c r="F530" s="222" t="s">
        <v>778</v>
      </c>
      <c r="G530" s="223" t="s">
        <v>334</v>
      </c>
      <c r="H530" s="224">
        <v>123.6</v>
      </c>
      <c r="I530" s="225"/>
      <c r="J530" s="226">
        <f>ROUND(I530*H530,2)</f>
        <v>0</v>
      </c>
      <c r="K530" s="222" t="s">
        <v>175</v>
      </c>
      <c r="L530" s="45"/>
      <c r="M530" s="227" t="s">
        <v>1</v>
      </c>
      <c r="N530" s="228" t="s">
        <v>41</v>
      </c>
      <c r="O530" s="92"/>
      <c r="P530" s="229">
        <f>O530*H530</f>
        <v>0</v>
      </c>
      <c r="Q530" s="229">
        <v>0</v>
      </c>
      <c r="R530" s="229">
        <f>Q530*H530</f>
        <v>0</v>
      </c>
      <c r="S530" s="229">
        <v>0</v>
      </c>
      <c r="T530" s="230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31" t="s">
        <v>176</v>
      </c>
      <c r="AT530" s="231" t="s">
        <v>171</v>
      </c>
      <c r="AU530" s="231" t="s">
        <v>14</v>
      </c>
      <c r="AY530" s="18" t="s">
        <v>169</v>
      </c>
      <c r="BE530" s="232">
        <f>IF(N530="základní",J530,0)</f>
        <v>0</v>
      </c>
      <c r="BF530" s="232">
        <f>IF(N530="snížená",J530,0)</f>
        <v>0</v>
      </c>
      <c r="BG530" s="232">
        <f>IF(N530="zákl. přenesená",J530,0)</f>
        <v>0</v>
      </c>
      <c r="BH530" s="232">
        <f>IF(N530="sníž. přenesená",J530,0)</f>
        <v>0</v>
      </c>
      <c r="BI530" s="232">
        <f>IF(N530="nulová",J530,0)</f>
        <v>0</v>
      </c>
      <c r="BJ530" s="18" t="s">
        <v>84</v>
      </c>
      <c r="BK530" s="232">
        <f>ROUND(I530*H530,2)</f>
        <v>0</v>
      </c>
      <c r="BL530" s="18" t="s">
        <v>176</v>
      </c>
      <c r="BM530" s="231" t="s">
        <v>779</v>
      </c>
    </row>
    <row r="531" spans="1:51" s="14" customFormat="1" ht="12">
      <c r="A531" s="14"/>
      <c r="B531" s="244"/>
      <c r="C531" s="245"/>
      <c r="D531" s="235" t="s">
        <v>178</v>
      </c>
      <c r="E531" s="246" t="s">
        <v>1</v>
      </c>
      <c r="F531" s="247" t="s">
        <v>780</v>
      </c>
      <c r="G531" s="245"/>
      <c r="H531" s="248">
        <v>123.6</v>
      </c>
      <c r="I531" s="249"/>
      <c r="J531" s="245"/>
      <c r="K531" s="245"/>
      <c r="L531" s="250"/>
      <c r="M531" s="251"/>
      <c r="N531" s="252"/>
      <c r="O531" s="252"/>
      <c r="P531" s="252"/>
      <c r="Q531" s="252"/>
      <c r="R531" s="252"/>
      <c r="S531" s="252"/>
      <c r="T531" s="253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4" t="s">
        <v>178</v>
      </c>
      <c r="AU531" s="254" t="s">
        <v>14</v>
      </c>
      <c r="AV531" s="14" t="s">
        <v>14</v>
      </c>
      <c r="AW531" s="14" t="s">
        <v>32</v>
      </c>
      <c r="AX531" s="14" t="s">
        <v>84</v>
      </c>
      <c r="AY531" s="254" t="s">
        <v>169</v>
      </c>
    </row>
    <row r="532" spans="1:65" s="2" customFormat="1" ht="16.5" customHeight="1">
      <c r="A532" s="39"/>
      <c r="B532" s="40"/>
      <c r="C532" s="220" t="s">
        <v>781</v>
      </c>
      <c r="D532" s="220" t="s">
        <v>171</v>
      </c>
      <c r="E532" s="221" t="s">
        <v>782</v>
      </c>
      <c r="F532" s="222" t="s">
        <v>783</v>
      </c>
      <c r="G532" s="223" t="s">
        <v>334</v>
      </c>
      <c r="H532" s="224">
        <v>22.55</v>
      </c>
      <c r="I532" s="225"/>
      <c r="J532" s="226">
        <f>ROUND(I532*H532,2)</f>
        <v>0</v>
      </c>
      <c r="K532" s="222" t="s">
        <v>175</v>
      </c>
      <c r="L532" s="45"/>
      <c r="M532" s="227" t="s">
        <v>1</v>
      </c>
      <c r="N532" s="228" t="s">
        <v>41</v>
      </c>
      <c r="O532" s="92"/>
      <c r="P532" s="229">
        <f>O532*H532</f>
        <v>0</v>
      </c>
      <c r="Q532" s="229">
        <v>0</v>
      </c>
      <c r="R532" s="229">
        <f>Q532*H532</f>
        <v>0</v>
      </c>
      <c r="S532" s="229">
        <v>0</v>
      </c>
      <c r="T532" s="230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31" t="s">
        <v>176</v>
      </c>
      <c r="AT532" s="231" t="s">
        <v>171</v>
      </c>
      <c r="AU532" s="231" t="s">
        <v>14</v>
      </c>
      <c r="AY532" s="18" t="s">
        <v>169</v>
      </c>
      <c r="BE532" s="232">
        <f>IF(N532="základní",J532,0)</f>
        <v>0</v>
      </c>
      <c r="BF532" s="232">
        <f>IF(N532="snížená",J532,0)</f>
        <v>0</v>
      </c>
      <c r="BG532" s="232">
        <f>IF(N532="zákl. přenesená",J532,0)</f>
        <v>0</v>
      </c>
      <c r="BH532" s="232">
        <f>IF(N532="sníž. přenesená",J532,0)</f>
        <v>0</v>
      </c>
      <c r="BI532" s="232">
        <f>IF(N532="nulová",J532,0)</f>
        <v>0</v>
      </c>
      <c r="BJ532" s="18" t="s">
        <v>84</v>
      </c>
      <c r="BK532" s="232">
        <f>ROUND(I532*H532,2)</f>
        <v>0</v>
      </c>
      <c r="BL532" s="18" t="s">
        <v>176</v>
      </c>
      <c r="BM532" s="231" t="s">
        <v>784</v>
      </c>
    </row>
    <row r="533" spans="1:51" s="14" customFormat="1" ht="12">
      <c r="A533" s="14"/>
      <c r="B533" s="244"/>
      <c r="C533" s="245"/>
      <c r="D533" s="235" t="s">
        <v>178</v>
      </c>
      <c r="E533" s="246" t="s">
        <v>1</v>
      </c>
      <c r="F533" s="247" t="s">
        <v>785</v>
      </c>
      <c r="G533" s="245"/>
      <c r="H533" s="248">
        <v>22.55</v>
      </c>
      <c r="I533" s="249"/>
      <c r="J533" s="245"/>
      <c r="K533" s="245"/>
      <c r="L533" s="250"/>
      <c r="M533" s="251"/>
      <c r="N533" s="252"/>
      <c r="O533" s="252"/>
      <c r="P533" s="252"/>
      <c r="Q533" s="252"/>
      <c r="R533" s="252"/>
      <c r="S533" s="252"/>
      <c r="T533" s="253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4" t="s">
        <v>178</v>
      </c>
      <c r="AU533" s="254" t="s">
        <v>14</v>
      </c>
      <c r="AV533" s="14" t="s">
        <v>14</v>
      </c>
      <c r="AW533" s="14" t="s">
        <v>32</v>
      </c>
      <c r="AX533" s="14" t="s">
        <v>84</v>
      </c>
      <c r="AY533" s="254" t="s">
        <v>169</v>
      </c>
    </row>
    <row r="534" spans="1:65" s="2" customFormat="1" ht="12">
      <c r="A534" s="39"/>
      <c r="B534" s="40"/>
      <c r="C534" s="220" t="s">
        <v>786</v>
      </c>
      <c r="D534" s="220" t="s">
        <v>171</v>
      </c>
      <c r="E534" s="221" t="s">
        <v>787</v>
      </c>
      <c r="F534" s="222" t="s">
        <v>788</v>
      </c>
      <c r="G534" s="223" t="s">
        <v>334</v>
      </c>
      <c r="H534" s="224">
        <v>45.1</v>
      </c>
      <c r="I534" s="225"/>
      <c r="J534" s="226">
        <f>ROUND(I534*H534,2)</f>
        <v>0</v>
      </c>
      <c r="K534" s="222" t="s">
        <v>175</v>
      </c>
      <c r="L534" s="45"/>
      <c r="M534" s="227" t="s">
        <v>1</v>
      </c>
      <c r="N534" s="228" t="s">
        <v>41</v>
      </c>
      <c r="O534" s="92"/>
      <c r="P534" s="229">
        <f>O534*H534</f>
        <v>0</v>
      </c>
      <c r="Q534" s="229">
        <v>0</v>
      </c>
      <c r="R534" s="229">
        <f>Q534*H534</f>
        <v>0</v>
      </c>
      <c r="S534" s="229">
        <v>0</v>
      </c>
      <c r="T534" s="230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31" t="s">
        <v>176</v>
      </c>
      <c r="AT534" s="231" t="s">
        <v>171</v>
      </c>
      <c r="AU534" s="231" t="s">
        <v>14</v>
      </c>
      <c r="AY534" s="18" t="s">
        <v>169</v>
      </c>
      <c r="BE534" s="232">
        <f>IF(N534="základní",J534,0)</f>
        <v>0</v>
      </c>
      <c r="BF534" s="232">
        <f>IF(N534="snížená",J534,0)</f>
        <v>0</v>
      </c>
      <c r="BG534" s="232">
        <f>IF(N534="zákl. přenesená",J534,0)</f>
        <v>0</v>
      </c>
      <c r="BH534" s="232">
        <f>IF(N534="sníž. přenesená",J534,0)</f>
        <v>0</v>
      </c>
      <c r="BI534" s="232">
        <f>IF(N534="nulová",J534,0)</f>
        <v>0</v>
      </c>
      <c r="BJ534" s="18" t="s">
        <v>84</v>
      </c>
      <c r="BK534" s="232">
        <f>ROUND(I534*H534,2)</f>
        <v>0</v>
      </c>
      <c r="BL534" s="18" t="s">
        <v>176</v>
      </c>
      <c r="BM534" s="231" t="s">
        <v>789</v>
      </c>
    </row>
    <row r="535" spans="1:51" s="14" customFormat="1" ht="12">
      <c r="A535" s="14"/>
      <c r="B535" s="244"/>
      <c r="C535" s="245"/>
      <c r="D535" s="235" t="s">
        <v>178</v>
      </c>
      <c r="E535" s="246" t="s">
        <v>1</v>
      </c>
      <c r="F535" s="247" t="s">
        <v>790</v>
      </c>
      <c r="G535" s="245"/>
      <c r="H535" s="248">
        <v>45.1</v>
      </c>
      <c r="I535" s="249"/>
      <c r="J535" s="245"/>
      <c r="K535" s="245"/>
      <c r="L535" s="250"/>
      <c r="M535" s="251"/>
      <c r="N535" s="252"/>
      <c r="O535" s="252"/>
      <c r="P535" s="252"/>
      <c r="Q535" s="252"/>
      <c r="R535" s="252"/>
      <c r="S535" s="252"/>
      <c r="T535" s="253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4" t="s">
        <v>178</v>
      </c>
      <c r="AU535" s="254" t="s">
        <v>14</v>
      </c>
      <c r="AV535" s="14" t="s">
        <v>14</v>
      </c>
      <c r="AW535" s="14" t="s">
        <v>32</v>
      </c>
      <c r="AX535" s="14" t="s">
        <v>84</v>
      </c>
      <c r="AY535" s="254" t="s">
        <v>169</v>
      </c>
    </row>
    <row r="536" spans="1:65" s="2" customFormat="1" ht="12">
      <c r="A536" s="39"/>
      <c r="B536" s="40"/>
      <c r="C536" s="220" t="s">
        <v>791</v>
      </c>
      <c r="D536" s="220" t="s">
        <v>171</v>
      </c>
      <c r="E536" s="221" t="s">
        <v>792</v>
      </c>
      <c r="F536" s="222" t="s">
        <v>793</v>
      </c>
      <c r="G536" s="223" t="s">
        <v>334</v>
      </c>
      <c r="H536" s="224">
        <v>61.8</v>
      </c>
      <c r="I536" s="225"/>
      <c r="J536" s="226">
        <f>ROUND(I536*H536,2)</f>
        <v>0</v>
      </c>
      <c r="K536" s="222" t="s">
        <v>175</v>
      </c>
      <c r="L536" s="45"/>
      <c r="M536" s="227" t="s">
        <v>1</v>
      </c>
      <c r="N536" s="228" t="s">
        <v>41</v>
      </c>
      <c r="O536" s="92"/>
      <c r="P536" s="229">
        <f>O536*H536</f>
        <v>0</v>
      </c>
      <c r="Q536" s="229">
        <v>0</v>
      </c>
      <c r="R536" s="229">
        <f>Q536*H536</f>
        <v>0</v>
      </c>
      <c r="S536" s="229">
        <v>0</v>
      </c>
      <c r="T536" s="230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31" t="s">
        <v>176</v>
      </c>
      <c r="AT536" s="231" t="s">
        <v>171</v>
      </c>
      <c r="AU536" s="231" t="s">
        <v>14</v>
      </c>
      <c r="AY536" s="18" t="s">
        <v>169</v>
      </c>
      <c r="BE536" s="232">
        <f>IF(N536="základní",J536,0)</f>
        <v>0</v>
      </c>
      <c r="BF536" s="232">
        <f>IF(N536="snížená",J536,0)</f>
        <v>0</v>
      </c>
      <c r="BG536" s="232">
        <f>IF(N536="zákl. přenesená",J536,0)</f>
        <v>0</v>
      </c>
      <c r="BH536" s="232">
        <f>IF(N536="sníž. přenesená",J536,0)</f>
        <v>0</v>
      </c>
      <c r="BI536" s="232">
        <f>IF(N536="nulová",J536,0)</f>
        <v>0</v>
      </c>
      <c r="BJ536" s="18" t="s">
        <v>84</v>
      </c>
      <c r="BK536" s="232">
        <f>ROUND(I536*H536,2)</f>
        <v>0</v>
      </c>
      <c r="BL536" s="18" t="s">
        <v>176</v>
      </c>
      <c r="BM536" s="231" t="s">
        <v>794</v>
      </c>
    </row>
    <row r="537" spans="1:51" s="14" customFormat="1" ht="12">
      <c r="A537" s="14"/>
      <c r="B537" s="244"/>
      <c r="C537" s="245"/>
      <c r="D537" s="235" t="s">
        <v>178</v>
      </c>
      <c r="E537" s="246" t="s">
        <v>1</v>
      </c>
      <c r="F537" s="247" t="s">
        <v>130</v>
      </c>
      <c r="G537" s="245"/>
      <c r="H537" s="248">
        <v>61.8</v>
      </c>
      <c r="I537" s="249"/>
      <c r="J537" s="245"/>
      <c r="K537" s="245"/>
      <c r="L537" s="250"/>
      <c r="M537" s="251"/>
      <c r="N537" s="252"/>
      <c r="O537" s="252"/>
      <c r="P537" s="252"/>
      <c r="Q537" s="252"/>
      <c r="R537" s="252"/>
      <c r="S537" s="252"/>
      <c r="T537" s="253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4" t="s">
        <v>178</v>
      </c>
      <c r="AU537" s="254" t="s">
        <v>14</v>
      </c>
      <c r="AV537" s="14" t="s">
        <v>14</v>
      </c>
      <c r="AW537" s="14" t="s">
        <v>32</v>
      </c>
      <c r="AX537" s="14" t="s">
        <v>84</v>
      </c>
      <c r="AY537" s="254" t="s">
        <v>169</v>
      </c>
    </row>
    <row r="538" spans="1:65" s="2" customFormat="1" ht="12">
      <c r="A538" s="39"/>
      <c r="B538" s="40"/>
      <c r="C538" s="220" t="s">
        <v>795</v>
      </c>
      <c r="D538" s="220" t="s">
        <v>171</v>
      </c>
      <c r="E538" s="221" t="s">
        <v>796</v>
      </c>
      <c r="F538" s="222" t="s">
        <v>797</v>
      </c>
      <c r="G538" s="223" t="s">
        <v>334</v>
      </c>
      <c r="H538" s="224">
        <v>22.55</v>
      </c>
      <c r="I538" s="225"/>
      <c r="J538" s="226">
        <f>ROUND(I538*H538,2)</f>
        <v>0</v>
      </c>
      <c r="K538" s="222" t="s">
        <v>175</v>
      </c>
      <c r="L538" s="45"/>
      <c r="M538" s="227" t="s">
        <v>1</v>
      </c>
      <c r="N538" s="228" t="s">
        <v>41</v>
      </c>
      <c r="O538" s="92"/>
      <c r="P538" s="229">
        <f>O538*H538</f>
        <v>0</v>
      </c>
      <c r="Q538" s="229">
        <v>0</v>
      </c>
      <c r="R538" s="229">
        <f>Q538*H538</f>
        <v>0</v>
      </c>
      <c r="S538" s="229">
        <v>0</v>
      </c>
      <c r="T538" s="230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31" t="s">
        <v>176</v>
      </c>
      <c r="AT538" s="231" t="s">
        <v>171</v>
      </c>
      <c r="AU538" s="231" t="s">
        <v>14</v>
      </c>
      <c r="AY538" s="18" t="s">
        <v>169</v>
      </c>
      <c r="BE538" s="232">
        <f>IF(N538="základní",J538,0)</f>
        <v>0</v>
      </c>
      <c r="BF538" s="232">
        <f>IF(N538="snížená",J538,0)</f>
        <v>0</v>
      </c>
      <c r="BG538" s="232">
        <f>IF(N538="zákl. přenesená",J538,0)</f>
        <v>0</v>
      </c>
      <c r="BH538" s="232">
        <f>IF(N538="sníž. přenesená",J538,0)</f>
        <v>0</v>
      </c>
      <c r="BI538" s="232">
        <f>IF(N538="nulová",J538,0)</f>
        <v>0</v>
      </c>
      <c r="BJ538" s="18" t="s">
        <v>84</v>
      </c>
      <c r="BK538" s="232">
        <f>ROUND(I538*H538,2)</f>
        <v>0</v>
      </c>
      <c r="BL538" s="18" t="s">
        <v>176</v>
      </c>
      <c r="BM538" s="231" t="s">
        <v>798</v>
      </c>
    </row>
    <row r="539" spans="1:51" s="14" customFormat="1" ht="12">
      <c r="A539" s="14"/>
      <c r="B539" s="244"/>
      <c r="C539" s="245"/>
      <c r="D539" s="235" t="s">
        <v>178</v>
      </c>
      <c r="E539" s="246" t="s">
        <v>1</v>
      </c>
      <c r="F539" s="247" t="s">
        <v>799</v>
      </c>
      <c r="G539" s="245"/>
      <c r="H539" s="248">
        <v>22.55</v>
      </c>
      <c r="I539" s="249"/>
      <c r="J539" s="245"/>
      <c r="K539" s="245"/>
      <c r="L539" s="250"/>
      <c r="M539" s="251"/>
      <c r="N539" s="252"/>
      <c r="O539" s="252"/>
      <c r="P539" s="252"/>
      <c r="Q539" s="252"/>
      <c r="R539" s="252"/>
      <c r="S539" s="252"/>
      <c r="T539" s="253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4" t="s">
        <v>178</v>
      </c>
      <c r="AU539" s="254" t="s">
        <v>14</v>
      </c>
      <c r="AV539" s="14" t="s">
        <v>14</v>
      </c>
      <c r="AW539" s="14" t="s">
        <v>32</v>
      </c>
      <c r="AX539" s="14" t="s">
        <v>84</v>
      </c>
      <c r="AY539" s="254" t="s">
        <v>169</v>
      </c>
    </row>
    <row r="540" spans="1:65" s="2" customFormat="1" ht="44.25" customHeight="1">
      <c r="A540" s="39"/>
      <c r="B540" s="40"/>
      <c r="C540" s="220" t="s">
        <v>800</v>
      </c>
      <c r="D540" s="220" t="s">
        <v>171</v>
      </c>
      <c r="E540" s="221" t="s">
        <v>801</v>
      </c>
      <c r="F540" s="222" t="s">
        <v>802</v>
      </c>
      <c r="G540" s="223" t="s">
        <v>334</v>
      </c>
      <c r="H540" s="224">
        <v>53.517</v>
      </c>
      <c r="I540" s="225"/>
      <c r="J540" s="226">
        <f>ROUND(I540*H540,2)</f>
        <v>0</v>
      </c>
      <c r="K540" s="222" t="s">
        <v>175</v>
      </c>
      <c r="L540" s="45"/>
      <c r="M540" s="227" t="s">
        <v>1</v>
      </c>
      <c r="N540" s="228" t="s">
        <v>41</v>
      </c>
      <c r="O540" s="92"/>
      <c r="P540" s="229">
        <f>O540*H540</f>
        <v>0</v>
      </c>
      <c r="Q540" s="229">
        <v>0</v>
      </c>
      <c r="R540" s="229">
        <f>Q540*H540</f>
        <v>0</v>
      </c>
      <c r="S540" s="229">
        <v>0</v>
      </c>
      <c r="T540" s="230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1" t="s">
        <v>176</v>
      </c>
      <c r="AT540" s="231" t="s">
        <v>171</v>
      </c>
      <c r="AU540" s="231" t="s">
        <v>14</v>
      </c>
      <c r="AY540" s="18" t="s">
        <v>169</v>
      </c>
      <c r="BE540" s="232">
        <f>IF(N540="základní",J540,0)</f>
        <v>0</v>
      </c>
      <c r="BF540" s="232">
        <f>IF(N540="snížená",J540,0)</f>
        <v>0</v>
      </c>
      <c r="BG540" s="232">
        <f>IF(N540="zákl. přenesená",J540,0)</f>
        <v>0</v>
      </c>
      <c r="BH540" s="232">
        <f>IF(N540="sníž. přenesená",J540,0)</f>
        <v>0</v>
      </c>
      <c r="BI540" s="232">
        <f>IF(N540="nulová",J540,0)</f>
        <v>0</v>
      </c>
      <c r="BJ540" s="18" t="s">
        <v>84</v>
      </c>
      <c r="BK540" s="232">
        <f>ROUND(I540*H540,2)</f>
        <v>0</v>
      </c>
      <c r="BL540" s="18" t="s">
        <v>176</v>
      </c>
      <c r="BM540" s="231" t="s">
        <v>803</v>
      </c>
    </row>
    <row r="541" spans="1:51" s="14" customFormat="1" ht="12">
      <c r="A541" s="14"/>
      <c r="B541" s="244"/>
      <c r="C541" s="245"/>
      <c r="D541" s="235" t="s">
        <v>178</v>
      </c>
      <c r="E541" s="246" t="s">
        <v>1</v>
      </c>
      <c r="F541" s="247" t="s">
        <v>804</v>
      </c>
      <c r="G541" s="245"/>
      <c r="H541" s="248">
        <v>53.517</v>
      </c>
      <c r="I541" s="249"/>
      <c r="J541" s="245"/>
      <c r="K541" s="245"/>
      <c r="L541" s="250"/>
      <c r="M541" s="251"/>
      <c r="N541" s="252"/>
      <c r="O541" s="252"/>
      <c r="P541" s="252"/>
      <c r="Q541" s="252"/>
      <c r="R541" s="252"/>
      <c r="S541" s="252"/>
      <c r="T541" s="253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4" t="s">
        <v>178</v>
      </c>
      <c r="AU541" s="254" t="s">
        <v>14</v>
      </c>
      <c r="AV541" s="14" t="s">
        <v>14</v>
      </c>
      <c r="AW541" s="14" t="s">
        <v>32</v>
      </c>
      <c r="AX541" s="14" t="s">
        <v>84</v>
      </c>
      <c r="AY541" s="254" t="s">
        <v>169</v>
      </c>
    </row>
    <row r="542" spans="1:65" s="2" customFormat="1" ht="44.25" customHeight="1">
      <c r="A542" s="39"/>
      <c r="B542" s="40"/>
      <c r="C542" s="220" t="s">
        <v>805</v>
      </c>
      <c r="D542" s="220" t="s">
        <v>171</v>
      </c>
      <c r="E542" s="221" t="s">
        <v>806</v>
      </c>
      <c r="F542" s="222" t="s">
        <v>807</v>
      </c>
      <c r="G542" s="223" t="s">
        <v>334</v>
      </c>
      <c r="H542" s="224">
        <v>8.283</v>
      </c>
      <c r="I542" s="225"/>
      <c r="J542" s="226">
        <f>ROUND(I542*H542,2)</f>
        <v>0</v>
      </c>
      <c r="K542" s="222" t="s">
        <v>175</v>
      </c>
      <c r="L542" s="45"/>
      <c r="M542" s="227" t="s">
        <v>1</v>
      </c>
      <c r="N542" s="228" t="s">
        <v>41</v>
      </c>
      <c r="O542" s="92"/>
      <c r="P542" s="229">
        <f>O542*H542</f>
        <v>0</v>
      </c>
      <c r="Q542" s="229">
        <v>0</v>
      </c>
      <c r="R542" s="229">
        <f>Q542*H542</f>
        <v>0</v>
      </c>
      <c r="S542" s="229">
        <v>0</v>
      </c>
      <c r="T542" s="230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31" t="s">
        <v>176</v>
      </c>
      <c r="AT542" s="231" t="s">
        <v>171</v>
      </c>
      <c r="AU542" s="231" t="s">
        <v>14</v>
      </c>
      <c r="AY542" s="18" t="s">
        <v>169</v>
      </c>
      <c r="BE542" s="232">
        <f>IF(N542="základní",J542,0)</f>
        <v>0</v>
      </c>
      <c r="BF542" s="232">
        <f>IF(N542="snížená",J542,0)</f>
        <v>0</v>
      </c>
      <c r="BG542" s="232">
        <f>IF(N542="zákl. přenesená",J542,0)</f>
        <v>0</v>
      </c>
      <c r="BH542" s="232">
        <f>IF(N542="sníž. přenesená",J542,0)</f>
        <v>0</v>
      </c>
      <c r="BI542" s="232">
        <f>IF(N542="nulová",J542,0)</f>
        <v>0</v>
      </c>
      <c r="BJ542" s="18" t="s">
        <v>84</v>
      </c>
      <c r="BK542" s="232">
        <f>ROUND(I542*H542,2)</f>
        <v>0</v>
      </c>
      <c r="BL542" s="18" t="s">
        <v>176</v>
      </c>
      <c r="BM542" s="231" t="s">
        <v>808</v>
      </c>
    </row>
    <row r="543" spans="1:51" s="14" customFormat="1" ht="12">
      <c r="A543" s="14"/>
      <c r="B543" s="244"/>
      <c r="C543" s="245"/>
      <c r="D543" s="235" t="s">
        <v>178</v>
      </c>
      <c r="E543" s="246" t="s">
        <v>1</v>
      </c>
      <c r="F543" s="247" t="s">
        <v>809</v>
      </c>
      <c r="G543" s="245"/>
      <c r="H543" s="248">
        <v>8.283</v>
      </c>
      <c r="I543" s="249"/>
      <c r="J543" s="245"/>
      <c r="K543" s="245"/>
      <c r="L543" s="250"/>
      <c r="M543" s="251"/>
      <c r="N543" s="252"/>
      <c r="O543" s="252"/>
      <c r="P543" s="252"/>
      <c r="Q543" s="252"/>
      <c r="R543" s="252"/>
      <c r="S543" s="252"/>
      <c r="T543" s="253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4" t="s">
        <v>178</v>
      </c>
      <c r="AU543" s="254" t="s">
        <v>14</v>
      </c>
      <c r="AV543" s="14" t="s">
        <v>14</v>
      </c>
      <c r="AW543" s="14" t="s">
        <v>32</v>
      </c>
      <c r="AX543" s="14" t="s">
        <v>84</v>
      </c>
      <c r="AY543" s="254" t="s">
        <v>169</v>
      </c>
    </row>
    <row r="544" spans="1:63" s="12" customFormat="1" ht="22.8" customHeight="1">
      <c r="A544" s="12"/>
      <c r="B544" s="204"/>
      <c r="C544" s="205"/>
      <c r="D544" s="206" t="s">
        <v>75</v>
      </c>
      <c r="E544" s="218" t="s">
        <v>810</v>
      </c>
      <c r="F544" s="218" t="s">
        <v>763</v>
      </c>
      <c r="G544" s="205"/>
      <c r="H544" s="205"/>
      <c r="I544" s="208"/>
      <c r="J544" s="219">
        <f>BK544</f>
        <v>0</v>
      </c>
      <c r="K544" s="205"/>
      <c r="L544" s="210"/>
      <c r="M544" s="211"/>
      <c r="N544" s="212"/>
      <c r="O544" s="212"/>
      <c r="P544" s="213">
        <f>SUM(P545:P546)</f>
        <v>0</v>
      </c>
      <c r="Q544" s="212"/>
      <c r="R544" s="213">
        <f>SUM(R545:R546)</f>
        <v>0</v>
      </c>
      <c r="S544" s="212"/>
      <c r="T544" s="214">
        <f>SUM(T545:T546)</f>
        <v>0</v>
      </c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R544" s="215" t="s">
        <v>84</v>
      </c>
      <c r="AT544" s="216" t="s">
        <v>75</v>
      </c>
      <c r="AU544" s="216" t="s">
        <v>84</v>
      </c>
      <c r="AY544" s="215" t="s">
        <v>169</v>
      </c>
      <c r="BK544" s="217">
        <f>SUM(BK545:BK546)</f>
        <v>0</v>
      </c>
    </row>
    <row r="545" spans="1:65" s="2" customFormat="1" ht="12">
      <c r="A545" s="39"/>
      <c r="B545" s="40"/>
      <c r="C545" s="220" t="s">
        <v>811</v>
      </c>
      <c r="D545" s="220" t="s">
        <v>171</v>
      </c>
      <c r="E545" s="221" t="s">
        <v>812</v>
      </c>
      <c r="F545" s="222" t="s">
        <v>813</v>
      </c>
      <c r="G545" s="223" t="s">
        <v>334</v>
      </c>
      <c r="H545" s="224">
        <v>147.701</v>
      </c>
      <c r="I545" s="225"/>
      <c r="J545" s="226">
        <f>ROUND(I545*H545,2)</f>
        <v>0</v>
      </c>
      <c r="K545" s="222" t="s">
        <v>175</v>
      </c>
      <c r="L545" s="45"/>
      <c r="M545" s="227" t="s">
        <v>1</v>
      </c>
      <c r="N545" s="228" t="s">
        <v>41</v>
      </c>
      <c r="O545" s="92"/>
      <c r="P545" s="229">
        <f>O545*H545</f>
        <v>0</v>
      </c>
      <c r="Q545" s="229">
        <v>0</v>
      </c>
      <c r="R545" s="229">
        <f>Q545*H545</f>
        <v>0</v>
      </c>
      <c r="S545" s="229">
        <v>0</v>
      </c>
      <c r="T545" s="230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31" t="s">
        <v>176</v>
      </c>
      <c r="AT545" s="231" t="s">
        <v>171</v>
      </c>
      <c r="AU545" s="231" t="s">
        <v>14</v>
      </c>
      <c r="AY545" s="18" t="s">
        <v>169</v>
      </c>
      <c r="BE545" s="232">
        <f>IF(N545="základní",J545,0)</f>
        <v>0</v>
      </c>
      <c r="BF545" s="232">
        <f>IF(N545="snížená",J545,0)</f>
        <v>0</v>
      </c>
      <c r="BG545" s="232">
        <f>IF(N545="zákl. přenesená",J545,0)</f>
        <v>0</v>
      </c>
      <c r="BH545" s="232">
        <f>IF(N545="sníž. přenesená",J545,0)</f>
        <v>0</v>
      </c>
      <c r="BI545" s="232">
        <f>IF(N545="nulová",J545,0)</f>
        <v>0</v>
      </c>
      <c r="BJ545" s="18" t="s">
        <v>84</v>
      </c>
      <c r="BK545" s="232">
        <f>ROUND(I545*H545,2)</f>
        <v>0</v>
      </c>
      <c r="BL545" s="18" t="s">
        <v>176</v>
      </c>
      <c r="BM545" s="231" t="s">
        <v>814</v>
      </c>
    </row>
    <row r="546" spans="1:51" s="14" customFormat="1" ht="12">
      <c r="A546" s="14"/>
      <c r="B546" s="244"/>
      <c r="C546" s="245"/>
      <c r="D546" s="235" t="s">
        <v>178</v>
      </c>
      <c r="E546" s="246" t="s">
        <v>1</v>
      </c>
      <c r="F546" s="247" t="s">
        <v>815</v>
      </c>
      <c r="G546" s="245"/>
      <c r="H546" s="248">
        <v>147.701</v>
      </c>
      <c r="I546" s="249"/>
      <c r="J546" s="245"/>
      <c r="K546" s="245"/>
      <c r="L546" s="250"/>
      <c r="M546" s="251"/>
      <c r="N546" s="252"/>
      <c r="O546" s="252"/>
      <c r="P546" s="252"/>
      <c r="Q546" s="252"/>
      <c r="R546" s="252"/>
      <c r="S546" s="252"/>
      <c r="T546" s="253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54" t="s">
        <v>178</v>
      </c>
      <c r="AU546" s="254" t="s">
        <v>14</v>
      </c>
      <c r="AV546" s="14" t="s">
        <v>14</v>
      </c>
      <c r="AW546" s="14" t="s">
        <v>32</v>
      </c>
      <c r="AX546" s="14" t="s">
        <v>84</v>
      </c>
      <c r="AY546" s="254" t="s">
        <v>169</v>
      </c>
    </row>
    <row r="547" spans="1:63" s="12" customFormat="1" ht="25.9" customHeight="1">
      <c r="A547" s="12"/>
      <c r="B547" s="204"/>
      <c r="C547" s="205"/>
      <c r="D547" s="206" t="s">
        <v>75</v>
      </c>
      <c r="E547" s="207" t="s">
        <v>816</v>
      </c>
      <c r="F547" s="207" t="s">
        <v>817</v>
      </c>
      <c r="G547" s="205"/>
      <c r="H547" s="205"/>
      <c r="I547" s="208"/>
      <c r="J547" s="209">
        <f>BK547</f>
        <v>0</v>
      </c>
      <c r="K547" s="205"/>
      <c r="L547" s="210"/>
      <c r="M547" s="211"/>
      <c r="N547" s="212"/>
      <c r="O547" s="212"/>
      <c r="P547" s="213">
        <f>P548</f>
        <v>0</v>
      </c>
      <c r="Q547" s="212"/>
      <c r="R547" s="213">
        <f>R548</f>
        <v>0.0009450000000000001</v>
      </c>
      <c r="S547" s="212"/>
      <c r="T547" s="214">
        <f>T548</f>
        <v>0</v>
      </c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R547" s="215" t="s">
        <v>14</v>
      </c>
      <c r="AT547" s="216" t="s">
        <v>75</v>
      </c>
      <c r="AU547" s="216" t="s">
        <v>76</v>
      </c>
      <c r="AY547" s="215" t="s">
        <v>169</v>
      </c>
      <c r="BK547" s="217">
        <f>BK548</f>
        <v>0</v>
      </c>
    </row>
    <row r="548" spans="1:63" s="12" customFormat="1" ht="22.8" customHeight="1">
      <c r="A548" s="12"/>
      <c r="B548" s="204"/>
      <c r="C548" s="205"/>
      <c r="D548" s="206" t="s">
        <v>75</v>
      </c>
      <c r="E548" s="218" t="s">
        <v>818</v>
      </c>
      <c r="F548" s="218" t="s">
        <v>819</v>
      </c>
      <c r="G548" s="205"/>
      <c r="H548" s="205"/>
      <c r="I548" s="208"/>
      <c r="J548" s="219">
        <f>BK548</f>
        <v>0</v>
      </c>
      <c r="K548" s="205"/>
      <c r="L548" s="210"/>
      <c r="M548" s="211"/>
      <c r="N548" s="212"/>
      <c r="O548" s="212"/>
      <c r="P548" s="213">
        <f>SUM(P549:P561)</f>
        <v>0</v>
      </c>
      <c r="Q548" s="212"/>
      <c r="R548" s="213">
        <f>SUM(R549:R561)</f>
        <v>0.0009450000000000001</v>
      </c>
      <c r="S548" s="212"/>
      <c r="T548" s="214">
        <f>SUM(T549:T561)</f>
        <v>0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215" t="s">
        <v>14</v>
      </c>
      <c r="AT548" s="216" t="s">
        <v>75</v>
      </c>
      <c r="AU548" s="216" t="s">
        <v>84</v>
      </c>
      <c r="AY548" s="215" t="s">
        <v>169</v>
      </c>
      <c r="BK548" s="217">
        <f>SUM(BK549:BK561)</f>
        <v>0</v>
      </c>
    </row>
    <row r="549" spans="1:65" s="2" customFormat="1" ht="16.5" customHeight="1">
      <c r="A549" s="39"/>
      <c r="B549" s="40"/>
      <c r="C549" s="220" t="s">
        <v>820</v>
      </c>
      <c r="D549" s="220" t="s">
        <v>171</v>
      </c>
      <c r="E549" s="221" t="s">
        <v>821</v>
      </c>
      <c r="F549" s="222" t="s">
        <v>822</v>
      </c>
      <c r="G549" s="223" t="s">
        <v>398</v>
      </c>
      <c r="H549" s="224">
        <v>2</v>
      </c>
      <c r="I549" s="225"/>
      <c r="J549" s="226">
        <f>ROUND(I549*H549,2)</f>
        <v>0</v>
      </c>
      <c r="K549" s="222" t="s">
        <v>1</v>
      </c>
      <c r="L549" s="45"/>
      <c r="M549" s="227" t="s">
        <v>1</v>
      </c>
      <c r="N549" s="228" t="s">
        <v>41</v>
      </c>
      <c r="O549" s="92"/>
      <c r="P549" s="229">
        <f>O549*H549</f>
        <v>0</v>
      </c>
      <c r="Q549" s="229">
        <v>0</v>
      </c>
      <c r="R549" s="229">
        <f>Q549*H549</f>
        <v>0</v>
      </c>
      <c r="S549" s="229">
        <v>0</v>
      </c>
      <c r="T549" s="230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31" t="s">
        <v>260</v>
      </c>
      <c r="AT549" s="231" t="s">
        <v>171</v>
      </c>
      <c r="AU549" s="231" t="s">
        <v>14</v>
      </c>
      <c r="AY549" s="18" t="s">
        <v>169</v>
      </c>
      <c r="BE549" s="232">
        <f>IF(N549="základní",J549,0)</f>
        <v>0</v>
      </c>
      <c r="BF549" s="232">
        <f>IF(N549="snížená",J549,0)</f>
        <v>0</v>
      </c>
      <c r="BG549" s="232">
        <f>IF(N549="zákl. přenesená",J549,0)</f>
        <v>0</v>
      </c>
      <c r="BH549" s="232">
        <f>IF(N549="sníž. přenesená",J549,0)</f>
        <v>0</v>
      </c>
      <c r="BI549" s="232">
        <f>IF(N549="nulová",J549,0)</f>
        <v>0</v>
      </c>
      <c r="BJ549" s="18" t="s">
        <v>84</v>
      </c>
      <c r="BK549" s="232">
        <f>ROUND(I549*H549,2)</f>
        <v>0</v>
      </c>
      <c r="BL549" s="18" t="s">
        <v>260</v>
      </c>
      <c r="BM549" s="231" t="s">
        <v>823</v>
      </c>
    </row>
    <row r="550" spans="1:51" s="13" customFormat="1" ht="12">
      <c r="A550" s="13"/>
      <c r="B550" s="233"/>
      <c r="C550" s="234"/>
      <c r="D550" s="235" t="s">
        <v>178</v>
      </c>
      <c r="E550" s="236" t="s">
        <v>1</v>
      </c>
      <c r="F550" s="237" t="s">
        <v>215</v>
      </c>
      <c r="G550" s="234"/>
      <c r="H550" s="236" t="s">
        <v>1</v>
      </c>
      <c r="I550" s="238"/>
      <c r="J550" s="234"/>
      <c r="K550" s="234"/>
      <c r="L550" s="239"/>
      <c r="M550" s="240"/>
      <c r="N550" s="241"/>
      <c r="O550" s="241"/>
      <c r="P550" s="241"/>
      <c r="Q550" s="241"/>
      <c r="R550" s="241"/>
      <c r="S550" s="241"/>
      <c r="T550" s="242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3" t="s">
        <v>178</v>
      </c>
      <c r="AU550" s="243" t="s">
        <v>14</v>
      </c>
      <c r="AV550" s="13" t="s">
        <v>84</v>
      </c>
      <c r="AW550" s="13" t="s">
        <v>32</v>
      </c>
      <c r="AX550" s="13" t="s">
        <v>76</v>
      </c>
      <c r="AY550" s="243" t="s">
        <v>169</v>
      </c>
    </row>
    <row r="551" spans="1:51" s="14" customFormat="1" ht="12">
      <c r="A551" s="14"/>
      <c r="B551" s="244"/>
      <c r="C551" s="245"/>
      <c r="D551" s="235" t="s">
        <v>178</v>
      </c>
      <c r="E551" s="246" t="s">
        <v>1</v>
      </c>
      <c r="F551" s="247" t="s">
        <v>14</v>
      </c>
      <c r="G551" s="245"/>
      <c r="H551" s="248">
        <v>2</v>
      </c>
      <c r="I551" s="249"/>
      <c r="J551" s="245"/>
      <c r="K551" s="245"/>
      <c r="L551" s="250"/>
      <c r="M551" s="251"/>
      <c r="N551" s="252"/>
      <c r="O551" s="252"/>
      <c r="P551" s="252"/>
      <c r="Q551" s="252"/>
      <c r="R551" s="252"/>
      <c r="S551" s="252"/>
      <c r="T551" s="253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4" t="s">
        <v>178</v>
      </c>
      <c r="AU551" s="254" t="s">
        <v>14</v>
      </c>
      <c r="AV551" s="14" t="s">
        <v>14</v>
      </c>
      <c r="AW551" s="14" t="s">
        <v>32</v>
      </c>
      <c r="AX551" s="14" t="s">
        <v>84</v>
      </c>
      <c r="AY551" s="254" t="s">
        <v>169</v>
      </c>
    </row>
    <row r="552" spans="1:65" s="2" customFormat="1" ht="16.5" customHeight="1">
      <c r="A552" s="39"/>
      <c r="B552" s="40"/>
      <c r="C552" s="220" t="s">
        <v>824</v>
      </c>
      <c r="D552" s="220" t="s">
        <v>171</v>
      </c>
      <c r="E552" s="221" t="s">
        <v>825</v>
      </c>
      <c r="F552" s="222" t="s">
        <v>826</v>
      </c>
      <c r="G552" s="223" t="s">
        <v>202</v>
      </c>
      <c r="H552" s="224">
        <v>10.5</v>
      </c>
      <c r="I552" s="225"/>
      <c r="J552" s="226">
        <f>ROUND(I552*H552,2)</f>
        <v>0</v>
      </c>
      <c r="K552" s="222" t="s">
        <v>1</v>
      </c>
      <c r="L552" s="45"/>
      <c r="M552" s="227" t="s">
        <v>1</v>
      </c>
      <c r="N552" s="228" t="s">
        <v>41</v>
      </c>
      <c r="O552" s="92"/>
      <c r="P552" s="229">
        <f>O552*H552</f>
        <v>0</v>
      </c>
      <c r="Q552" s="229">
        <v>9E-05</v>
      </c>
      <c r="R552" s="229">
        <f>Q552*H552</f>
        <v>0.0009450000000000001</v>
      </c>
      <c r="S552" s="229">
        <v>0</v>
      </c>
      <c r="T552" s="230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31" t="s">
        <v>176</v>
      </c>
      <c r="AT552" s="231" t="s">
        <v>171</v>
      </c>
      <c r="AU552" s="231" t="s">
        <v>14</v>
      </c>
      <c r="AY552" s="18" t="s">
        <v>169</v>
      </c>
      <c r="BE552" s="232">
        <f>IF(N552="základní",J552,0)</f>
        <v>0</v>
      </c>
      <c r="BF552" s="232">
        <f>IF(N552="snížená",J552,0)</f>
        <v>0</v>
      </c>
      <c r="BG552" s="232">
        <f>IF(N552="zákl. přenesená",J552,0)</f>
        <v>0</v>
      </c>
      <c r="BH552" s="232">
        <f>IF(N552="sníž. přenesená",J552,0)</f>
        <v>0</v>
      </c>
      <c r="BI552" s="232">
        <f>IF(N552="nulová",J552,0)</f>
        <v>0</v>
      </c>
      <c r="BJ552" s="18" t="s">
        <v>84</v>
      </c>
      <c r="BK552" s="232">
        <f>ROUND(I552*H552,2)</f>
        <v>0</v>
      </c>
      <c r="BL552" s="18" t="s">
        <v>176</v>
      </c>
      <c r="BM552" s="231" t="s">
        <v>827</v>
      </c>
    </row>
    <row r="553" spans="1:51" s="13" customFormat="1" ht="12">
      <c r="A553" s="13"/>
      <c r="B553" s="233"/>
      <c r="C553" s="234"/>
      <c r="D553" s="235" t="s">
        <v>178</v>
      </c>
      <c r="E553" s="236" t="s">
        <v>1</v>
      </c>
      <c r="F553" s="237" t="s">
        <v>184</v>
      </c>
      <c r="G553" s="234"/>
      <c r="H553" s="236" t="s">
        <v>1</v>
      </c>
      <c r="I553" s="238"/>
      <c r="J553" s="234"/>
      <c r="K553" s="234"/>
      <c r="L553" s="239"/>
      <c r="M553" s="240"/>
      <c r="N553" s="241"/>
      <c r="O553" s="241"/>
      <c r="P553" s="241"/>
      <c r="Q553" s="241"/>
      <c r="R553" s="241"/>
      <c r="S553" s="241"/>
      <c r="T553" s="242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3" t="s">
        <v>178</v>
      </c>
      <c r="AU553" s="243" t="s">
        <v>14</v>
      </c>
      <c r="AV553" s="13" t="s">
        <v>84</v>
      </c>
      <c r="AW553" s="13" t="s">
        <v>32</v>
      </c>
      <c r="AX553" s="13" t="s">
        <v>76</v>
      </c>
      <c r="AY553" s="243" t="s">
        <v>169</v>
      </c>
    </row>
    <row r="554" spans="1:51" s="13" customFormat="1" ht="12">
      <c r="A554" s="13"/>
      <c r="B554" s="233"/>
      <c r="C554" s="234"/>
      <c r="D554" s="235" t="s">
        <v>178</v>
      </c>
      <c r="E554" s="236" t="s">
        <v>1</v>
      </c>
      <c r="F554" s="237" t="s">
        <v>828</v>
      </c>
      <c r="G554" s="234"/>
      <c r="H554" s="236" t="s">
        <v>1</v>
      </c>
      <c r="I554" s="238"/>
      <c r="J554" s="234"/>
      <c r="K554" s="234"/>
      <c r="L554" s="239"/>
      <c r="M554" s="240"/>
      <c r="N554" s="241"/>
      <c r="O554" s="241"/>
      <c r="P554" s="241"/>
      <c r="Q554" s="241"/>
      <c r="R554" s="241"/>
      <c r="S554" s="241"/>
      <c r="T554" s="242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3" t="s">
        <v>178</v>
      </c>
      <c r="AU554" s="243" t="s">
        <v>14</v>
      </c>
      <c r="AV554" s="13" t="s">
        <v>84</v>
      </c>
      <c r="AW554" s="13" t="s">
        <v>32</v>
      </c>
      <c r="AX554" s="13" t="s">
        <v>76</v>
      </c>
      <c r="AY554" s="243" t="s">
        <v>169</v>
      </c>
    </row>
    <row r="555" spans="1:51" s="14" customFormat="1" ht="12">
      <c r="A555" s="14"/>
      <c r="B555" s="244"/>
      <c r="C555" s="245"/>
      <c r="D555" s="235" t="s">
        <v>178</v>
      </c>
      <c r="E555" s="246" t="s">
        <v>1</v>
      </c>
      <c r="F555" s="247" t="s">
        <v>829</v>
      </c>
      <c r="G555" s="245"/>
      <c r="H555" s="248">
        <v>10.5</v>
      </c>
      <c r="I555" s="249"/>
      <c r="J555" s="245"/>
      <c r="K555" s="245"/>
      <c r="L555" s="250"/>
      <c r="M555" s="251"/>
      <c r="N555" s="252"/>
      <c r="O555" s="252"/>
      <c r="P555" s="252"/>
      <c r="Q555" s="252"/>
      <c r="R555" s="252"/>
      <c r="S555" s="252"/>
      <c r="T555" s="253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4" t="s">
        <v>178</v>
      </c>
      <c r="AU555" s="254" t="s">
        <v>14</v>
      </c>
      <c r="AV555" s="14" t="s">
        <v>14</v>
      </c>
      <c r="AW555" s="14" t="s">
        <v>32</v>
      </c>
      <c r="AX555" s="14" t="s">
        <v>84</v>
      </c>
      <c r="AY555" s="254" t="s">
        <v>169</v>
      </c>
    </row>
    <row r="556" spans="1:65" s="2" customFormat="1" ht="16.5" customHeight="1">
      <c r="A556" s="39"/>
      <c r="B556" s="40"/>
      <c r="C556" s="277" t="s">
        <v>830</v>
      </c>
      <c r="D556" s="277" t="s">
        <v>350</v>
      </c>
      <c r="E556" s="278" t="s">
        <v>831</v>
      </c>
      <c r="F556" s="279" t="s">
        <v>832</v>
      </c>
      <c r="G556" s="280" t="s">
        <v>350</v>
      </c>
      <c r="H556" s="281">
        <v>20.3</v>
      </c>
      <c r="I556" s="282"/>
      <c r="J556" s="283">
        <f>ROUND(I556*H556,2)</f>
        <v>0</v>
      </c>
      <c r="K556" s="279" t="s">
        <v>1</v>
      </c>
      <c r="L556" s="284"/>
      <c r="M556" s="285" t="s">
        <v>1</v>
      </c>
      <c r="N556" s="286" t="s">
        <v>41</v>
      </c>
      <c r="O556" s="92"/>
      <c r="P556" s="229">
        <f>O556*H556</f>
        <v>0</v>
      </c>
      <c r="Q556" s="229">
        <v>0</v>
      </c>
      <c r="R556" s="229">
        <f>Q556*H556</f>
        <v>0</v>
      </c>
      <c r="S556" s="229">
        <v>0</v>
      </c>
      <c r="T556" s="230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31" t="s">
        <v>217</v>
      </c>
      <c r="AT556" s="231" t="s">
        <v>350</v>
      </c>
      <c r="AU556" s="231" t="s">
        <v>14</v>
      </c>
      <c r="AY556" s="18" t="s">
        <v>169</v>
      </c>
      <c r="BE556" s="232">
        <f>IF(N556="základní",J556,0)</f>
        <v>0</v>
      </c>
      <c r="BF556" s="232">
        <f>IF(N556="snížená",J556,0)</f>
        <v>0</v>
      </c>
      <c r="BG556" s="232">
        <f>IF(N556="zákl. přenesená",J556,0)</f>
        <v>0</v>
      </c>
      <c r="BH556" s="232">
        <f>IF(N556="sníž. přenesená",J556,0)</f>
        <v>0</v>
      </c>
      <c r="BI556" s="232">
        <f>IF(N556="nulová",J556,0)</f>
        <v>0</v>
      </c>
      <c r="BJ556" s="18" t="s">
        <v>84</v>
      </c>
      <c r="BK556" s="232">
        <f>ROUND(I556*H556,2)</f>
        <v>0</v>
      </c>
      <c r="BL556" s="18" t="s">
        <v>176</v>
      </c>
      <c r="BM556" s="231" t="s">
        <v>833</v>
      </c>
    </row>
    <row r="557" spans="1:51" s="13" customFormat="1" ht="12">
      <c r="A557" s="13"/>
      <c r="B557" s="233"/>
      <c r="C557" s="234"/>
      <c r="D557" s="235" t="s">
        <v>178</v>
      </c>
      <c r="E557" s="236" t="s">
        <v>1</v>
      </c>
      <c r="F557" s="237" t="s">
        <v>834</v>
      </c>
      <c r="G557" s="234"/>
      <c r="H557" s="236" t="s">
        <v>1</v>
      </c>
      <c r="I557" s="238"/>
      <c r="J557" s="234"/>
      <c r="K557" s="234"/>
      <c r="L557" s="239"/>
      <c r="M557" s="240"/>
      <c r="N557" s="241"/>
      <c r="O557" s="241"/>
      <c r="P557" s="241"/>
      <c r="Q557" s="241"/>
      <c r="R557" s="241"/>
      <c r="S557" s="241"/>
      <c r="T557" s="242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3" t="s">
        <v>178</v>
      </c>
      <c r="AU557" s="243" t="s">
        <v>14</v>
      </c>
      <c r="AV557" s="13" t="s">
        <v>84</v>
      </c>
      <c r="AW557" s="13" t="s">
        <v>32</v>
      </c>
      <c r="AX557" s="13" t="s">
        <v>76</v>
      </c>
      <c r="AY557" s="243" t="s">
        <v>169</v>
      </c>
    </row>
    <row r="558" spans="1:51" s="13" customFormat="1" ht="12">
      <c r="A558" s="13"/>
      <c r="B558" s="233"/>
      <c r="C558" s="234"/>
      <c r="D558" s="235" t="s">
        <v>178</v>
      </c>
      <c r="E558" s="236" t="s">
        <v>1</v>
      </c>
      <c r="F558" s="237" t="s">
        <v>835</v>
      </c>
      <c r="G558" s="234"/>
      <c r="H558" s="236" t="s">
        <v>1</v>
      </c>
      <c r="I558" s="238"/>
      <c r="J558" s="234"/>
      <c r="K558" s="234"/>
      <c r="L558" s="239"/>
      <c r="M558" s="240"/>
      <c r="N558" s="241"/>
      <c r="O558" s="241"/>
      <c r="P558" s="241"/>
      <c r="Q558" s="241"/>
      <c r="R558" s="241"/>
      <c r="S558" s="241"/>
      <c r="T558" s="242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3" t="s">
        <v>178</v>
      </c>
      <c r="AU558" s="243" t="s">
        <v>14</v>
      </c>
      <c r="AV558" s="13" t="s">
        <v>84</v>
      </c>
      <c r="AW558" s="13" t="s">
        <v>32</v>
      </c>
      <c r="AX558" s="13" t="s">
        <v>76</v>
      </c>
      <c r="AY558" s="243" t="s">
        <v>169</v>
      </c>
    </row>
    <row r="559" spans="1:51" s="14" customFormat="1" ht="12">
      <c r="A559" s="14"/>
      <c r="B559" s="244"/>
      <c r="C559" s="245"/>
      <c r="D559" s="235" t="s">
        <v>178</v>
      </c>
      <c r="E559" s="246" t="s">
        <v>1</v>
      </c>
      <c r="F559" s="247" t="s">
        <v>836</v>
      </c>
      <c r="G559" s="245"/>
      <c r="H559" s="248">
        <v>20.3</v>
      </c>
      <c r="I559" s="249"/>
      <c r="J559" s="245"/>
      <c r="K559" s="245"/>
      <c r="L559" s="250"/>
      <c r="M559" s="251"/>
      <c r="N559" s="252"/>
      <c r="O559" s="252"/>
      <c r="P559" s="252"/>
      <c r="Q559" s="252"/>
      <c r="R559" s="252"/>
      <c r="S559" s="252"/>
      <c r="T559" s="253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4" t="s">
        <v>178</v>
      </c>
      <c r="AU559" s="254" t="s">
        <v>14</v>
      </c>
      <c r="AV559" s="14" t="s">
        <v>14</v>
      </c>
      <c r="AW559" s="14" t="s">
        <v>32</v>
      </c>
      <c r="AX559" s="14" t="s">
        <v>84</v>
      </c>
      <c r="AY559" s="254" t="s">
        <v>169</v>
      </c>
    </row>
    <row r="560" spans="1:65" s="2" customFormat="1" ht="12">
      <c r="A560" s="39"/>
      <c r="B560" s="40"/>
      <c r="C560" s="220" t="s">
        <v>837</v>
      </c>
      <c r="D560" s="220" t="s">
        <v>171</v>
      </c>
      <c r="E560" s="221" t="s">
        <v>838</v>
      </c>
      <c r="F560" s="222" t="s">
        <v>839</v>
      </c>
      <c r="G560" s="223" t="s">
        <v>334</v>
      </c>
      <c r="H560" s="224">
        <v>12.218</v>
      </c>
      <c r="I560" s="225"/>
      <c r="J560" s="226">
        <f>ROUND(I560*H560,2)</f>
        <v>0</v>
      </c>
      <c r="K560" s="222" t="s">
        <v>175</v>
      </c>
      <c r="L560" s="45"/>
      <c r="M560" s="227" t="s">
        <v>1</v>
      </c>
      <c r="N560" s="228" t="s">
        <v>41</v>
      </c>
      <c r="O560" s="92"/>
      <c r="P560" s="229">
        <f>O560*H560</f>
        <v>0</v>
      </c>
      <c r="Q560" s="229">
        <v>0</v>
      </c>
      <c r="R560" s="229">
        <f>Q560*H560</f>
        <v>0</v>
      </c>
      <c r="S560" s="229">
        <v>0</v>
      </c>
      <c r="T560" s="230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31" t="s">
        <v>260</v>
      </c>
      <c r="AT560" s="231" t="s">
        <v>171</v>
      </c>
      <c r="AU560" s="231" t="s">
        <v>14</v>
      </c>
      <c r="AY560" s="18" t="s">
        <v>169</v>
      </c>
      <c r="BE560" s="232">
        <f>IF(N560="základní",J560,0)</f>
        <v>0</v>
      </c>
      <c r="BF560" s="232">
        <f>IF(N560="snížená",J560,0)</f>
        <v>0</v>
      </c>
      <c r="BG560" s="232">
        <f>IF(N560="zákl. přenesená",J560,0)</f>
        <v>0</v>
      </c>
      <c r="BH560" s="232">
        <f>IF(N560="sníž. přenesená",J560,0)</f>
        <v>0</v>
      </c>
      <c r="BI560" s="232">
        <f>IF(N560="nulová",J560,0)</f>
        <v>0</v>
      </c>
      <c r="BJ560" s="18" t="s">
        <v>84</v>
      </c>
      <c r="BK560" s="232">
        <f>ROUND(I560*H560,2)</f>
        <v>0</v>
      </c>
      <c r="BL560" s="18" t="s">
        <v>260</v>
      </c>
      <c r="BM560" s="231" t="s">
        <v>840</v>
      </c>
    </row>
    <row r="561" spans="1:51" s="14" customFormat="1" ht="12">
      <c r="A561" s="14"/>
      <c r="B561" s="244"/>
      <c r="C561" s="245"/>
      <c r="D561" s="235" t="s">
        <v>178</v>
      </c>
      <c r="E561" s="246" t="s">
        <v>1</v>
      </c>
      <c r="F561" s="247" t="s">
        <v>841</v>
      </c>
      <c r="G561" s="245"/>
      <c r="H561" s="248">
        <v>12.218</v>
      </c>
      <c r="I561" s="249"/>
      <c r="J561" s="245"/>
      <c r="K561" s="245"/>
      <c r="L561" s="250"/>
      <c r="M561" s="287"/>
      <c r="N561" s="288"/>
      <c r="O561" s="288"/>
      <c r="P561" s="288"/>
      <c r="Q561" s="288"/>
      <c r="R561" s="288"/>
      <c r="S561" s="288"/>
      <c r="T561" s="289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4" t="s">
        <v>178</v>
      </c>
      <c r="AU561" s="254" t="s">
        <v>14</v>
      </c>
      <c r="AV561" s="14" t="s">
        <v>14</v>
      </c>
      <c r="AW561" s="14" t="s">
        <v>32</v>
      </c>
      <c r="AX561" s="14" t="s">
        <v>84</v>
      </c>
      <c r="AY561" s="254" t="s">
        <v>169</v>
      </c>
    </row>
    <row r="562" spans="1:31" s="2" customFormat="1" ht="6.95" customHeight="1">
      <c r="A562" s="39"/>
      <c r="B562" s="67"/>
      <c r="C562" s="68"/>
      <c r="D562" s="68"/>
      <c r="E562" s="68"/>
      <c r="F562" s="68"/>
      <c r="G562" s="68"/>
      <c r="H562" s="68"/>
      <c r="I562" s="68"/>
      <c r="J562" s="68"/>
      <c r="K562" s="68"/>
      <c r="L562" s="45"/>
      <c r="M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</row>
  </sheetData>
  <sheetProtection password="CC35" sheet="1" objects="1" scenarios="1" formatColumns="0" formatRows="0" autoFilter="0"/>
  <autoFilter ref="C128:K561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  <c r="AZ2" s="137" t="s">
        <v>103</v>
      </c>
      <c r="BA2" s="137" t="s">
        <v>1</v>
      </c>
      <c r="BB2" s="137" t="s">
        <v>1</v>
      </c>
      <c r="BC2" s="137" t="s">
        <v>842</v>
      </c>
      <c r="BD2" s="137" t="s">
        <v>14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14</v>
      </c>
      <c r="AZ3" s="137" t="s">
        <v>96</v>
      </c>
      <c r="BA3" s="137" t="s">
        <v>1</v>
      </c>
      <c r="BB3" s="137" t="s">
        <v>1</v>
      </c>
      <c r="BC3" s="137" t="s">
        <v>843</v>
      </c>
      <c r="BD3" s="137" t="s">
        <v>14</v>
      </c>
    </row>
    <row r="4" spans="2:56" s="1" customFormat="1" ht="24.95" customHeight="1">
      <c r="B4" s="21"/>
      <c r="D4" s="140" t="s">
        <v>98</v>
      </c>
      <c r="L4" s="21"/>
      <c r="M4" s="141" t="s">
        <v>10</v>
      </c>
      <c r="AT4" s="18" t="s">
        <v>4</v>
      </c>
      <c r="AZ4" s="137" t="s">
        <v>99</v>
      </c>
      <c r="BA4" s="137" t="s">
        <v>1</v>
      </c>
      <c r="BB4" s="137" t="s">
        <v>1</v>
      </c>
      <c r="BC4" s="137" t="s">
        <v>844</v>
      </c>
      <c r="BD4" s="137" t="s">
        <v>14</v>
      </c>
    </row>
    <row r="5" spans="2:56" s="1" customFormat="1" ht="6.95" customHeight="1">
      <c r="B5" s="21"/>
      <c r="L5" s="21"/>
      <c r="AZ5" s="137" t="s">
        <v>845</v>
      </c>
      <c r="BA5" s="137" t="s">
        <v>1</v>
      </c>
      <c r="BB5" s="137" t="s">
        <v>1</v>
      </c>
      <c r="BC5" s="137" t="s">
        <v>846</v>
      </c>
      <c r="BD5" s="137" t="s">
        <v>14</v>
      </c>
    </row>
    <row r="6" spans="2:56" s="1" customFormat="1" ht="12" customHeight="1">
      <c r="B6" s="21"/>
      <c r="D6" s="142" t="s">
        <v>16</v>
      </c>
      <c r="L6" s="21"/>
      <c r="AZ6" s="137" t="s">
        <v>108</v>
      </c>
      <c r="BA6" s="137" t="s">
        <v>1</v>
      </c>
      <c r="BB6" s="137" t="s">
        <v>1</v>
      </c>
      <c r="BC6" s="137" t="s">
        <v>847</v>
      </c>
      <c r="BD6" s="137" t="s">
        <v>14</v>
      </c>
    </row>
    <row r="7" spans="2:56" s="1" customFormat="1" ht="16.5" customHeight="1">
      <c r="B7" s="21"/>
      <c r="E7" s="143" t="str">
        <f>'Rekapitulace stavby'!K6</f>
        <v>Litomyšl, ul. Havlíčkova – dešťová kanalizace</v>
      </c>
      <c r="F7" s="142"/>
      <c r="G7" s="142"/>
      <c r="H7" s="142"/>
      <c r="L7" s="21"/>
      <c r="AZ7" s="137" t="s">
        <v>111</v>
      </c>
      <c r="BA7" s="137" t="s">
        <v>1</v>
      </c>
      <c r="BB7" s="137" t="s">
        <v>1</v>
      </c>
      <c r="BC7" s="137" t="s">
        <v>848</v>
      </c>
      <c r="BD7" s="137" t="s">
        <v>14</v>
      </c>
    </row>
    <row r="8" spans="1:56" s="2" customFormat="1" ht="12" customHeight="1">
      <c r="A8" s="39"/>
      <c r="B8" s="45"/>
      <c r="C8" s="39"/>
      <c r="D8" s="142" t="s">
        <v>107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37" t="s">
        <v>113</v>
      </c>
      <c r="BA8" s="137" t="s">
        <v>1</v>
      </c>
      <c r="BB8" s="137" t="s">
        <v>1</v>
      </c>
      <c r="BC8" s="137" t="s">
        <v>849</v>
      </c>
      <c r="BD8" s="137" t="s">
        <v>14</v>
      </c>
    </row>
    <row r="9" spans="1:56" s="2" customFormat="1" ht="16.5" customHeight="1">
      <c r="A9" s="39"/>
      <c r="B9" s="45"/>
      <c r="C9" s="39"/>
      <c r="D9" s="39"/>
      <c r="E9" s="144" t="s">
        <v>850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37" t="s">
        <v>116</v>
      </c>
      <c r="BA9" s="137" t="s">
        <v>1</v>
      </c>
      <c r="BB9" s="137" t="s">
        <v>1</v>
      </c>
      <c r="BC9" s="137" t="s">
        <v>851</v>
      </c>
      <c r="BD9" s="137" t="s">
        <v>14</v>
      </c>
    </row>
    <row r="10" spans="1:56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37" t="s">
        <v>118</v>
      </c>
      <c r="BA10" s="137" t="s">
        <v>1</v>
      </c>
      <c r="BB10" s="137" t="s">
        <v>1</v>
      </c>
      <c r="BC10" s="137" t="s">
        <v>852</v>
      </c>
      <c r="BD10" s="137" t="s">
        <v>14</v>
      </c>
    </row>
    <row r="11" spans="1:56" s="2" customFormat="1" ht="12" customHeight="1">
      <c r="A11" s="39"/>
      <c r="B11" s="45"/>
      <c r="C11" s="39"/>
      <c r="D11" s="142" t="s">
        <v>18</v>
      </c>
      <c r="E11" s="39"/>
      <c r="F11" s="145" t="s">
        <v>86</v>
      </c>
      <c r="G11" s="39"/>
      <c r="H11" s="39"/>
      <c r="I11" s="142" t="s">
        <v>19</v>
      </c>
      <c r="J11" s="145" t="s">
        <v>115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37" t="s">
        <v>120</v>
      </c>
      <c r="BA11" s="137" t="s">
        <v>1</v>
      </c>
      <c r="BB11" s="137" t="s">
        <v>1</v>
      </c>
      <c r="BC11" s="137" t="s">
        <v>853</v>
      </c>
      <c r="BD11" s="137" t="s">
        <v>14</v>
      </c>
    </row>
    <row r="12" spans="1:56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23. 2. 2021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37" t="s">
        <v>101</v>
      </c>
      <c r="BA12" s="137" t="s">
        <v>1</v>
      </c>
      <c r="BB12" s="137" t="s">
        <v>1</v>
      </c>
      <c r="BC12" s="137" t="s">
        <v>854</v>
      </c>
      <c r="BD12" s="137" t="s">
        <v>14</v>
      </c>
    </row>
    <row r="13" spans="1:56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37" t="s">
        <v>122</v>
      </c>
      <c r="BA13" s="137" t="s">
        <v>1</v>
      </c>
      <c r="BB13" s="137" t="s">
        <v>1</v>
      </c>
      <c r="BC13" s="137" t="s">
        <v>855</v>
      </c>
      <c r="BD13" s="137" t="s">
        <v>14</v>
      </c>
    </row>
    <row r="14" spans="1:56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37" t="s">
        <v>124</v>
      </c>
      <c r="BA14" s="137" t="s">
        <v>1</v>
      </c>
      <c r="BB14" s="137" t="s">
        <v>1</v>
      </c>
      <c r="BC14" s="137" t="s">
        <v>856</v>
      </c>
      <c r="BD14" s="137" t="s">
        <v>14</v>
      </c>
    </row>
    <row r="15" spans="1:56" s="2" customFormat="1" ht="18" customHeight="1">
      <c r="A15" s="39"/>
      <c r="B15" s="45"/>
      <c r="C15" s="39"/>
      <c r="D15" s="39"/>
      <c r="E15" s="145" t="str">
        <f>IF('Rekapitulace stavby'!E11="","",'Rekapitulace stavby'!E11)</f>
        <v xml:space="preserve"> </v>
      </c>
      <c r="F15" s="39"/>
      <c r="G15" s="39"/>
      <c r="H15" s="39"/>
      <c r="I15" s="142" t="s">
        <v>27</v>
      </c>
      <c r="J15" s="145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137" t="s">
        <v>126</v>
      </c>
      <c r="BA15" s="137" t="s">
        <v>1</v>
      </c>
      <c r="BB15" s="137" t="s">
        <v>1</v>
      </c>
      <c r="BC15" s="137" t="s">
        <v>857</v>
      </c>
      <c r="BD15" s="137" t="s">
        <v>14</v>
      </c>
    </row>
    <row r="16" spans="1:56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137" t="s">
        <v>130</v>
      </c>
      <c r="BA16" s="137" t="s">
        <v>1</v>
      </c>
      <c r="BB16" s="137" t="s">
        <v>1</v>
      </c>
      <c r="BC16" s="137" t="s">
        <v>858</v>
      </c>
      <c r="BD16" s="137" t="s">
        <v>14</v>
      </c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34</v>
      </c>
      <c r="F24" s="39"/>
      <c r="G24" s="39"/>
      <c r="H24" s="39"/>
      <c r="I24" s="142" t="s">
        <v>27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ROUND((SUM(BE125:BE395)),2)</f>
        <v>0</v>
      </c>
      <c r="G33" s="39"/>
      <c r="H33" s="39"/>
      <c r="I33" s="157">
        <v>0.21</v>
      </c>
      <c r="J33" s="156">
        <f>ROUND(((SUM(BE125:BE395))*I33),2)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ROUND((SUM(BF125:BF395)),2)</f>
        <v>0</v>
      </c>
      <c r="G34" s="39"/>
      <c r="H34" s="39"/>
      <c r="I34" s="157">
        <v>0.15</v>
      </c>
      <c r="J34" s="156">
        <f>ROUND(((SUM(BF125:BF395))*I34),2)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ROUND((SUM(BG125:BG395)),2)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ROUND((SUM(BH125:BH395)),2)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ROUND((SUM(BI125:BI395)),2)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Litomyšl, ul. Havlíčkova – dešťová kanalizace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02 - Kanalizační přípojky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Litomyšl</v>
      </c>
      <c r="G89" s="41"/>
      <c r="H89" s="41"/>
      <c r="I89" s="33" t="s">
        <v>22</v>
      </c>
      <c r="J89" s="80" t="str">
        <f>IF(J12="","",J12)</f>
        <v>23. 2. 2021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30</v>
      </c>
      <c r="J91" s="37" t="str">
        <f>E21</f>
        <v>Ing. Pravec František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Kašparová Věra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137</v>
      </c>
      <c r="D94" s="178"/>
      <c r="E94" s="178"/>
      <c r="F94" s="178"/>
      <c r="G94" s="178"/>
      <c r="H94" s="178"/>
      <c r="I94" s="178"/>
      <c r="J94" s="179" t="s">
        <v>138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139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140</v>
      </c>
    </row>
    <row r="97" spans="1:31" s="9" customFormat="1" ht="24.95" customHeight="1">
      <c r="A97" s="9"/>
      <c r="B97" s="181"/>
      <c r="C97" s="182"/>
      <c r="D97" s="183" t="s">
        <v>141</v>
      </c>
      <c r="E97" s="184"/>
      <c r="F97" s="184"/>
      <c r="G97" s="184"/>
      <c r="H97" s="184"/>
      <c r="I97" s="184"/>
      <c r="J97" s="185">
        <f>J126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142</v>
      </c>
      <c r="E98" s="190"/>
      <c r="F98" s="190"/>
      <c r="G98" s="190"/>
      <c r="H98" s="190"/>
      <c r="I98" s="190"/>
      <c r="J98" s="191">
        <f>J127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145</v>
      </c>
      <c r="E99" s="190"/>
      <c r="F99" s="190"/>
      <c r="G99" s="190"/>
      <c r="H99" s="190"/>
      <c r="I99" s="190"/>
      <c r="J99" s="191">
        <f>J247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146</v>
      </c>
      <c r="E100" s="190"/>
      <c r="F100" s="190"/>
      <c r="G100" s="190"/>
      <c r="H100" s="190"/>
      <c r="I100" s="190"/>
      <c r="J100" s="191">
        <f>J256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147</v>
      </c>
      <c r="E101" s="190"/>
      <c r="F101" s="190"/>
      <c r="G101" s="190"/>
      <c r="H101" s="190"/>
      <c r="I101" s="190"/>
      <c r="J101" s="191">
        <f>J284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148</v>
      </c>
      <c r="E102" s="190"/>
      <c r="F102" s="190"/>
      <c r="G102" s="190"/>
      <c r="H102" s="190"/>
      <c r="I102" s="190"/>
      <c r="J102" s="191">
        <f>J334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149</v>
      </c>
      <c r="E103" s="190"/>
      <c r="F103" s="190"/>
      <c r="G103" s="190"/>
      <c r="H103" s="190"/>
      <c r="I103" s="190"/>
      <c r="J103" s="191">
        <f>J371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88"/>
      <c r="D104" s="189" t="s">
        <v>150</v>
      </c>
      <c r="E104" s="190"/>
      <c r="F104" s="190"/>
      <c r="G104" s="190"/>
      <c r="H104" s="190"/>
      <c r="I104" s="190"/>
      <c r="J104" s="191">
        <f>J374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7"/>
      <c r="C105" s="188"/>
      <c r="D105" s="189" t="s">
        <v>151</v>
      </c>
      <c r="E105" s="190"/>
      <c r="F105" s="190"/>
      <c r="G105" s="190"/>
      <c r="H105" s="190"/>
      <c r="I105" s="190"/>
      <c r="J105" s="191">
        <f>J393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154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76" t="str">
        <f>E7</f>
        <v>Litomyšl, ul. Havlíčkova – dešťová kanalizace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107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02 - Kanalizační přípojky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>Litomyšl</v>
      </c>
      <c r="G119" s="41"/>
      <c r="H119" s="41"/>
      <c r="I119" s="33" t="s">
        <v>22</v>
      </c>
      <c r="J119" s="80" t="str">
        <f>IF(J12="","",J12)</f>
        <v>23. 2. 2021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E15</f>
        <v xml:space="preserve"> </v>
      </c>
      <c r="G121" s="41"/>
      <c r="H121" s="41"/>
      <c r="I121" s="33" t="s">
        <v>30</v>
      </c>
      <c r="J121" s="37" t="str">
        <f>E21</f>
        <v>Ing. Pravec František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IF(E18="","",E18)</f>
        <v>Vyplň údaj</v>
      </c>
      <c r="G122" s="41"/>
      <c r="H122" s="41"/>
      <c r="I122" s="33" t="s">
        <v>33</v>
      </c>
      <c r="J122" s="37" t="str">
        <f>E24</f>
        <v>Kašparová Věra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93"/>
      <c r="B124" s="194"/>
      <c r="C124" s="195" t="s">
        <v>155</v>
      </c>
      <c r="D124" s="196" t="s">
        <v>61</v>
      </c>
      <c r="E124" s="196" t="s">
        <v>57</v>
      </c>
      <c r="F124" s="196" t="s">
        <v>58</v>
      </c>
      <c r="G124" s="196" t="s">
        <v>156</v>
      </c>
      <c r="H124" s="196" t="s">
        <v>157</v>
      </c>
      <c r="I124" s="196" t="s">
        <v>158</v>
      </c>
      <c r="J124" s="196" t="s">
        <v>138</v>
      </c>
      <c r="K124" s="197" t="s">
        <v>159</v>
      </c>
      <c r="L124" s="198"/>
      <c r="M124" s="101" t="s">
        <v>1</v>
      </c>
      <c r="N124" s="102" t="s">
        <v>40</v>
      </c>
      <c r="O124" s="102" t="s">
        <v>160</v>
      </c>
      <c r="P124" s="102" t="s">
        <v>161</v>
      </c>
      <c r="Q124" s="102" t="s">
        <v>162</v>
      </c>
      <c r="R124" s="102" t="s">
        <v>163</v>
      </c>
      <c r="S124" s="102" t="s">
        <v>164</v>
      </c>
      <c r="T124" s="103" t="s">
        <v>165</v>
      </c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</row>
    <row r="125" spans="1:63" s="2" customFormat="1" ht="22.8" customHeight="1">
      <c r="A125" s="39"/>
      <c r="B125" s="40"/>
      <c r="C125" s="108" t="s">
        <v>166</v>
      </c>
      <c r="D125" s="41"/>
      <c r="E125" s="41"/>
      <c r="F125" s="41"/>
      <c r="G125" s="41"/>
      <c r="H125" s="41"/>
      <c r="I125" s="41"/>
      <c r="J125" s="199">
        <f>BK125</f>
        <v>0</v>
      </c>
      <c r="K125" s="41"/>
      <c r="L125" s="45"/>
      <c r="M125" s="104"/>
      <c r="N125" s="200"/>
      <c r="O125" s="105"/>
      <c r="P125" s="201">
        <f>P126</f>
        <v>0</v>
      </c>
      <c r="Q125" s="105"/>
      <c r="R125" s="201">
        <f>R126</f>
        <v>102.17545677</v>
      </c>
      <c r="S125" s="105"/>
      <c r="T125" s="202">
        <f>T126</f>
        <v>63.552794999999996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140</v>
      </c>
      <c r="BK125" s="203">
        <f>BK126</f>
        <v>0</v>
      </c>
    </row>
    <row r="126" spans="1:63" s="12" customFormat="1" ht="25.9" customHeight="1">
      <c r="A126" s="12"/>
      <c r="B126" s="204"/>
      <c r="C126" s="205"/>
      <c r="D126" s="206" t="s">
        <v>75</v>
      </c>
      <c r="E126" s="207" t="s">
        <v>167</v>
      </c>
      <c r="F126" s="207" t="s">
        <v>168</v>
      </c>
      <c r="G126" s="205"/>
      <c r="H126" s="205"/>
      <c r="I126" s="208"/>
      <c r="J126" s="209">
        <f>BK126</f>
        <v>0</v>
      </c>
      <c r="K126" s="205"/>
      <c r="L126" s="210"/>
      <c r="M126" s="211"/>
      <c r="N126" s="212"/>
      <c r="O126" s="212"/>
      <c r="P126" s="213">
        <f>P127+P247+P256+P284+P334+P371+P374+P393</f>
        <v>0</v>
      </c>
      <c r="Q126" s="212"/>
      <c r="R126" s="213">
        <f>R127+R247+R256+R284+R334+R371+R374+R393</f>
        <v>102.17545677</v>
      </c>
      <c r="S126" s="212"/>
      <c r="T126" s="214">
        <f>T127+T247+T256+T284+T334+T371+T374+T393</f>
        <v>63.552794999999996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84</v>
      </c>
      <c r="AT126" s="216" t="s">
        <v>75</v>
      </c>
      <c r="AU126" s="216" t="s">
        <v>76</v>
      </c>
      <c r="AY126" s="215" t="s">
        <v>169</v>
      </c>
      <c r="BK126" s="217">
        <f>BK127+BK247+BK256+BK284+BK334+BK371+BK374+BK393</f>
        <v>0</v>
      </c>
    </row>
    <row r="127" spans="1:63" s="12" customFormat="1" ht="22.8" customHeight="1">
      <c r="A127" s="12"/>
      <c r="B127" s="204"/>
      <c r="C127" s="205"/>
      <c r="D127" s="206" t="s">
        <v>75</v>
      </c>
      <c r="E127" s="218" t="s">
        <v>84</v>
      </c>
      <c r="F127" s="218" t="s">
        <v>170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SUM(P128:P246)</f>
        <v>0</v>
      </c>
      <c r="Q127" s="212"/>
      <c r="R127" s="213">
        <f>SUM(R128:R246)</f>
        <v>0.13173734</v>
      </c>
      <c r="S127" s="212"/>
      <c r="T127" s="214">
        <f>SUM(T128:T246)</f>
        <v>60.048795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84</v>
      </c>
      <c r="AT127" s="216" t="s">
        <v>75</v>
      </c>
      <c r="AU127" s="216" t="s">
        <v>84</v>
      </c>
      <c r="AY127" s="215" t="s">
        <v>169</v>
      </c>
      <c r="BK127" s="217">
        <f>SUM(BK128:BK246)</f>
        <v>0</v>
      </c>
    </row>
    <row r="128" spans="1:65" s="2" customFormat="1" ht="12">
      <c r="A128" s="39"/>
      <c r="B128" s="40"/>
      <c r="C128" s="220" t="s">
        <v>84</v>
      </c>
      <c r="D128" s="220" t="s">
        <v>171</v>
      </c>
      <c r="E128" s="221" t="s">
        <v>859</v>
      </c>
      <c r="F128" s="222" t="s">
        <v>860</v>
      </c>
      <c r="G128" s="223" t="s">
        <v>174</v>
      </c>
      <c r="H128" s="224">
        <v>0.2</v>
      </c>
      <c r="I128" s="225"/>
      <c r="J128" s="226">
        <f>ROUND(I128*H128,2)</f>
        <v>0</v>
      </c>
      <c r="K128" s="222" t="s">
        <v>175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0.388</v>
      </c>
      <c r="T128" s="230">
        <f>S128*H128</f>
        <v>0.0776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176</v>
      </c>
      <c r="AT128" s="231" t="s">
        <v>171</v>
      </c>
      <c r="AU128" s="231" t="s">
        <v>14</v>
      </c>
      <c r="AY128" s="18" t="s">
        <v>169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176</v>
      </c>
      <c r="BM128" s="231" t="s">
        <v>861</v>
      </c>
    </row>
    <row r="129" spans="1:51" s="13" customFormat="1" ht="12">
      <c r="A129" s="13"/>
      <c r="B129" s="233"/>
      <c r="C129" s="234"/>
      <c r="D129" s="235" t="s">
        <v>178</v>
      </c>
      <c r="E129" s="236" t="s">
        <v>1</v>
      </c>
      <c r="F129" s="237" t="s">
        <v>556</v>
      </c>
      <c r="G129" s="234"/>
      <c r="H129" s="236" t="s">
        <v>1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178</v>
      </c>
      <c r="AU129" s="243" t="s">
        <v>14</v>
      </c>
      <c r="AV129" s="13" t="s">
        <v>84</v>
      </c>
      <c r="AW129" s="13" t="s">
        <v>32</v>
      </c>
      <c r="AX129" s="13" t="s">
        <v>76</v>
      </c>
      <c r="AY129" s="243" t="s">
        <v>169</v>
      </c>
    </row>
    <row r="130" spans="1:51" s="14" customFormat="1" ht="12">
      <c r="A130" s="14"/>
      <c r="B130" s="244"/>
      <c r="C130" s="245"/>
      <c r="D130" s="235" t="s">
        <v>178</v>
      </c>
      <c r="E130" s="246" t="s">
        <v>1</v>
      </c>
      <c r="F130" s="247" t="s">
        <v>862</v>
      </c>
      <c r="G130" s="245"/>
      <c r="H130" s="248">
        <v>0.2</v>
      </c>
      <c r="I130" s="249"/>
      <c r="J130" s="245"/>
      <c r="K130" s="245"/>
      <c r="L130" s="250"/>
      <c r="M130" s="251"/>
      <c r="N130" s="252"/>
      <c r="O130" s="252"/>
      <c r="P130" s="252"/>
      <c r="Q130" s="252"/>
      <c r="R130" s="252"/>
      <c r="S130" s="252"/>
      <c r="T130" s="25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4" t="s">
        <v>178</v>
      </c>
      <c r="AU130" s="254" t="s">
        <v>14</v>
      </c>
      <c r="AV130" s="14" t="s">
        <v>14</v>
      </c>
      <c r="AW130" s="14" t="s">
        <v>32</v>
      </c>
      <c r="AX130" s="14" t="s">
        <v>84</v>
      </c>
      <c r="AY130" s="254" t="s">
        <v>169</v>
      </c>
    </row>
    <row r="131" spans="1:65" s="2" customFormat="1" ht="12">
      <c r="A131" s="39"/>
      <c r="B131" s="40"/>
      <c r="C131" s="220" t="s">
        <v>14</v>
      </c>
      <c r="D131" s="220" t="s">
        <v>171</v>
      </c>
      <c r="E131" s="221" t="s">
        <v>863</v>
      </c>
      <c r="F131" s="222" t="s">
        <v>864</v>
      </c>
      <c r="G131" s="223" t="s">
        <v>174</v>
      </c>
      <c r="H131" s="224">
        <v>0.5</v>
      </c>
      <c r="I131" s="225"/>
      <c r="J131" s="226">
        <f>ROUND(I131*H131,2)</f>
        <v>0</v>
      </c>
      <c r="K131" s="222" t="s">
        <v>175</v>
      </c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0.408</v>
      </c>
      <c r="T131" s="230">
        <f>S131*H131</f>
        <v>0.204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176</v>
      </c>
      <c r="AT131" s="231" t="s">
        <v>171</v>
      </c>
      <c r="AU131" s="231" t="s">
        <v>14</v>
      </c>
      <c r="AY131" s="18" t="s">
        <v>169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176</v>
      </c>
      <c r="BM131" s="231" t="s">
        <v>865</v>
      </c>
    </row>
    <row r="132" spans="1:51" s="13" customFormat="1" ht="12">
      <c r="A132" s="13"/>
      <c r="B132" s="233"/>
      <c r="C132" s="234"/>
      <c r="D132" s="235" t="s">
        <v>178</v>
      </c>
      <c r="E132" s="236" t="s">
        <v>1</v>
      </c>
      <c r="F132" s="237" t="s">
        <v>556</v>
      </c>
      <c r="G132" s="234"/>
      <c r="H132" s="236" t="s">
        <v>1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178</v>
      </c>
      <c r="AU132" s="243" t="s">
        <v>14</v>
      </c>
      <c r="AV132" s="13" t="s">
        <v>84</v>
      </c>
      <c r="AW132" s="13" t="s">
        <v>32</v>
      </c>
      <c r="AX132" s="13" t="s">
        <v>76</v>
      </c>
      <c r="AY132" s="243" t="s">
        <v>169</v>
      </c>
    </row>
    <row r="133" spans="1:51" s="14" customFormat="1" ht="12">
      <c r="A133" s="14"/>
      <c r="B133" s="244"/>
      <c r="C133" s="245"/>
      <c r="D133" s="235" t="s">
        <v>178</v>
      </c>
      <c r="E133" s="246" t="s">
        <v>1</v>
      </c>
      <c r="F133" s="247" t="s">
        <v>866</v>
      </c>
      <c r="G133" s="245"/>
      <c r="H133" s="248">
        <v>0.5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4" t="s">
        <v>178</v>
      </c>
      <c r="AU133" s="254" t="s">
        <v>14</v>
      </c>
      <c r="AV133" s="14" t="s">
        <v>14</v>
      </c>
      <c r="AW133" s="14" t="s">
        <v>32</v>
      </c>
      <c r="AX133" s="14" t="s">
        <v>84</v>
      </c>
      <c r="AY133" s="254" t="s">
        <v>169</v>
      </c>
    </row>
    <row r="134" spans="1:65" s="2" customFormat="1" ht="33" customHeight="1">
      <c r="A134" s="39"/>
      <c r="B134" s="40"/>
      <c r="C134" s="220" t="s">
        <v>188</v>
      </c>
      <c r="D134" s="220" t="s">
        <v>171</v>
      </c>
      <c r="E134" s="221" t="s">
        <v>181</v>
      </c>
      <c r="F134" s="222" t="s">
        <v>182</v>
      </c>
      <c r="G134" s="223" t="s">
        <v>174</v>
      </c>
      <c r="H134" s="224">
        <v>47.901</v>
      </c>
      <c r="I134" s="225"/>
      <c r="J134" s="226">
        <f>ROUND(I134*H134,2)</f>
        <v>0</v>
      </c>
      <c r="K134" s="222" t="s">
        <v>175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0.295</v>
      </c>
      <c r="T134" s="230">
        <f>S134*H134</f>
        <v>14.130795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176</v>
      </c>
      <c r="AT134" s="231" t="s">
        <v>171</v>
      </c>
      <c r="AU134" s="231" t="s">
        <v>14</v>
      </c>
      <c r="AY134" s="18" t="s">
        <v>169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176</v>
      </c>
      <c r="BM134" s="231" t="s">
        <v>867</v>
      </c>
    </row>
    <row r="135" spans="1:51" s="13" customFormat="1" ht="12">
      <c r="A135" s="13"/>
      <c r="B135" s="233"/>
      <c r="C135" s="234"/>
      <c r="D135" s="235" t="s">
        <v>178</v>
      </c>
      <c r="E135" s="236" t="s">
        <v>1</v>
      </c>
      <c r="F135" s="237" t="s">
        <v>184</v>
      </c>
      <c r="G135" s="234"/>
      <c r="H135" s="236" t="s">
        <v>1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178</v>
      </c>
      <c r="AU135" s="243" t="s">
        <v>14</v>
      </c>
      <c r="AV135" s="13" t="s">
        <v>84</v>
      </c>
      <c r="AW135" s="13" t="s">
        <v>32</v>
      </c>
      <c r="AX135" s="13" t="s">
        <v>76</v>
      </c>
      <c r="AY135" s="243" t="s">
        <v>169</v>
      </c>
    </row>
    <row r="136" spans="1:51" s="14" customFormat="1" ht="12">
      <c r="A136" s="14"/>
      <c r="B136" s="244"/>
      <c r="C136" s="245"/>
      <c r="D136" s="235" t="s">
        <v>178</v>
      </c>
      <c r="E136" s="246" t="s">
        <v>96</v>
      </c>
      <c r="F136" s="247" t="s">
        <v>868</v>
      </c>
      <c r="G136" s="245"/>
      <c r="H136" s="248">
        <v>47.901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4" t="s">
        <v>178</v>
      </c>
      <c r="AU136" s="254" t="s">
        <v>14</v>
      </c>
      <c r="AV136" s="14" t="s">
        <v>14</v>
      </c>
      <c r="AW136" s="14" t="s">
        <v>32</v>
      </c>
      <c r="AX136" s="14" t="s">
        <v>84</v>
      </c>
      <c r="AY136" s="254" t="s">
        <v>169</v>
      </c>
    </row>
    <row r="137" spans="1:65" s="2" customFormat="1" ht="12">
      <c r="A137" s="39"/>
      <c r="B137" s="40"/>
      <c r="C137" s="220" t="s">
        <v>176</v>
      </c>
      <c r="D137" s="220" t="s">
        <v>171</v>
      </c>
      <c r="E137" s="221" t="s">
        <v>189</v>
      </c>
      <c r="F137" s="222" t="s">
        <v>190</v>
      </c>
      <c r="G137" s="223" t="s">
        <v>174</v>
      </c>
      <c r="H137" s="224">
        <v>61.437</v>
      </c>
      <c r="I137" s="225"/>
      <c r="J137" s="226">
        <f>ROUND(I137*H137,2)</f>
        <v>0</v>
      </c>
      <c r="K137" s="222" t="s">
        <v>175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0.44</v>
      </c>
      <c r="T137" s="230">
        <f>S137*H137</f>
        <v>27.03228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176</v>
      </c>
      <c r="AT137" s="231" t="s">
        <v>171</v>
      </c>
      <c r="AU137" s="231" t="s">
        <v>14</v>
      </c>
      <c r="AY137" s="18" t="s">
        <v>169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176</v>
      </c>
      <c r="BM137" s="231" t="s">
        <v>869</v>
      </c>
    </row>
    <row r="138" spans="1:51" s="13" customFormat="1" ht="12">
      <c r="A138" s="13"/>
      <c r="B138" s="233"/>
      <c r="C138" s="234"/>
      <c r="D138" s="235" t="s">
        <v>178</v>
      </c>
      <c r="E138" s="236" t="s">
        <v>1</v>
      </c>
      <c r="F138" s="237" t="s">
        <v>184</v>
      </c>
      <c r="G138" s="234"/>
      <c r="H138" s="236" t="s">
        <v>1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178</v>
      </c>
      <c r="AU138" s="243" t="s">
        <v>14</v>
      </c>
      <c r="AV138" s="13" t="s">
        <v>84</v>
      </c>
      <c r="AW138" s="13" t="s">
        <v>32</v>
      </c>
      <c r="AX138" s="13" t="s">
        <v>76</v>
      </c>
      <c r="AY138" s="243" t="s">
        <v>169</v>
      </c>
    </row>
    <row r="139" spans="1:51" s="14" customFormat="1" ht="12">
      <c r="A139" s="14"/>
      <c r="B139" s="244"/>
      <c r="C139" s="245"/>
      <c r="D139" s="235" t="s">
        <v>178</v>
      </c>
      <c r="E139" s="246" t="s">
        <v>1</v>
      </c>
      <c r="F139" s="247" t="s">
        <v>870</v>
      </c>
      <c r="G139" s="245"/>
      <c r="H139" s="248">
        <v>30.516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4" t="s">
        <v>178</v>
      </c>
      <c r="AU139" s="254" t="s">
        <v>14</v>
      </c>
      <c r="AV139" s="14" t="s">
        <v>14</v>
      </c>
      <c r="AW139" s="14" t="s">
        <v>32</v>
      </c>
      <c r="AX139" s="14" t="s">
        <v>76</v>
      </c>
      <c r="AY139" s="254" t="s">
        <v>169</v>
      </c>
    </row>
    <row r="140" spans="1:51" s="14" customFormat="1" ht="12">
      <c r="A140" s="14"/>
      <c r="B140" s="244"/>
      <c r="C140" s="245"/>
      <c r="D140" s="235" t="s">
        <v>178</v>
      </c>
      <c r="E140" s="246" t="s">
        <v>1</v>
      </c>
      <c r="F140" s="247" t="s">
        <v>871</v>
      </c>
      <c r="G140" s="245"/>
      <c r="H140" s="248">
        <v>30.921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4" t="s">
        <v>178</v>
      </c>
      <c r="AU140" s="254" t="s">
        <v>14</v>
      </c>
      <c r="AV140" s="14" t="s">
        <v>14</v>
      </c>
      <c r="AW140" s="14" t="s">
        <v>32</v>
      </c>
      <c r="AX140" s="14" t="s">
        <v>76</v>
      </c>
      <c r="AY140" s="254" t="s">
        <v>169</v>
      </c>
    </row>
    <row r="141" spans="1:51" s="15" customFormat="1" ht="12">
      <c r="A141" s="15"/>
      <c r="B141" s="255"/>
      <c r="C141" s="256"/>
      <c r="D141" s="235" t="s">
        <v>178</v>
      </c>
      <c r="E141" s="257" t="s">
        <v>1</v>
      </c>
      <c r="F141" s="258" t="s">
        <v>187</v>
      </c>
      <c r="G141" s="256"/>
      <c r="H141" s="259">
        <v>61.437</v>
      </c>
      <c r="I141" s="260"/>
      <c r="J141" s="256"/>
      <c r="K141" s="256"/>
      <c r="L141" s="261"/>
      <c r="M141" s="262"/>
      <c r="N141" s="263"/>
      <c r="O141" s="263"/>
      <c r="P141" s="263"/>
      <c r="Q141" s="263"/>
      <c r="R141" s="263"/>
      <c r="S141" s="263"/>
      <c r="T141" s="264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5" t="s">
        <v>178</v>
      </c>
      <c r="AU141" s="265" t="s">
        <v>14</v>
      </c>
      <c r="AV141" s="15" t="s">
        <v>176</v>
      </c>
      <c r="AW141" s="15" t="s">
        <v>32</v>
      </c>
      <c r="AX141" s="15" t="s">
        <v>84</v>
      </c>
      <c r="AY141" s="265" t="s">
        <v>169</v>
      </c>
    </row>
    <row r="142" spans="1:65" s="2" customFormat="1" ht="12">
      <c r="A142" s="39"/>
      <c r="B142" s="40"/>
      <c r="C142" s="220" t="s">
        <v>199</v>
      </c>
      <c r="D142" s="220" t="s">
        <v>171</v>
      </c>
      <c r="E142" s="221" t="s">
        <v>195</v>
      </c>
      <c r="F142" s="222" t="s">
        <v>196</v>
      </c>
      <c r="G142" s="223" t="s">
        <v>174</v>
      </c>
      <c r="H142" s="224">
        <v>48.496</v>
      </c>
      <c r="I142" s="225"/>
      <c r="J142" s="226">
        <f>ROUND(I142*H142,2)</f>
        <v>0</v>
      </c>
      <c r="K142" s="222" t="s">
        <v>175</v>
      </c>
      <c r="L142" s="45"/>
      <c r="M142" s="227" t="s">
        <v>1</v>
      </c>
      <c r="N142" s="228" t="s">
        <v>41</v>
      </c>
      <c r="O142" s="92"/>
      <c r="P142" s="229">
        <f>O142*H142</f>
        <v>0</v>
      </c>
      <c r="Q142" s="229">
        <v>0</v>
      </c>
      <c r="R142" s="229">
        <f>Q142*H142</f>
        <v>0</v>
      </c>
      <c r="S142" s="229">
        <v>0.22</v>
      </c>
      <c r="T142" s="230">
        <f>S142*H142</f>
        <v>10.669120000000001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1" t="s">
        <v>176</v>
      </c>
      <c r="AT142" s="231" t="s">
        <v>171</v>
      </c>
      <c r="AU142" s="231" t="s">
        <v>14</v>
      </c>
      <c r="AY142" s="18" t="s">
        <v>169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84</v>
      </c>
      <c r="BK142" s="232">
        <f>ROUND(I142*H142,2)</f>
        <v>0</v>
      </c>
      <c r="BL142" s="18" t="s">
        <v>176</v>
      </c>
      <c r="BM142" s="231" t="s">
        <v>872</v>
      </c>
    </row>
    <row r="143" spans="1:51" s="13" customFormat="1" ht="12">
      <c r="A143" s="13"/>
      <c r="B143" s="233"/>
      <c r="C143" s="234"/>
      <c r="D143" s="235" t="s">
        <v>178</v>
      </c>
      <c r="E143" s="236" t="s">
        <v>1</v>
      </c>
      <c r="F143" s="237" t="s">
        <v>184</v>
      </c>
      <c r="G143" s="234"/>
      <c r="H143" s="236" t="s">
        <v>1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178</v>
      </c>
      <c r="AU143" s="243" t="s">
        <v>14</v>
      </c>
      <c r="AV143" s="13" t="s">
        <v>84</v>
      </c>
      <c r="AW143" s="13" t="s">
        <v>32</v>
      </c>
      <c r="AX143" s="13" t="s">
        <v>76</v>
      </c>
      <c r="AY143" s="243" t="s">
        <v>169</v>
      </c>
    </row>
    <row r="144" spans="1:51" s="14" customFormat="1" ht="12">
      <c r="A144" s="14"/>
      <c r="B144" s="244"/>
      <c r="C144" s="245"/>
      <c r="D144" s="235" t="s">
        <v>178</v>
      </c>
      <c r="E144" s="246" t="s">
        <v>1</v>
      </c>
      <c r="F144" s="247" t="s">
        <v>873</v>
      </c>
      <c r="G144" s="245"/>
      <c r="H144" s="248">
        <v>48.496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4" t="s">
        <v>178</v>
      </c>
      <c r="AU144" s="254" t="s">
        <v>14</v>
      </c>
      <c r="AV144" s="14" t="s">
        <v>14</v>
      </c>
      <c r="AW144" s="14" t="s">
        <v>32</v>
      </c>
      <c r="AX144" s="14" t="s">
        <v>84</v>
      </c>
      <c r="AY144" s="254" t="s">
        <v>169</v>
      </c>
    </row>
    <row r="145" spans="1:65" s="2" customFormat="1" ht="16.5" customHeight="1">
      <c r="A145" s="39"/>
      <c r="B145" s="40"/>
      <c r="C145" s="220" t="s">
        <v>205</v>
      </c>
      <c r="D145" s="220" t="s">
        <v>171</v>
      </c>
      <c r="E145" s="221" t="s">
        <v>200</v>
      </c>
      <c r="F145" s="222" t="s">
        <v>201</v>
      </c>
      <c r="G145" s="223" t="s">
        <v>202</v>
      </c>
      <c r="H145" s="224">
        <v>21</v>
      </c>
      <c r="I145" s="225"/>
      <c r="J145" s="226">
        <f>ROUND(I145*H145,2)</f>
        <v>0</v>
      </c>
      <c r="K145" s="222" t="s">
        <v>175</v>
      </c>
      <c r="L145" s="45"/>
      <c r="M145" s="227" t="s">
        <v>1</v>
      </c>
      <c r="N145" s="228" t="s">
        <v>41</v>
      </c>
      <c r="O145" s="92"/>
      <c r="P145" s="229">
        <f>O145*H145</f>
        <v>0</v>
      </c>
      <c r="Q145" s="229">
        <v>0</v>
      </c>
      <c r="R145" s="229">
        <f>Q145*H145</f>
        <v>0</v>
      </c>
      <c r="S145" s="229">
        <v>0.29</v>
      </c>
      <c r="T145" s="230">
        <f>S145*H145</f>
        <v>6.09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1" t="s">
        <v>176</v>
      </c>
      <c r="AT145" s="231" t="s">
        <v>171</v>
      </c>
      <c r="AU145" s="231" t="s">
        <v>14</v>
      </c>
      <c r="AY145" s="18" t="s">
        <v>169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84</v>
      </c>
      <c r="BK145" s="232">
        <f>ROUND(I145*H145,2)</f>
        <v>0</v>
      </c>
      <c r="BL145" s="18" t="s">
        <v>176</v>
      </c>
      <c r="BM145" s="231" t="s">
        <v>874</v>
      </c>
    </row>
    <row r="146" spans="1:51" s="13" customFormat="1" ht="12">
      <c r="A146" s="13"/>
      <c r="B146" s="233"/>
      <c r="C146" s="234"/>
      <c r="D146" s="235" t="s">
        <v>178</v>
      </c>
      <c r="E146" s="236" t="s">
        <v>1</v>
      </c>
      <c r="F146" s="237" t="s">
        <v>184</v>
      </c>
      <c r="G146" s="234"/>
      <c r="H146" s="236" t="s">
        <v>1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178</v>
      </c>
      <c r="AU146" s="243" t="s">
        <v>14</v>
      </c>
      <c r="AV146" s="13" t="s">
        <v>84</v>
      </c>
      <c r="AW146" s="13" t="s">
        <v>32</v>
      </c>
      <c r="AX146" s="13" t="s">
        <v>76</v>
      </c>
      <c r="AY146" s="243" t="s">
        <v>169</v>
      </c>
    </row>
    <row r="147" spans="1:51" s="14" customFormat="1" ht="12">
      <c r="A147" s="14"/>
      <c r="B147" s="244"/>
      <c r="C147" s="245"/>
      <c r="D147" s="235" t="s">
        <v>178</v>
      </c>
      <c r="E147" s="246" t="s">
        <v>1</v>
      </c>
      <c r="F147" s="247" t="s">
        <v>875</v>
      </c>
      <c r="G147" s="245"/>
      <c r="H147" s="248">
        <v>21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178</v>
      </c>
      <c r="AU147" s="254" t="s">
        <v>14</v>
      </c>
      <c r="AV147" s="14" t="s">
        <v>14</v>
      </c>
      <c r="AW147" s="14" t="s">
        <v>32</v>
      </c>
      <c r="AX147" s="14" t="s">
        <v>84</v>
      </c>
      <c r="AY147" s="254" t="s">
        <v>169</v>
      </c>
    </row>
    <row r="148" spans="1:65" s="2" customFormat="1" ht="16.5" customHeight="1">
      <c r="A148" s="39"/>
      <c r="B148" s="40"/>
      <c r="C148" s="220" t="s">
        <v>210</v>
      </c>
      <c r="D148" s="220" t="s">
        <v>171</v>
      </c>
      <c r="E148" s="221" t="s">
        <v>206</v>
      </c>
      <c r="F148" s="222" t="s">
        <v>207</v>
      </c>
      <c r="G148" s="223" t="s">
        <v>202</v>
      </c>
      <c r="H148" s="224">
        <v>9</v>
      </c>
      <c r="I148" s="225"/>
      <c r="J148" s="226">
        <f>ROUND(I148*H148,2)</f>
        <v>0</v>
      </c>
      <c r="K148" s="222" t="s">
        <v>175</v>
      </c>
      <c r="L148" s="45"/>
      <c r="M148" s="227" t="s">
        <v>1</v>
      </c>
      <c r="N148" s="228" t="s">
        <v>41</v>
      </c>
      <c r="O148" s="92"/>
      <c r="P148" s="229">
        <f>O148*H148</f>
        <v>0</v>
      </c>
      <c r="Q148" s="229">
        <v>0</v>
      </c>
      <c r="R148" s="229">
        <f>Q148*H148</f>
        <v>0</v>
      </c>
      <c r="S148" s="229">
        <v>0.205</v>
      </c>
      <c r="T148" s="230">
        <f>S148*H148</f>
        <v>1.845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1" t="s">
        <v>176</v>
      </c>
      <c r="AT148" s="231" t="s">
        <v>171</v>
      </c>
      <c r="AU148" s="231" t="s">
        <v>14</v>
      </c>
      <c r="AY148" s="18" t="s">
        <v>169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84</v>
      </c>
      <c r="BK148" s="232">
        <f>ROUND(I148*H148,2)</f>
        <v>0</v>
      </c>
      <c r="BL148" s="18" t="s">
        <v>176</v>
      </c>
      <c r="BM148" s="231" t="s">
        <v>876</v>
      </c>
    </row>
    <row r="149" spans="1:51" s="13" customFormat="1" ht="12">
      <c r="A149" s="13"/>
      <c r="B149" s="233"/>
      <c r="C149" s="234"/>
      <c r="D149" s="235" t="s">
        <v>178</v>
      </c>
      <c r="E149" s="236" t="s">
        <v>1</v>
      </c>
      <c r="F149" s="237" t="s">
        <v>184</v>
      </c>
      <c r="G149" s="234"/>
      <c r="H149" s="236" t="s">
        <v>1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178</v>
      </c>
      <c r="AU149" s="243" t="s">
        <v>14</v>
      </c>
      <c r="AV149" s="13" t="s">
        <v>84</v>
      </c>
      <c r="AW149" s="13" t="s">
        <v>32</v>
      </c>
      <c r="AX149" s="13" t="s">
        <v>76</v>
      </c>
      <c r="AY149" s="243" t="s">
        <v>169</v>
      </c>
    </row>
    <row r="150" spans="1:51" s="14" customFormat="1" ht="12">
      <c r="A150" s="14"/>
      <c r="B150" s="244"/>
      <c r="C150" s="245"/>
      <c r="D150" s="235" t="s">
        <v>178</v>
      </c>
      <c r="E150" s="246" t="s">
        <v>1</v>
      </c>
      <c r="F150" s="247" t="s">
        <v>877</v>
      </c>
      <c r="G150" s="245"/>
      <c r="H150" s="248">
        <v>9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4" t="s">
        <v>178</v>
      </c>
      <c r="AU150" s="254" t="s">
        <v>14</v>
      </c>
      <c r="AV150" s="14" t="s">
        <v>14</v>
      </c>
      <c r="AW150" s="14" t="s">
        <v>32</v>
      </c>
      <c r="AX150" s="14" t="s">
        <v>84</v>
      </c>
      <c r="AY150" s="254" t="s">
        <v>169</v>
      </c>
    </row>
    <row r="151" spans="1:65" s="2" customFormat="1" ht="12">
      <c r="A151" s="39"/>
      <c r="B151" s="40"/>
      <c r="C151" s="220" t="s">
        <v>217</v>
      </c>
      <c r="D151" s="220" t="s">
        <v>171</v>
      </c>
      <c r="E151" s="221" t="s">
        <v>211</v>
      </c>
      <c r="F151" s="222" t="s">
        <v>212</v>
      </c>
      <c r="G151" s="223" t="s">
        <v>213</v>
      </c>
      <c r="H151" s="224">
        <v>20.5</v>
      </c>
      <c r="I151" s="225"/>
      <c r="J151" s="226">
        <f>ROUND(I151*H151,2)</f>
        <v>0</v>
      </c>
      <c r="K151" s="222" t="s">
        <v>175</v>
      </c>
      <c r="L151" s="45"/>
      <c r="M151" s="227" t="s">
        <v>1</v>
      </c>
      <c r="N151" s="228" t="s">
        <v>41</v>
      </c>
      <c r="O151" s="92"/>
      <c r="P151" s="229">
        <f>O151*H151</f>
        <v>0</v>
      </c>
      <c r="Q151" s="229">
        <v>3E-05</v>
      </c>
      <c r="R151" s="229">
        <f>Q151*H151</f>
        <v>0.000615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176</v>
      </c>
      <c r="AT151" s="231" t="s">
        <v>171</v>
      </c>
      <c r="AU151" s="231" t="s">
        <v>14</v>
      </c>
      <c r="AY151" s="18" t="s">
        <v>169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176</v>
      </c>
      <c r="BM151" s="231" t="s">
        <v>214</v>
      </c>
    </row>
    <row r="152" spans="1:51" s="13" customFormat="1" ht="12">
      <c r="A152" s="13"/>
      <c r="B152" s="233"/>
      <c r="C152" s="234"/>
      <c r="D152" s="235" t="s">
        <v>178</v>
      </c>
      <c r="E152" s="236" t="s">
        <v>1</v>
      </c>
      <c r="F152" s="237" t="s">
        <v>215</v>
      </c>
      <c r="G152" s="234"/>
      <c r="H152" s="236" t="s">
        <v>1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178</v>
      </c>
      <c r="AU152" s="243" t="s">
        <v>14</v>
      </c>
      <c r="AV152" s="13" t="s">
        <v>84</v>
      </c>
      <c r="AW152" s="13" t="s">
        <v>32</v>
      </c>
      <c r="AX152" s="13" t="s">
        <v>76</v>
      </c>
      <c r="AY152" s="243" t="s">
        <v>169</v>
      </c>
    </row>
    <row r="153" spans="1:51" s="14" customFormat="1" ht="12">
      <c r="A153" s="14"/>
      <c r="B153" s="244"/>
      <c r="C153" s="245"/>
      <c r="D153" s="235" t="s">
        <v>178</v>
      </c>
      <c r="E153" s="246" t="s">
        <v>1</v>
      </c>
      <c r="F153" s="247" t="s">
        <v>878</v>
      </c>
      <c r="G153" s="245"/>
      <c r="H153" s="248">
        <v>20.5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4" t="s">
        <v>178</v>
      </c>
      <c r="AU153" s="254" t="s">
        <v>14</v>
      </c>
      <c r="AV153" s="14" t="s">
        <v>14</v>
      </c>
      <c r="AW153" s="14" t="s">
        <v>32</v>
      </c>
      <c r="AX153" s="14" t="s">
        <v>84</v>
      </c>
      <c r="AY153" s="254" t="s">
        <v>169</v>
      </c>
    </row>
    <row r="154" spans="1:65" s="2" customFormat="1" ht="12">
      <c r="A154" s="39"/>
      <c r="B154" s="40"/>
      <c r="C154" s="220" t="s">
        <v>222</v>
      </c>
      <c r="D154" s="220" t="s">
        <v>171</v>
      </c>
      <c r="E154" s="221" t="s">
        <v>218</v>
      </c>
      <c r="F154" s="222" t="s">
        <v>219</v>
      </c>
      <c r="G154" s="223" t="s">
        <v>220</v>
      </c>
      <c r="H154" s="224">
        <v>2.1</v>
      </c>
      <c r="I154" s="225"/>
      <c r="J154" s="226">
        <f>ROUND(I154*H154,2)</f>
        <v>0</v>
      </c>
      <c r="K154" s="222" t="s">
        <v>175</v>
      </c>
      <c r="L154" s="45"/>
      <c r="M154" s="227" t="s">
        <v>1</v>
      </c>
      <c r="N154" s="228" t="s">
        <v>41</v>
      </c>
      <c r="O154" s="92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1" t="s">
        <v>176</v>
      </c>
      <c r="AT154" s="231" t="s">
        <v>171</v>
      </c>
      <c r="AU154" s="231" t="s">
        <v>14</v>
      </c>
      <c r="AY154" s="18" t="s">
        <v>169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84</v>
      </c>
      <c r="BK154" s="232">
        <f>ROUND(I154*H154,2)</f>
        <v>0</v>
      </c>
      <c r="BL154" s="18" t="s">
        <v>176</v>
      </c>
      <c r="BM154" s="231" t="s">
        <v>221</v>
      </c>
    </row>
    <row r="155" spans="1:51" s="13" customFormat="1" ht="12">
      <c r="A155" s="13"/>
      <c r="B155" s="233"/>
      <c r="C155" s="234"/>
      <c r="D155" s="235" t="s">
        <v>178</v>
      </c>
      <c r="E155" s="236" t="s">
        <v>1</v>
      </c>
      <c r="F155" s="237" t="s">
        <v>215</v>
      </c>
      <c r="G155" s="234"/>
      <c r="H155" s="236" t="s">
        <v>1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178</v>
      </c>
      <c r="AU155" s="243" t="s">
        <v>14</v>
      </c>
      <c r="AV155" s="13" t="s">
        <v>84</v>
      </c>
      <c r="AW155" s="13" t="s">
        <v>32</v>
      </c>
      <c r="AX155" s="13" t="s">
        <v>76</v>
      </c>
      <c r="AY155" s="243" t="s">
        <v>169</v>
      </c>
    </row>
    <row r="156" spans="1:51" s="14" customFormat="1" ht="12">
      <c r="A156" s="14"/>
      <c r="B156" s="244"/>
      <c r="C156" s="245"/>
      <c r="D156" s="235" t="s">
        <v>178</v>
      </c>
      <c r="E156" s="246" t="s">
        <v>1</v>
      </c>
      <c r="F156" s="247" t="s">
        <v>879</v>
      </c>
      <c r="G156" s="245"/>
      <c r="H156" s="248">
        <v>2.1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178</v>
      </c>
      <c r="AU156" s="254" t="s">
        <v>14</v>
      </c>
      <c r="AV156" s="14" t="s">
        <v>14</v>
      </c>
      <c r="AW156" s="14" t="s">
        <v>32</v>
      </c>
      <c r="AX156" s="14" t="s">
        <v>84</v>
      </c>
      <c r="AY156" s="254" t="s">
        <v>169</v>
      </c>
    </row>
    <row r="157" spans="1:65" s="2" customFormat="1" ht="12">
      <c r="A157" s="39"/>
      <c r="B157" s="40"/>
      <c r="C157" s="220" t="s">
        <v>227</v>
      </c>
      <c r="D157" s="220" t="s">
        <v>171</v>
      </c>
      <c r="E157" s="221" t="s">
        <v>223</v>
      </c>
      <c r="F157" s="222" t="s">
        <v>224</v>
      </c>
      <c r="G157" s="223" t="s">
        <v>202</v>
      </c>
      <c r="H157" s="224">
        <v>0.81</v>
      </c>
      <c r="I157" s="225"/>
      <c r="J157" s="226">
        <f>ROUND(I157*H157,2)</f>
        <v>0</v>
      </c>
      <c r="K157" s="222" t="s">
        <v>175</v>
      </c>
      <c r="L157" s="45"/>
      <c r="M157" s="227" t="s">
        <v>1</v>
      </c>
      <c r="N157" s="228" t="s">
        <v>41</v>
      </c>
      <c r="O157" s="92"/>
      <c r="P157" s="229">
        <f>O157*H157</f>
        <v>0</v>
      </c>
      <c r="Q157" s="229">
        <v>0.00868</v>
      </c>
      <c r="R157" s="229">
        <f>Q157*H157</f>
        <v>0.0070308</v>
      </c>
      <c r="S157" s="229">
        <v>0</v>
      </c>
      <c r="T157" s="23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1" t="s">
        <v>176</v>
      </c>
      <c r="AT157" s="231" t="s">
        <v>171</v>
      </c>
      <c r="AU157" s="231" t="s">
        <v>14</v>
      </c>
      <c r="AY157" s="18" t="s">
        <v>169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84</v>
      </c>
      <c r="BK157" s="232">
        <f>ROUND(I157*H157,2)</f>
        <v>0</v>
      </c>
      <c r="BL157" s="18" t="s">
        <v>176</v>
      </c>
      <c r="BM157" s="231" t="s">
        <v>880</v>
      </c>
    </row>
    <row r="158" spans="1:51" s="13" customFormat="1" ht="12">
      <c r="A158" s="13"/>
      <c r="B158" s="233"/>
      <c r="C158" s="234"/>
      <c r="D158" s="235" t="s">
        <v>178</v>
      </c>
      <c r="E158" s="236" t="s">
        <v>1</v>
      </c>
      <c r="F158" s="237" t="s">
        <v>556</v>
      </c>
      <c r="G158" s="234"/>
      <c r="H158" s="236" t="s">
        <v>1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178</v>
      </c>
      <c r="AU158" s="243" t="s">
        <v>14</v>
      </c>
      <c r="AV158" s="13" t="s">
        <v>84</v>
      </c>
      <c r="AW158" s="13" t="s">
        <v>32</v>
      </c>
      <c r="AX158" s="13" t="s">
        <v>76</v>
      </c>
      <c r="AY158" s="243" t="s">
        <v>169</v>
      </c>
    </row>
    <row r="159" spans="1:51" s="14" customFormat="1" ht="12">
      <c r="A159" s="14"/>
      <c r="B159" s="244"/>
      <c r="C159" s="245"/>
      <c r="D159" s="235" t="s">
        <v>178</v>
      </c>
      <c r="E159" s="246" t="s">
        <v>1</v>
      </c>
      <c r="F159" s="247" t="s">
        <v>881</v>
      </c>
      <c r="G159" s="245"/>
      <c r="H159" s="248">
        <v>0.81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4" t="s">
        <v>178</v>
      </c>
      <c r="AU159" s="254" t="s">
        <v>14</v>
      </c>
      <c r="AV159" s="14" t="s">
        <v>14</v>
      </c>
      <c r="AW159" s="14" t="s">
        <v>32</v>
      </c>
      <c r="AX159" s="14" t="s">
        <v>84</v>
      </c>
      <c r="AY159" s="254" t="s">
        <v>169</v>
      </c>
    </row>
    <row r="160" spans="1:65" s="2" customFormat="1" ht="12">
      <c r="A160" s="39"/>
      <c r="B160" s="40"/>
      <c r="C160" s="220" t="s">
        <v>232</v>
      </c>
      <c r="D160" s="220" t="s">
        <v>171</v>
      </c>
      <c r="E160" s="221" t="s">
        <v>233</v>
      </c>
      <c r="F160" s="222" t="s">
        <v>234</v>
      </c>
      <c r="G160" s="223" t="s">
        <v>202</v>
      </c>
      <c r="H160" s="224">
        <v>0.81</v>
      </c>
      <c r="I160" s="225"/>
      <c r="J160" s="226">
        <f>ROUND(I160*H160,2)</f>
        <v>0</v>
      </c>
      <c r="K160" s="222" t="s">
        <v>175</v>
      </c>
      <c r="L160" s="45"/>
      <c r="M160" s="227" t="s">
        <v>1</v>
      </c>
      <c r="N160" s="228" t="s">
        <v>41</v>
      </c>
      <c r="O160" s="92"/>
      <c r="P160" s="229">
        <f>O160*H160</f>
        <v>0</v>
      </c>
      <c r="Q160" s="229">
        <v>0.01269</v>
      </c>
      <c r="R160" s="229">
        <f>Q160*H160</f>
        <v>0.0102789</v>
      </c>
      <c r="S160" s="229">
        <v>0</v>
      </c>
      <c r="T160" s="23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1" t="s">
        <v>176</v>
      </c>
      <c r="AT160" s="231" t="s">
        <v>171</v>
      </c>
      <c r="AU160" s="231" t="s">
        <v>14</v>
      </c>
      <c r="AY160" s="18" t="s">
        <v>169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84</v>
      </c>
      <c r="BK160" s="232">
        <f>ROUND(I160*H160,2)</f>
        <v>0</v>
      </c>
      <c r="BL160" s="18" t="s">
        <v>176</v>
      </c>
      <c r="BM160" s="231" t="s">
        <v>882</v>
      </c>
    </row>
    <row r="161" spans="1:51" s="13" customFormat="1" ht="12">
      <c r="A161" s="13"/>
      <c r="B161" s="233"/>
      <c r="C161" s="234"/>
      <c r="D161" s="235" t="s">
        <v>178</v>
      </c>
      <c r="E161" s="236" t="s">
        <v>1</v>
      </c>
      <c r="F161" s="237" t="s">
        <v>556</v>
      </c>
      <c r="G161" s="234"/>
      <c r="H161" s="236" t="s">
        <v>1</v>
      </c>
      <c r="I161" s="238"/>
      <c r="J161" s="234"/>
      <c r="K161" s="234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178</v>
      </c>
      <c r="AU161" s="243" t="s">
        <v>14</v>
      </c>
      <c r="AV161" s="13" t="s">
        <v>84</v>
      </c>
      <c r="AW161" s="13" t="s">
        <v>32</v>
      </c>
      <c r="AX161" s="13" t="s">
        <v>76</v>
      </c>
      <c r="AY161" s="243" t="s">
        <v>169</v>
      </c>
    </row>
    <row r="162" spans="1:51" s="14" customFormat="1" ht="12">
      <c r="A162" s="14"/>
      <c r="B162" s="244"/>
      <c r="C162" s="245"/>
      <c r="D162" s="235" t="s">
        <v>178</v>
      </c>
      <c r="E162" s="246" t="s">
        <v>1</v>
      </c>
      <c r="F162" s="247" t="s">
        <v>881</v>
      </c>
      <c r="G162" s="245"/>
      <c r="H162" s="248">
        <v>0.81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4" t="s">
        <v>178</v>
      </c>
      <c r="AU162" s="254" t="s">
        <v>14</v>
      </c>
      <c r="AV162" s="14" t="s">
        <v>14</v>
      </c>
      <c r="AW162" s="14" t="s">
        <v>32</v>
      </c>
      <c r="AX162" s="14" t="s">
        <v>84</v>
      </c>
      <c r="AY162" s="254" t="s">
        <v>169</v>
      </c>
    </row>
    <row r="163" spans="1:65" s="2" customFormat="1" ht="12">
      <c r="A163" s="39"/>
      <c r="B163" s="40"/>
      <c r="C163" s="220" t="s">
        <v>236</v>
      </c>
      <c r="D163" s="220" t="s">
        <v>171</v>
      </c>
      <c r="E163" s="221" t="s">
        <v>237</v>
      </c>
      <c r="F163" s="222" t="s">
        <v>238</v>
      </c>
      <c r="G163" s="223" t="s">
        <v>202</v>
      </c>
      <c r="H163" s="224">
        <v>1.62</v>
      </c>
      <c r="I163" s="225"/>
      <c r="J163" s="226">
        <f>ROUND(I163*H163,2)</f>
        <v>0</v>
      </c>
      <c r="K163" s="222" t="s">
        <v>175</v>
      </c>
      <c r="L163" s="45"/>
      <c r="M163" s="227" t="s">
        <v>1</v>
      </c>
      <c r="N163" s="228" t="s">
        <v>41</v>
      </c>
      <c r="O163" s="92"/>
      <c r="P163" s="229">
        <f>O163*H163</f>
        <v>0</v>
      </c>
      <c r="Q163" s="229">
        <v>0.0369</v>
      </c>
      <c r="R163" s="229">
        <f>Q163*H163</f>
        <v>0.059778000000000005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176</v>
      </c>
      <c r="AT163" s="231" t="s">
        <v>171</v>
      </c>
      <c r="AU163" s="231" t="s">
        <v>14</v>
      </c>
      <c r="AY163" s="18" t="s">
        <v>169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84</v>
      </c>
      <c r="BK163" s="232">
        <f>ROUND(I163*H163,2)</f>
        <v>0</v>
      </c>
      <c r="BL163" s="18" t="s">
        <v>176</v>
      </c>
      <c r="BM163" s="231" t="s">
        <v>239</v>
      </c>
    </row>
    <row r="164" spans="1:51" s="13" customFormat="1" ht="12">
      <c r="A164" s="13"/>
      <c r="B164" s="233"/>
      <c r="C164" s="234"/>
      <c r="D164" s="235" t="s">
        <v>178</v>
      </c>
      <c r="E164" s="236" t="s">
        <v>1</v>
      </c>
      <c r="F164" s="237" t="s">
        <v>215</v>
      </c>
      <c r="G164" s="234"/>
      <c r="H164" s="236" t="s">
        <v>1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178</v>
      </c>
      <c r="AU164" s="243" t="s">
        <v>14</v>
      </c>
      <c r="AV164" s="13" t="s">
        <v>84</v>
      </c>
      <c r="AW164" s="13" t="s">
        <v>32</v>
      </c>
      <c r="AX164" s="13" t="s">
        <v>76</v>
      </c>
      <c r="AY164" s="243" t="s">
        <v>169</v>
      </c>
    </row>
    <row r="165" spans="1:51" s="14" customFormat="1" ht="12">
      <c r="A165" s="14"/>
      <c r="B165" s="244"/>
      <c r="C165" s="245"/>
      <c r="D165" s="235" t="s">
        <v>178</v>
      </c>
      <c r="E165" s="246" t="s">
        <v>1</v>
      </c>
      <c r="F165" s="247" t="s">
        <v>883</v>
      </c>
      <c r="G165" s="245"/>
      <c r="H165" s="248">
        <v>1.62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4" t="s">
        <v>178</v>
      </c>
      <c r="AU165" s="254" t="s">
        <v>14</v>
      </c>
      <c r="AV165" s="14" t="s">
        <v>14</v>
      </c>
      <c r="AW165" s="14" t="s">
        <v>32</v>
      </c>
      <c r="AX165" s="14" t="s">
        <v>84</v>
      </c>
      <c r="AY165" s="254" t="s">
        <v>169</v>
      </c>
    </row>
    <row r="166" spans="1:65" s="2" customFormat="1" ht="12">
      <c r="A166" s="39"/>
      <c r="B166" s="40"/>
      <c r="C166" s="220" t="s">
        <v>242</v>
      </c>
      <c r="D166" s="220" t="s">
        <v>171</v>
      </c>
      <c r="E166" s="221" t="s">
        <v>243</v>
      </c>
      <c r="F166" s="222" t="s">
        <v>244</v>
      </c>
      <c r="G166" s="223" t="s">
        <v>245</v>
      </c>
      <c r="H166" s="224">
        <v>7.614</v>
      </c>
      <c r="I166" s="225"/>
      <c r="J166" s="226">
        <f>ROUND(I166*H166,2)</f>
        <v>0</v>
      </c>
      <c r="K166" s="222" t="s">
        <v>175</v>
      </c>
      <c r="L166" s="45"/>
      <c r="M166" s="227" t="s">
        <v>1</v>
      </c>
      <c r="N166" s="228" t="s">
        <v>41</v>
      </c>
      <c r="O166" s="92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1" t="s">
        <v>176</v>
      </c>
      <c r="AT166" s="231" t="s">
        <v>171</v>
      </c>
      <c r="AU166" s="231" t="s">
        <v>14</v>
      </c>
      <c r="AY166" s="18" t="s">
        <v>169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84</v>
      </c>
      <c r="BK166" s="232">
        <f>ROUND(I166*H166,2)</f>
        <v>0</v>
      </c>
      <c r="BL166" s="18" t="s">
        <v>176</v>
      </c>
      <c r="BM166" s="231" t="s">
        <v>246</v>
      </c>
    </row>
    <row r="167" spans="1:51" s="13" customFormat="1" ht="12">
      <c r="A167" s="13"/>
      <c r="B167" s="233"/>
      <c r="C167" s="234"/>
      <c r="D167" s="235" t="s">
        <v>178</v>
      </c>
      <c r="E167" s="236" t="s">
        <v>1</v>
      </c>
      <c r="F167" s="237" t="s">
        <v>215</v>
      </c>
      <c r="G167" s="234"/>
      <c r="H167" s="236" t="s">
        <v>1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178</v>
      </c>
      <c r="AU167" s="243" t="s">
        <v>14</v>
      </c>
      <c r="AV167" s="13" t="s">
        <v>84</v>
      </c>
      <c r="AW167" s="13" t="s">
        <v>32</v>
      </c>
      <c r="AX167" s="13" t="s">
        <v>76</v>
      </c>
      <c r="AY167" s="243" t="s">
        <v>169</v>
      </c>
    </row>
    <row r="168" spans="1:51" s="14" customFormat="1" ht="12">
      <c r="A168" s="14"/>
      <c r="B168" s="244"/>
      <c r="C168" s="245"/>
      <c r="D168" s="235" t="s">
        <v>178</v>
      </c>
      <c r="E168" s="246" t="s">
        <v>1</v>
      </c>
      <c r="F168" s="247" t="s">
        <v>884</v>
      </c>
      <c r="G168" s="245"/>
      <c r="H168" s="248">
        <v>7.614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4" t="s">
        <v>178</v>
      </c>
      <c r="AU168" s="254" t="s">
        <v>14</v>
      </c>
      <c r="AV168" s="14" t="s">
        <v>14</v>
      </c>
      <c r="AW168" s="14" t="s">
        <v>32</v>
      </c>
      <c r="AX168" s="14" t="s">
        <v>84</v>
      </c>
      <c r="AY168" s="254" t="s">
        <v>169</v>
      </c>
    </row>
    <row r="169" spans="1:65" s="2" customFormat="1" ht="33" customHeight="1">
      <c r="A169" s="39"/>
      <c r="B169" s="40"/>
      <c r="C169" s="220" t="s">
        <v>249</v>
      </c>
      <c r="D169" s="220" t="s">
        <v>171</v>
      </c>
      <c r="E169" s="221" t="s">
        <v>261</v>
      </c>
      <c r="F169" s="222" t="s">
        <v>262</v>
      </c>
      <c r="G169" s="223" t="s">
        <v>245</v>
      </c>
      <c r="H169" s="224">
        <v>13.046</v>
      </c>
      <c r="I169" s="225"/>
      <c r="J169" s="226">
        <f>ROUND(I169*H169,2)</f>
        <v>0</v>
      </c>
      <c r="K169" s="222" t="s">
        <v>175</v>
      </c>
      <c r="L169" s="45"/>
      <c r="M169" s="227" t="s">
        <v>1</v>
      </c>
      <c r="N169" s="228" t="s">
        <v>41</v>
      </c>
      <c r="O169" s="92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1" t="s">
        <v>176</v>
      </c>
      <c r="AT169" s="231" t="s">
        <v>171</v>
      </c>
      <c r="AU169" s="231" t="s">
        <v>14</v>
      </c>
      <c r="AY169" s="18" t="s">
        <v>169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84</v>
      </c>
      <c r="BK169" s="232">
        <f>ROUND(I169*H169,2)</f>
        <v>0</v>
      </c>
      <c r="BL169" s="18" t="s">
        <v>176</v>
      </c>
      <c r="BM169" s="231" t="s">
        <v>263</v>
      </c>
    </row>
    <row r="170" spans="1:51" s="13" customFormat="1" ht="12">
      <c r="A170" s="13"/>
      <c r="B170" s="233"/>
      <c r="C170" s="234"/>
      <c r="D170" s="235" t="s">
        <v>178</v>
      </c>
      <c r="E170" s="236" t="s">
        <v>1</v>
      </c>
      <c r="F170" s="237" t="s">
        <v>215</v>
      </c>
      <c r="G170" s="234"/>
      <c r="H170" s="236" t="s">
        <v>1</v>
      </c>
      <c r="I170" s="238"/>
      <c r="J170" s="234"/>
      <c r="K170" s="234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178</v>
      </c>
      <c r="AU170" s="243" t="s">
        <v>14</v>
      </c>
      <c r="AV170" s="13" t="s">
        <v>84</v>
      </c>
      <c r="AW170" s="13" t="s">
        <v>32</v>
      </c>
      <c r="AX170" s="13" t="s">
        <v>76</v>
      </c>
      <c r="AY170" s="243" t="s">
        <v>169</v>
      </c>
    </row>
    <row r="171" spans="1:51" s="13" customFormat="1" ht="12">
      <c r="A171" s="13"/>
      <c r="B171" s="233"/>
      <c r="C171" s="234"/>
      <c r="D171" s="235" t="s">
        <v>178</v>
      </c>
      <c r="E171" s="236" t="s">
        <v>1</v>
      </c>
      <c r="F171" s="237" t="s">
        <v>264</v>
      </c>
      <c r="G171" s="234"/>
      <c r="H171" s="236" t="s">
        <v>1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178</v>
      </c>
      <c r="AU171" s="243" t="s">
        <v>14</v>
      </c>
      <c r="AV171" s="13" t="s">
        <v>84</v>
      </c>
      <c r="AW171" s="13" t="s">
        <v>32</v>
      </c>
      <c r="AX171" s="13" t="s">
        <v>76</v>
      </c>
      <c r="AY171" s="243" t="s">
        <v>169</v>
      </c>
    </row>
    <row r="172" spans="1:51" s="14" customFormat="1" ht="12">
      <c r="A172" s="14"/>
      <c r="B172" s="244"/>
      <c r="C172" s="245"/>
      <c r="D172" s="235" t="s">
        <v>178</v>
      </c>
      <c r="E172" s="246" t="s">
        <v>1</v>
      </c>
      <c r="F172" s="247" t="s">
        <v>885</v>
      </c>
      <c r="G172" s="245"/>
      <c r="H172" s="248">
        <v>50.787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4" t="s">
        <v>178</v>
      </c>
      <c r="AU172" s="254" t="s">
        <v>14</v>
      </c>
      <c r="AV172" s="14" t="s">
        <v>14</v>
      </c>
      <c r="AW172" s="14" t="s">
        <v>32</v>
      </c>
      <c r="AX172" s="14" t="s">
        <v>76</v>
      </c>
      <c r="AY172" s="254" t="s">
        <v>169</v>
      </c>
    </row>
    <row r="173" spans="1:51" s="14" customFormat="1" ht="12">
      <c r="A173" s="14"/>
      <c r="B173" s="244"/>
      <c r="C173" s="245"/>
      <c r="D173" s="235" t="s">
        <v>178</v>
      </c>
      <c r="E173" s="246" t="s">
        <v>1</v>
      </c>
      <c r="F173" s="247" t="s">
        <v>886</v>
      </c>
      <c r="G173" s="245"/>
      <c r="H173" s="248">
        <v>4.865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4" t="s">
        <v>178</v>
      </c>
      <c r="AU173" s="254" t="s">
        <v>14</v>
      </c>
      <c r="AV173" s="14" t="s">
        <v>14</v>
      </c>
      <c r="AW173" s="14" t="s">
        <v>32</v>
      </c>
      <c r="AX173" s="14" t="s">
        <v>76</v>
      </c>
      <c r="AY173" s="254" t="s">
        <v>169</v>
      </c>
    </row>
    <row r="174" spans="1:51" s="14" customFormat="1" ht="12">
      <c r="A174" s="14"/>
      <c r="B174" s="244"/>
      <c r="C174" s="245"/>
      <c r="D174" s="235" t="s">
        <v>178</v>
      </c>
      <c r="E174" s="246" t="s">
        <v>1</v>
      </c>
      <c r="F174" s="247" t="s">
        <v>887</v>
      </c>
      <c r="G174" s="245"/>
      <c r="H174" s="248">
        <v>-6.206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4" t="s">
        <v>178</v>
      </c>
      <c r="AU174" s="254" t="s">
        <v>14</v>
      </c>
      <c r="AV174" s="14" t="s">
        <v>14</v>
      </c>
      <c r="AW174" s="14" t="s">
        <v>32</v>
      </c>
      <c r="AX174" s="14" t="s">
        <v>76</v>
      </c>
      <c r="AY174" s="254" t="s">
        <v>169</v>
      </c>
    </row>
    <row r="175" spans="1:51" s="14" customFormat="1" ht="12">
      <c r="A175" s="14"/>
      <c r="B175" s="244"/>
      <c r="C175" s="245"/>
      <c r="D175" s="235" t="s">
        <v>178</v>
      </c>
      <c r="E175" s="246" t="s">
        <v>1</v>
      </c>
      <c r="F175" s="247" t="s">
        <v>888</v>
      </c>
      <c r="G175" s="245"/>
      <c r="H175" s="248">
        <v>-5.072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4" t="s">
        <v>178</v>
      </c>
      <c r="AU175" s="254" t="s">
        <v>14</v>
      </c>
      <c r="AV175" s="14" t="s">
        <v>14</v>
      </c>
      <c r="AW175" s="14" t="s">
        <v>32</v>
      </c>
      <c r="AX175" s="14" t="s">
        <v>76</v>
      </c>
      <c r="AY175" s="254" t="s">
        <v>169</v>
      </c>
    </row>
    <row r="176" spans="1:51" s="14" customFormat="1" ht="12">
      <c r="A176" s="14"/>
      <c r="B176" s="244"/>
      <c r="C176" s="245"/>
      <c r="D176" s="235" t="s">
        <v>178</v>
      </c>
      <c r="E176" s="246" t="s">
        <v>1</v>
      </c>
      <c r="F176" s="247" t="s">
        <v>889</v>
      </c>
      <c r="G176" s="245"/>
      <c r="H176" s="248">
        <v>-0.887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4" t="s">
        <v>178</v>
      </c>
      <c r="AU176" s="254" t="s">
        <v>14</v>
      </c>
      <c r="AV176" s="14" t="s">
        <v>14</v>
      </c>
      <c r="AW176" s="14" t="s">
        <v>32</v>
      </c>
      <c r="AX176" s="14" t="s">
        <v>76</v>
      </c>
      <c r="AY176" s="254" t="s">
        <v>169</v>
      </c>
    </row>
    <row r="177" spans="1:51" s="15" customFormat="1" ht="12">
      <c r="A177" s="15"/>
      <c r="B177" s="255"/>
      <c r="C177" s="256"/>
      <c r="D177" s="235" t="s">
        <v>178</v>
      </c>
      <c r="E177" s="257" t="s">
        <v>126</v>
      </c>
      <c r="F177" s="258" t="s">
        <v>187</v>
      </c>
      <c r="G177" s="256"/>
      <c r="H177" s="259">
        <v>43.487</v>
      </c>
      <c r="I177" s="260"/>
      <c r="J177" s="256"/>
      <c r="K177" s="256"/>
      <c r="L177" s="261"/>
      <c r="M177" s="262"/>
      <c r="N177" s="263"/>
      <c r="O177" s="263"/>
      <c r="P177" s="263"/>
      <c r="Q177" s="263"/>
      <c r="R177" s="263"/>
      <c r="S177" s="263"/>
      <c r="T177" s="264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5" t="s">
        <v>178</v>
      </c>
      <c r="AU177" s="265" t="s">
        <v>14</v>
      </c>
      <c r="AV177" s="15" t="s">
        <v>176</v>
      </c>
      <c r="AW177" s="15" t="s">
        <v>32</v>
      </c>
      <c r="AX177" s="15" t="s">
        <v>76</v>
      </c>
      <c r="AY177" s="265" t="s">
        <v>169</v>
      </c>
    </row>
    <row r="178" spans="1:51" s="14" customFormat="1" ht="12">
      <c r="A178" s="14"/>
      <c r="B178" s="244"/>
      <c r="C178" s="245"/>
      <c r="D178" s="235" t="s">
        <v>178</v>
      </c>
      <c r="E178" s="246" t="s">
        <v>1</v>
      </c>
      <c r="F178" s="247" t="s">
        <v>274</v>
      </c>
      <c r="G178" s="245"/>
      <c r="H178" s="248">
        <v>13.046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178</v>
      </c>
      <c r="AU178" s="254" t="s">
        <v>14</v>
      </c>
      <c r="AV178" s="14" t="s">
        <v>14</v>
      </c>
      <c r="AW178" s="14" t="s">
        <v>32</v>
      </c>
      <c r="AX178" s="14" t="s">
        <v>84</v>
      </c>
      <c r="AY178" s="254" t="s">
        <v>169</v>
      </c>
    </row>
    <row r="179" spans="1:65" s="2" customFormat="1" ht="33" customHeight="1">
      <c r="A179" s="39"/>
      <c r="B179" s="40"/>
      <c r="C179" s="220" t="s">
        <v>8</v>
      </c>
      <c r="D179" s="220" t="s">
        <v>171</v>
      </c>
      <c r="E179" s="221" t="s">
        <v>276</v>
      </c>
      <c r="F179" s="222" t="s">
        <v>277</v>
      </c>
      <c r="G179" s="223" t="s">
        <v>245</v>
      </c>
      <c r="H179" s="224">
        <v>30.441</v>
      </c>
      <c r="I179" s="225"/>
      <c r="J179" s="226">
        <f>ROUND(I179*H179,2)</f>
        <v>0</v>
      </c>
      <c r="K179" s="222" t="s">
        <v>175</v>
      </c>
      <c r="L179" s="45"/>
      <c r="M179" s="227" t="s">
        <v>1</v>
      </c>
      <c r="N179" s="228" t="s">
        <v>41</v>
      </c>
      <c r="O179" s="92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1" t="s">
        <v>176</v>
      </c>
      <c r="AT179" s="231" t="s">
        <v>171</v>
      </c>
      <c r="AU179" s="231" t="s">
        <v>14</v>
      </c>
      <c r="AY179" s="18" t="s">
        <v>169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8" t="s">
        <v>84</v>
      </c>
      <c r="BK179" s="232">
        <f>ROUND(I179*H179,2)</f>
        <v>0</v>
      </c>
      <c r="BL179" s="18" t="s">
        <v>176</v>
      </c>
      <c r="BM179" s="231" t="s">
        <v>278</v>
      </c>
    </row>
    <row r="180" spans="1:51" s="14" customFormat="1" ht="12">
      <c r="A180" s="14"/>
      <c r="B180" s="244"/>
      <c r="C180" s="245"/>
      <c r="D180" s="235" t="s">
        <v>178</v>
      </c>
      <c r="E180" s="246" t="s">
        <v>1</v>
      </c>
      <c r="F180" s="247" t="s">
        <v>279</v>
      </c>
      <c r="G180" s="245"/>
      <c r="H180" s="248">
        <v>30.441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4" t="s">
        <v>178</v>
      </c>
      <c r="AU180" s="254" t="s">
        <v>14</v>
      </c>
      <c r="AV180" s="14" t="s">
        <v>14</v>
      </c>
      <c r="AW180" s="14" t="s">
        <v>32</v>
      </c>
      <c r="AX180" s="14" t="s">
        <v>84</v>
      </c>
      <c r="AY180" s="254" t="s">
        <v>169</v>
      </c>
    </row>
    <row r="181" spans="1:65" s="2" customFormat="1" ht="21.75" customHeight="1">
      <c r="A181" s="39"/>
      <c r="B181" s="40"/>
      <c r="C181" s="220" t="s">
        <v>260</v>
      </c>
      <c r="D181" s="220" t="s">
        <v>171</v>
      </c>
      <c r="E181" s="221" t="s">
        <v>281</v>
      </c>
      <c r="F181" s="222" t="s">
        <v>282</v>
      </c>
      <c r="G181" s="223" t="s">
        <v>174</v>
      </c>
      <c r="H181" s="224">
        <v>92.408</v>
      </c>
      <c r="I181" s="225"/>
      <c r="J181" s="226">
        <f>ROUND(I181*H181,2)</f>
        <v>0</v>
      </c>
      <c r="K181" s="222" t="s">
        <v>175</v>
      </c>
      <c r="L181" s="45"/>
      <c r="M181" s="227" t="s">
        <v>1</v>
      </c>
      <c r="N181" s="228" t="s">
        <v>41</v>
      </c>
      <c r="O181" s="92"/>
      <c r="P181" s="229">
        <f>O181*H181</f>
        <v>0</v>
      </c>
      <c r="Q181" s="229">
        <v>0.00058</v>
      </c>
      <c r="R181" s="229">
        <f>Q181*H181</f>
        <v>0.05359664</v>
      </c>
      <c r="S181" s="229">
        <v>0</v>
      </c>
      <c r="T181" s="23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1" t="s">
        <v>176</v>
      </c>
      <c r="AT181" s="231" t="s">
        <v>171</v>
      </c>
      <c r="AU181" s="231" t="s">
        <v>14</v>
      </c>
      <c r="AY181" s="18" t="s">
        <v>169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8" t="s">
        <v>84</v>
      </c>
      <c r="BK181" s="232">
        <f>ROUND(I181*H181,2)</f>
        <v>0</v>
      </c>
      <c r="BL181" s="18" t="s">
        <v>176</v>
      </c>
      <c r="BM181" s="231" t="s">
        <v>283</v>
      </c>
    </row>
    <row r="182" spans="1:51" s="13" customFormat="1" ht="12">
      <c r="A182" s="13"/>
      <c r="B182" s="233"/>
      <c r="C182" s="234"/>
      <c r="D182" s="235" t="s">
        <v>178</v>
      </c>
      <c r="E182" s="236" t="s">
        <v>1</v>
      </c>
      <c r="F182" s="237" t="s">
        <v>215</v>
      </c>
      <c r="G182" s="234"/>
      <c r="H182" s="236" t="s">
        <v>1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178</v>
      </c>
      <c r="AU182" s="243" t="s">
        <v>14</v>
      </c>
      <c r="AV182" s="13" t="s">
        <v>84</v>
      </c>
      <c r="AW182" s="13" t="s">
        <v>32</v>
      </c>
      <c r="AX182" s="13" t="s">
        <v>76</v>
      </c>
      <c r="AY182" s="243" t="s">
        <v>169</v>
      </c>
    </row>
    <row r="183" spans="1:51" s="13" customFormat="1" ht="12">
      <c r="A183" s="13"/>
      <c r="B183" s="233"/>
      <c r="C183" s="234"/>
      <c r="D183" s="235" t="s">
        <v>178</v>
      </c>
      <c r="E183" s="236" t="s">
        <v>1</v>
      </c>
      <c r="F183" s="237" t="s">
        <v>264</v>
      </c>
      <c r="G183" s="234"/>
      <c r="H183" s="236" t="s">
        <v>1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178</v>
      </c>
      <c r="AU183" s="243" t="s">
        <v>14</v>
      </c>
      <c r="AV183" s="13" t="s">
        <v>84</v>
      </c>
      <c r="AW183" s="13" t="s">
        <v>32</v>
      </c>
      <c r="AX183" s="13" t="s">
        <v>76</v>
      </c>
      <c r="AY183" s="243" t="s">
        <v>169</v>
      </c>
    </row>
    <row r="184" spans="1:51" s="14" customFormat="1" ht="12">
      <c r="A184" s="14"/>
      <c r="B184" s="244"/>
      <c r="C184" s="245"/>
      <c r="D184" s="235" t="s">
        <v>178</v>
      </c>
      <c r="E184" s="246" t="s">
        <v>1</v>
      </c>
      <c r="F184" s="247" t="s">
        <v>890</v>
      </c>
      <c r="G184" s="245"/>
      <c r="H184" s="248">
        <v>90.2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4" t="s">
        <v>178</v>
      </c>
      <c r="AU184" s="254" t="s">
        <v>14</v>
      </c>
      <c r="AV184" s="14" t="s">
        <v>14</v>
      </c>
      <c r="AW184" s="14" t="s">
        <v>32</v>
      </c>
      <c r="AX184" s="14" t="s">
        <v>76</v>
      </c>
      <c r="AY184" s="254" t="s">
        <v>169</v>
      </c>
    </row>
    <row r="185" spans="1:51" s="14" customFormat="1" ht="12">
      <c r="A185" s="14"/>
      <c r="B185" s="244"/>
      <c r="C185" s="245"/>
      <c r="D185" s="235" t="s">
        <v>178</v>
      </c>
      <c r="E185" s="246" t="s">
        <v>1</v>
      </c>
      <c r="F185" s="247" t="s">
        <v>891</v>
      </c>
      <c r="G185" s="245"/>
      <c r="H185" s="248">
        <v>2.208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4" t="s">
        <v>178</v>
      </c>
      <c r="AU185" s="254" t="s">
        <v>14</v>
      </c>
      <c r="AV185" s="14" t="s">
        <v>14</v>
      </c>
      <c r="AW185" s="14" t="s">
        <v>32</v>
      </c>
      <c r="AX185" s="14" t="s">
        <v>76</v>
      </c>
      <c r="AY185" s="254" t="s">
        <v>169</v>
      </c>
    </row>
    <row r="186" spans="1:51" s="15" customFormat="1" ht="12">
      <c r="A186" s="15"/>
      <c r="B186" s="255"/>
      <c r="C186" s="256"/>
      <c r="D186" s="235" t="s">
        <v>178</v>
      </c>
      <c r="E186" s="257" t="s">
        <v>113</v>
      </c>
      <c r="F186" s="258" t="s">
        <v>187</v>
      </c>
      <c r="G186" s="256"/>
      <c r="H186" s="259">
        <v>92.408</v>
      </c>
      <c r="I186" s="260"/>
      <c r="J186" s="256"/>
      <c r="K186" s="256"/>
      <c r="L186" s="261"/>
      <c r="M186" s="262"/>
      <c r="N186" s="263"/>
      <c r="O186" s="263"/>
      <c r="P186" s="263"/>
      <c r="Q186" s="263"/>
      <c r="R186" s="263"/>
      <c r="S186" s="263"/>
      <c r="T186" s="264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5" t="s">
        <v>178</v>
      </c>
      <c r="AU186" s="265" t="s">
        <v>14</v>
      </c>
      <c r="AV186" s="15" t="s">
        <v>176</v>
      </c>
      <c r="AW186" s="15" t="s">
        <v>32</v>
      </c>
      <c r="AX186" s="15" t="s">
        <v>84</v>
      </c>
      <c r="AY186" s="265" t="s">
        <v>169</v>
      </c>
    </row>
    <row r="187" spans="1:65" s="2" customFormat="1" ht="21.75" customHeight="1">
      <c r="A187" s="39"/>
      <c r="B187" s="40"/>
      <c r="C187" s="220" t="s">
        <v>275</v>
      </c>
      <c r="D187" s="220" t="s">
        <v>171</v>
      </c>
      <c r="E187" s="221" t="s">
        <v>288</v>
      </c>
      <c r="F187" s="222" t="s">
        <v>289</v>
      </c>
      <c r="G187" s="223" t="s">
        <v>174</v>
      </c>
      <c r="H187" s="224">
        <v>92.408</v>
      </c>
      <c r="I187" s="225"/>
      <c r="J187" s="226">
        <f>ROUND(I187*H187,2)</f>
        <v>0</v>
      </c>
      <c r="K187" s="222" t="s">
        <v>175</v>
      </c>
      <c r="L187" s="45"/>
      <c r="M187" s="227" t="s">
        <v>1</v>
      </c>
      <c r="N187" s="228" t="s">
        <v>41</v>
      </c>
      <c r="O187" s="92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1" t="s">
        <v>176</v>
      </c>
      <c r="AT187" s="231" t="s">
        <v>171</v>
      </c>
      <c r="AU187" s="231" t="s">
        <v>14</v>
      </c>
      <c r="AY187" s="18" t="s">
        <v>169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8" t="s">
        <v>84</v>
      </c>
      <c r="BK187" s="232">
        <f>ROUND(I187*H187,2)</f>
        <v>0</v>
      </c>
      <c r="BL187" s="18" t="s">
        <v>176</v>
      </c>
      <c r="BM187" s="231" t="s">
        <v>290</v>
      </c>
    </row>
    <row r="188" spans="1:51" s="14" customFormat="1" ht="12">
      <c r="A188" s="14"/>
      <c r="B188" s="244"/>
      <c r="C188" s="245"/>
      <c r="D188" s="235" t="s">
        <v>178</v>
      </c>
      <c r="E188" s="246" t="s">
        <v>1</v>
      </c>
      <c r="F188" s="247" t="s">
        <v>113</v>
      </c>
      <c r="G188" s="245"/>
      <c r="H188" s="248">
        <v>92.408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4" t="s">
        <v>178</v>
      </c>
      <c r="AU188" s="254" t="s">
        <v>14</v>
      </c>
      <c r="AV188" s="14" t="s">
        <v>14</v>
      </c>
      <c r="AW188" s="14" t="s">
        <v>32</v>
      </c>
      <c r="AX188" s="14" t="s">
        <v>84</v>
      </c>
      <c r="AY188" s="254" t="s">
        <v>169</v>
      </c>
    </row>
    <row r="189" spans="1:65" s="2" customFormat="1" ht="33" customHeight="1">
      <c r="A189" s="39"/>
      <c r="B189" s="40"/>
      <c r="C189" s="220" t="s">
        <v>280</v>
      </c>
      <c r="D189" s="220" t="s">
        <v>171</v>
      </c>
      <c r="E189" s="221" t="s">
        <v>292</v>
      </c>
      <c r="F189" s="222" t="s">
        <v>293</v>
      </c>
      <c r="G189" s="223" t="s">
        <v>245</v>
      </c>
      <c r="H189" s="224">
        <v>10.563</v>
      </c>
      <c r="I189" s="225"/>
      <c r="J189" s="226">
        <f>ROUND(I189*H189,2)</f>
        <v>0</v>
      </c>
      <c r="K189" s="222" t="s">
        <v>175</v>
      </c>
      <c r="L189" s="45"/>
      <c r="M189" s="227" t="s">
        <v>1</v>
      </c>
      <c r="N189" s="228" t="s">
        <v>41</v>
      </c>
      <c r="O189" s="92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1" t="s">
        <v>176</v>
      </c>
      <c r="AT189" s="231" t="s">
        <v>171</v>
      </c>
      <c r="AU189" s="231" t="s">
        <v>14</v>
      </c>
      <c r="AY189" s="18" t="s">
        <v>169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8" t="s">
        <v>84</v>
      </c>
      <c r="BK189" s="232">
        <f>ROUND(I189*H189,2)</f>
        <v>0</v>
      </c>
      <c r="BL189" s="18" t="s">
        <v>176</v>
      </c>
      <c r="BM189" s="231" t="s">
        <v>294</v>
      </c>
    </row>
    <row r="190" spans="1:51" s="13" customFormat="1" ht="12">
      <c r="A190" s="13"/>
      <c r="B190" s="233"/>
      <c r="C190" s="234"/>
      <c r="D190" s="235" t="s">
        <v>178</v>
      </c>
      <c r="E190" s="236" t="s">
        <v>1</v>
      </c>
      <c r="F190" s="237" t="s">
        <v>215</v>
      </c>
      <c r="G190" s="234"/>
      <c r="H190" s="236" t="s">
        <v>1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178</v>
      </c>
      <c r="AU190" s="243" t="s">
        <v>14</v>
      </c>
      <c r="AV190" s="13" t="s">
        <v>84</v>
      </c>
      <c r="AW190" s="13" t="s">
        <v>32</v>
      </c>
      <c r="AX190" s="13" t="s">
        <v>76</v>
      </c>
      <c r="AY190" s="243" t="s">
        <v>169</v>
      </c>
    </row>
    <row r="191" spans="1:51" s="13" customFormat="1" ht="12">
      <c r="A191" s="13"/>
      <c r="B191" s="233"/>
      <c r="C191" s="234"/>
      <c r="D191" s="235" t="s">
        <v>178</v>
      </c>
      <c r="E191" s="236" t="s">
        <v>1</v>
      </c>
      <c r="F191" s="237" t="s">
        <v>295</v>
      </c>
      <c r="G191" s="234"/>
      <c r="H191" s="236" t="s">
        <v>1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178</v>
      </c>
      <c r="AU191" s="243" t="s">
        <v>14</v>
      </c>
      <c r="AV191" s="13" t="s">
        <v>84</v>
      </c>
      <c r="AW191" s="13" t="s">
        <v>32</v>
      </c>
      <c r="AX191" s="13" t="s">
        <v>76</v>
      </c>
      <c r="AY191" s="243" t="s">
        <v>169</v>
      </c>
    </row>
    <row r="192" spans="1:51" s="13" customFormat="1" ht="12">
      <c r="A192" s="13"/>
      <c r="B192" s="233"/>
      <c r="C192" s="234"/>
      <c r="D192" s="235" t="s">
        <v>178</v>
      </c>
      <c r="E192" s="236" t="s">
        <v>1</v>
      </c>
      <c r="F192" s="237" t="s">
        <v>296</v>
      </c>
      <c r="G192" s="234"/>
      <c r="H192" s="236" t="s">
        <v>1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178</v>
      </c>
      <c r="AU192" s="243" t="s">
        <v>14</v>
      </c>
      <c r="AV192" s="13" t="s">
        <v>84</v>
      </c>
      <c r="AW192" s="13" t="s">
        <v>32</v>
      </c>
      <c r="AX192" s="13" t="s">
        <v>76</v>
      </c>
      <c r="AY192" s="243" t="s">
        <v>169</v>
      </c>
    </row>
    <row r="193" spans="1:51" s="14" customFormat="1" ht="12">
      <c r="A193" s="14"/>
      <c r="B193" s="244"/>
      <c r="C193" s="245"/>
      <c r="D193" s="235" t="s">
        <v>178</v>
      </c>
      <c r="E193" s="246" t="s">
        <v>1</v>
      </c>
      <c r="F193" s="247" t="s">
        <v>892</v>
      </c>
      <c r="G193" s="245"/>
      <c r="H193" s="248">
        <v>4.982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4" t="s">
        <v>178</v>
      </c>
      <c r="AU193" s="254" t="s">
        <v>14</v>
      </c>
      <c r="AV193" s="14" t="s">
        <v>14</v>
      </c>
      <c r="AW193" s="14" t="s">
        <v>32</v>
      </c>
      <c r="AX193" s="14" t="s">
        <v>76</v>
      </c>
      <c r="AY193" s="254" t="s">
        <v>169</v>
      </c>
    </row>
    <row r="194" spans="1:51" s="16" customFormat="1" ht="12">
      <c r="A194" s="16"/>
      <c r="B194" s="266"/>
      <c r="C194" s="267"/>
      <c r="D194" s="235" t="s">
        <v>178</v>
      </c>
      <c r="E194" s="268" t="s">
        <v>108</v>
      </c>
      <c r="F194" s="269" t="s">
        <v>299</v>
      </c>
      <c r="G194" s="267"/>
      <c r="H194" s="270">
        <v>4.982</v>
      </c>
      <c r="I194" s="271"/>
      <c r="J194" s="267"/>
      <c r="K194" s="267"/>
      <c r="L194" s="272"/>
      <c r="M194" s="273"/>
      <c r="N194" s="274"/>
      <c r="O194" s="274"/>
      <c r="P194" s="274"/>
      <c r="Q194" s="274"/>
      <c r="R194" s="274"/>
      <c r="S194" s="274"/>
      <c r="T194" s="275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T194" s="276" t="s">
        <v>178</v>
      </c>
      <c r="AU194" s="276" t="s">
        <v>14</v>
      </c>
      <c r="AV194" s="16" t="s">
        <v>188</v>
      </c>
      <c r="AW194" s="16" t="s">
        <v>32</v>
      </c>
      <c r="AX194" s="16" t="s">
        <v>76</v>
      </c>
      <c r="AY194" s="276" t="s">
        <v>169</v>
      </c>
    </row>
    <row r="195" spans="1:51" s="13" customFormat="1" ht="12">
      <c r="A195" s="13"/>
      <c r="B195" s="233"/>
      <c r="C195" s="234"/>
      <c r="D195" s="235" t="s">
        <v>178</v>
      </c>
      <c r="E195" s="236" t="s">
        <v>1</v>
      </c>
      <c r="F195" s="237" t="s">
        <v>300</v>
      </c>
      <c r="G195" s="234"/>
      <c r="H195" s="236" t="s">
        <v>1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178</v>
      </c>
      <c r="AU195" s="243" t="s">
        <v>14</v>
      </c>
      <c r="AV195" s="13" t="s">
        <v>84</v>
      </c>
      <c r="AW195" s="13" t="s">
        <v>32</v>
      </c>
      <c r="AX195" s="13" t="s">
        <v>76</v>
      </c>
      <c r="AY195" s="243" t="s">
        <v>169</v>
      </c>
    </row>
    <row r="196" spans="1:51" s="14" customFormat="1" ht="12">
      <c r="A196" s="14"/>
      <c r="B196" s="244"/>
      <c r="C196" s="245"/>
      <c r="D196" s="235" t="s">
        <v>178</v>
      </c>
      <c r="E196" s="246" t="s">
        <v>1</v>
      </c>
      <c r="F196" s="247" t="s">
        <v>893</v>
      </c>
      <c r="G196" s="245"/>
      <c r="H196" s="248">
        <v>16.605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4" t="s">
        <v>178</v>
      </c>
      <c r="AU196" s="254" t="s">
        <v>14</v>
      </c>
      <c r="AV196" s="14" t="s">
        <v>14</v>
      </c>
      <c r="AW196" s="14" t="s">
        <v>32</v>
      </c>
      <c r="AX196" s="14" t="s">
        <v>76</v>
      </c>
      <c r="AY196" s="254" t="s">
        <v>169</v>
      </c>
    </row>
    <row r="197" spans="1:51" s="16" customFormat="1" ht="12">
      <c r="A197" s="16"/>
      <c r="B197" s="266"/>
      <c r="C197" s="267"/>
      <c r="D197" s="235" t="s">
        <v>178</v>
      </c>
      <c r="E197" s="268" t="s">
        <v>111</v>
      </c>
      <c r="F197" s="269" t="s">
        <v>299</v>
      </c>
      <c r="G197" s="267"/>
      <c r="H197" s="270">
        <v>16.605</v>
      </c>
      <c r="I197" s="271"/>
      <c r="J197" s="267"/>
      <c r="K197" s="267"/>
      <c r="L197" s="272"/>
      <c r="M197" s="273"/>
      <c r="N197" s="274"/>
      <c r="O197" s="274"/>
      <c r="P197" s="274"/>
      <c r="Q197" s="274"/>
      <c r="R197" s="274"/>
      <c r="S197" s="274"/>
      <c r="T197" s="275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T197" s="276" t="s">
        <v>178</v>
      </c>
      <c r="AU197" s="276" t="s">
        <v>14</v>
      </c>
      <c r="AV197" s="16" t="s">
        <v>188</v>
      </c>
      <c r="AW197" s="16" t="s">
        <v>32</v>
      </c>
      <c r="AX197" s="16" t="s">
        <v>76</v>
      </c>
      <c r="AY197" s="276" t="s">
        <v>169</v>
      </c>
    </row>
    <row r="198" spans="1:51" s="14" customFormat="1" ht="12">
      <c r="A198" s="14"/>
      <c r="B198" s="244"/>
      <c r="C198" s="245"/>
      <c r="D198" s="235" t="s">
        <v>178</v>
      </c>
      <c r="E198" s="246" t="s">
        <v>1</v>
      </c>
      <c r="F198" s="247" t="s">
        <v>894</v>
      </c>
      <c r="G198" s="245"/>
      <c r="H198" s="248">
        <v>1.65</v>
      </c>
      <c r="I198" s="249"/>
      <c r="J198" s="245"/>
      <c r="K198" s="245"/>
      <c r="L198" s="250"/>
      <c r="M198" s="251"/>
      <c r="N198" s="252"/>
      <c r="O198" s="252"/>
      <c r="P198" s="252"/>
      <c r="Q198" s="252"/>
      <c r="R198" s="252"/>
      <c r="S198" s="252"/>
      <c r="T198" s="25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4" t="s">
        <v>178</v>
      </c>
      <c r="AU198" s="254" t="s">
        <v>14</v>
      </c>
      <c r="AV198" s="14" t="s">
        <v>14</v>
      </c>
      <c r="AW198" s="14" t="s">
        <v>32</v>
      </c>
      <c r="AX198" s="14" t="s">
        <v>76</v>
      </c>
      <c r="AY198" s="254" t="s">
        <v>169</v>
      </c>
    </row>
    <row r="199" spans="1:51" s="14" customFormat="1" ht="12">
      <c r="A199" s="14"/>
      <c r="B199" s="244"/>
      <c r="C199" s="245"/>
      <c r="D199" s="235" t="s">
        <v>178</v>
      </c>
      <c r="E199" s="246" t="s">
        <v>845</v>
      </c>
      <c r="F199" s="247" t="s">
        <v>895</v>
      </c>
      <c r="G199" s="245"/>
      <c r="H199" s="248">
        <v>0.15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4" t="s">
        <v>178</v>
      </c>
      <c r="AU199" s="254" t="s">
        <v>14</v>
      </c>
      <c r="AV199" s="14" t="s">
        <v>14</v>
      </c>
      <c r="AW199" s="14" t="s">
        <v>32</v>
      </c>
      <c r="AX199" s="14" t="s">
        <v>76</v>
      </c>
      <c r="AY199" s="254" t="s">
        <v>169</v>
      </c>
    </row>
    <row r="200" spans="1:51" s="15" customFormat="1" ht="12">
      <c r="A200" s="15"/>
      <c r="B200" s="255"/>
      <c r="C200" s="256"/>
      <c r="D200" s="235" t="s">
        <v>178</v>
      </c>
      <c r="E200" s="257" t="s">
        <v>124</v>
      </c>
      <c r="F200" s="258" t="s">
        <v>187</v>
      </c>
      <c r="G200" s="256"/>
      <c r="H200" s="259">
        <v>23.387</v>
      </c>
      <c r="I200" s="260"/>
      <c r="J200" s="256"/>
      <c r="K200" s="256"/>
      <c r="L200" s="261"/>
      <c r="M200" s="262"/>
      <c r="N200" s="263"/>
      <c r="O200" s="263"/>
      <c r="P200" s="263"/>
      <c r="Q200" s="263"/>
      <c r="R200" s="263"/>
      <c r="S200" s="263"/>
      <c r="T200" s="264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5" t="s">
        <v>178</v>
      </c>
      <c r="AU200" s="265" t="s">
        <v>14</v>
      </c>
      <c r="AV200" s="15" t="s">
        <v>176</v>
      </c>
      <c r="AW200" s="15" t="s">
        <v>32</v>
      </c>
      <c r="AX200" s="15" t="s">
        <v>76</v>
      </c>
      <c r="AY200" s="265" t="s">
        <v>169</v>
      </c>
    </row>
    <row r="201" spans="1:51" s="14" customFormat="1" ht="12">
      <c r="A201" s="14"/>
      <c r="B201" s="244"/>
      <c r="C201" s="245"/>
      <c r="D201" s="235" t="s">
        <v>178</v>
      </c>
      <c r="E201" s="246" t="s">
        <v>103</v>
      </c>
      <c r="F201" s="247" t="s">
        <v>896</v>
      </c>
      <c r="G201" s="245"/>
      <c r="H201" s="248">
        <v>8.278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4" t="s">
        <v>178</v>
      </c>
      <c r="AU201" s="254" t="s">
        <v>14</v>
      </c>
      <c r="AV201" s="14" t="s">
        <v>14</v>
      </c>
      <c r="AW201" s="14" t="s">
        <v>32</v>
      </c>
      <c r="AX201" s="14" t="s">
        <v>76</v>
      </c>
      <c r="AY201" s="254" t="s">
        <v>169</v>
      </c>
    </row>
    <row r="202" spans="1:51" s="14" customFormat="1" ht="12">
      <c r="A202" s="14"/>
      <c r="B202" s="244"/>
      <c r="C202" s="245"/>
      <c r="D202" s="235" t="s">
        <v>178</v>
      </c>
      <c r="E202" s="246" t="s">
        <v>101</v>
      </c>
      <c r="F202" s="247" t="s">
        <v>897</v>
      </c>
      <c r="G202" s="245"/>
      <c r="H202" s="248">
        <v>11.822</v>
      </c>
      <c r="I202" s="249"/>
      <c r="J202" s="245"/>
      <c r="K202" s="245"/>
      <c r="L202" s="250"/>
      <c r="M202" s="251"/>
      <c r="N202" s="252"/>
      <c r="O202" s="252"/>
      <c r="P202" s="252"/>
      <c r="Q202" s="252"/>
      <c r="R202" s="252"/>
      <c r="S202" s="252"/>
      <c r="T202" s="25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4" t="s">
        <v>178</v>
      </c>
      <c r="AU202" s="254" t="s">
        <v>14</v>
      </c>
      <c r="AV202" s="14" t="s">
        <v>14</v>
      </c>
      <c r="AW202" s="14" t="s">
        <v>32</v>
      </c>
      <c r="AX202" s="14" t="s">
        <v>76</v>
      </c>
      <c r="AY202" s="254" t="s">
        <v>169</v>
      </c>
    </row>
    <row r="203" spans="1:51" s="14" customFormat="1" ht="12">
      <c r="A203" s="14"/>
      <c r="B203" s="244"/>
      <c r="C203" s="245"/>
      <c r="D203" s="235" t="s">
        <v>178</v>
      </c>
      <c r="E203" s="246" t="s">
        <v>122</v>
      </c>
      <c r="F203" s="247" t="s">
        <v>312</v>
      </c>
      <c r="G203" s="245"/>
      <c r="H203" s="248">
        <v>35.209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4" t="s">
        <v>178</v>
      </c>
      <c r="AU203" s="254" t="s">
        <v>14</v>
      </c>
      <c r="AV203" s="14" t="s">
        <v>14</v>
      </c>
      <c r="AW203" s="14" t="s">
        <v>32</v>
      </c>
      <c r="AX203" s="14" t="s">
        <v>76</v>
      </c>
      <c r="AY203" s="254" t="s">
        <v>169</v>
      </c>
    </row>
    <row r="204" spans="1:51" s="14" customFormat="1" ht="12">
      <c r="A204" s="14"/>
      <c r="B204" s="244"/>
      <c r="C204" s="245"/>
      <c r="D204" s="235" t="s">
        <v>178</v>
      </c>
      <c r="E204" s="246" t="s">
        <v>1</v>
      </c>
      <c r="F204" s="247" t="s">
        <v>313</v>
      </c>
      <c r="G204" s="245"/>
      <c r="H204" s="248">
        <v>10.563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4" t="s">
        <v>178</v>
      </c>
      <c r="AU204" s="254" t="s">
        <v>14</v>
      </c>
      <c r="AV204" s="14" t="s">
        <v>14</v>
      </c>
      <c r="AW204" s="14" t="s">
        <v>32</v>
      </c>
      <c r="AX204" s="14" t="s">
        <v>84</v>
      </c>
      <c r="AY204" s="254" t="s">
        <v>169</v>
      </c>
    </row>
    <row r="205" spans="1:65" s="2" customFormat="1" ht="33" customHeight="1">
      <c r="A205" s="39"/>
      <c r="B205" s="40"/>
      <c r="C205" s="220" t="s">
        <v>287</v>
      </c>
      <c r="D205" s="220" t="s">
        <v>171</v>
      </c>
      <c r="E205" s="221" t="s">
        <v>314</v>
      </c>
      <c r="F205" s="222" t="s">
        <v>315</v>
      </c>
      <c r="G205" s="223" t="s">
        <v>245</v>
      </c>
      <c r="H205" s="224">
        <v>24.646</v>
      </c>
      <c r="I205" s="225"/>
      <c r="J205" s="226">
        <f>ROUND(I205*H205,2)</f>
        <v>0</v>
      </c>
      <c r="K205" s="222" t="s">
        <v>175</v>
      </c>
      <c r="L205" s="45"/>
      <c r="M205" s="227" t="s">
        <v>1</v>
      </c>
      <c r="N205" s="228" t="s">
        <v>41</v>
      </c>
      <c r="O205" s="92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1" t="s">
        <v>176</v>
      </c>
      <c r="AT205" s="231" t="s">
        <v>171</v>
      </c>
      <c r="AU205" s="231" t="s">
        <v>14</v>
      </c>
      <c r="AY205" s="18" t="s">
        <v>169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84</v>
      </c>
      <c r="BK205" s="232">
        <f>ROUND(I205*H205,2)</f>
        <v>0</v>
      </c>
      <c r="BL205" s="18" t="s">
        <v>176</v>
      </c>
      <c r="BM205" s="231" t="s">
        <v>316</v>
      </c>
    </row>
    <row r="206" spans="1:51" s="14" customFormat="1" ht="12">
      <c r="A206" s="14"/>
      <c r="B206" s="244"/>
      <c r="C206" s="245"/>
      <c r="D206" s="235" t="s">
        <v>178</v>
      </c>
      <c r="E206" s="246" t="s">
        <v>1</v>
      </c>
      <c r="F206" s="247" t="s">
        <v>317</v>
      </c>
      <c r="G206" s="245"/>
      <c r="H206" s="248">
        <v>24.646</v>
      </c>
      <c r="I206" s="249"/>
      <c r="J206" s="245"/>
      <c r="K206" s="245"/>
      <c r="L206" s="250"/>
      <c r="M206" s="251"/>
      <c r="N206" s="252"/>
      <c r="O206" s="252"/>
      <c r="P206" s="252"/>
      <c r="Q206" s="252"/>
      <c r="R206" s="252"/>
      <c r="S206" s="252"/>
      <c r="T206" s="25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4" t="s">
        <v>178</v>
      </c>
      <c r="AU206" s="254" t="s">
        <v>14</v>
      </c>
      <c r="AV206" s="14" t="s">
        <v>14</v>
      </c>
      <c r="AW206" s="14" t="s">
        <v>32</v>
      </c>
      <c r="AX206" s="14" t="s">
        <v>84</v>
      </c>
      <c r="AY206" s="254" t="s">
        <v>169</v>
      </c>
    </row>
    <row r="207" spans="1:65" s="2" customFormat="1" ht="12">
      <c r="A207" s="39"/>
      <c r="B207" s="40"/>
      <c r="C207" s="220" t="s">
        <v>291</v>
      </c>
      <c r="D207" s="220" t="s">
        <v>171</v>
      </c>
      <c r="E207" s="221" t="s">
        <v>319</v>
      </c>
      <c r="F207" s="222" t="s">
        <v>320</v>
      </c>
      <c r="G207" s="223" t="s">
        <v>245</v>
      </c>
      <c r="H207" s="224">
        <v>10.563</v>
      </c>
      <c r="I207" s="225"/>
      <c r="J207" s="226">
        <f>ROUND(I207*H207,2)</f>
        <v>0</v>
      </c>
      <c r="K207" s="222" t="s">
        <v>175</v>
      </c>
      <c r="L207" s="45"/>
      <c r="M207" s="227" t="s">
        <v>1</v>
      </c>
      <c r="N207" s="228" t="s">
        <v>41</v>
      </c>
      <c r="O207" s="92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1" t="s">
        <v>176</v>
      </c>
      <c r="AT207" s="231" t="s">
        <v>171</v>
      </c>
      <c r="AU207" s="231" t="s">
        <v>14</v>
      </c>
      <c r="AY207" s="18" t="s">
        <v>169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8" t="s">
        <v>84</v>
      </c>
      <c r="BK207" s="232">
        <f>ROUND(I207*H207,2)</f>
        <v>0</v>
      </c>
      <c r="BL207" s="18" t="s">
        <v>176</v>
      </c>
      <c r="BM207" s="231" t="s">
        <v>321</v>
      </c>
    </row>
    <row r="208" spans="1:51" s="14" customFormat="1" ht="12">
      <c r="A208" s="14"/>
      <c r="B208" s="244"/>
      <c r="C208" s="245"/>
      <c r="D208" s="235" t="s">
        <v>178</v>
      </c>
      <c r="E208" s="246" t="s">
        <v>1</v>
      </c>
      <c r="F208" s="247" t="s">
        <v>313</v>
      </c>
      <c r="G208" s="245"/>
      <c r="H208" s="248">
        <v>10.563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4" t="s">
        <v>178</v>
      </c>
      <c r="AU208" s="254" t="s">
        <v>14</v>
      </c>
      <c r="AV208" s="14" t="s">
        <v>14</v>
      </c>
      <c r="AW208" s="14" t="s">
        <v>32</v>
      </c>
      <c r="AX208" s="14" t="s">
        <v>84</v>
      </c>
      <c r="AY208" s="254" t="s">
        <v>169</v>
      </c>
    </row>
    <row r="209" spans="1:65" s="2" customFormat="1" ht="12">
      <c r="A209" s="39"/>
      <c r="B209" s="40"/>
      <c r="C209" s="220" t="s">
        <v>7</v>
      </c>
      <c r="D209" s="220" t="s">
        <v>171</v>
      </c>
      <c r="E209" s="221" t="s">
        <v>323</v>
      </c>
      <c r="F209" s="222" t="s">
        <v>324</v>
      </c>
      <c r="G209" s="223" t="s">
        <v>245</v>
      </c>
      <c r="H209" s="224">
        <v>24.646</v>
      </c>
      <c r="I209" s="225"/>
      <c r="J209" s="226">
        <f>ROUND(I209*H209,2)</f>
        <v>0</v>
      </c>
      <c r="K209" s="222" t="s">
        <v>175</v>
      </c>
      <c r="L209" s="45"/>
      <c r="M209" s="227" t="s">
        <v>1</v>
      </c>
      <c r="N209" s="228" t="s">
        <v>41</v>
      </c>
      <c r="O209" s="92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1" t="s">
        <v>176</v>
      </c>
      <c r="AT209" s="231" t="s">
        <v>171</v>
      </c>
      <c r="AU209" s="231" t="s">
        <v>14</v>
      </c>
      <c r="AY209" s="18" t="s">
        <v>169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8" t="s">
        <v>84</v>
      </c>
      <c r="BK209" s="232">
        <f>ROUND(I209*H209,2)</f>
        <v>0</v>
      </c>
      <c r="BL209" s="18" t="s">
        <v>176</v>
      </c>
      <c r="BM209" s="231" t="s">
        <v>325</v>
      </c>
    </row>
    <row r="210" spans="1:51" s="14" customFormat="1" ht="12">
      <c r="A210" s="14"/>
      <c r="B210" s="244"/>
      <c r="C210" s="245"/>
      <c r="D210" s="235" t="s">
        <v>178</v>
      </c>
      <c r="E210" s="246" t="s">
        <v>1</v>
      </c>
      <c r="F210" s="247" t="s">
        <v>317</v>
      </c>
      <c r="G210" s="245"/>
      <c r="H210" s="248">
        <v>24.646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4" t="s">
        <v>178</v>
      </c>
      <c r="AU210" s="254" t="s">
        <v>14</v>
      </c>
      <c r="AV210" s="14" t="s">
        <v>14</v>
      </c>
      <c r="AW210" s="14" t="s">
        <v>32</v>
      </c>
      <c r="AX210" s="14" t="s">
        <v>84</v>
      </c>
      <c r="AY210" s="254" t="s">
        <v>169</v>
      </c>
    </row>
    <row r="211" spans="1:65" s="2" customFormat="1" ht="16.5" customHeight="1">
      <c r="A211" s="39"/>
      <c r="B211" s="40"/>
      <c r="C211" s="220" t="s">
        <v>318</v>
      </c>
      <c r="D211" s="220" t="s">
        <v>171</v>
      </c>
      <c r="E211" s="221" t="s">
        <v>327</v>
      </c>
      <c r="F211" s="222" t="s">
        <v>328</v>
      </c>
      <c r="G211" s="223" t="s">
        <v>329</v>
      </c>
      <c r="H211" s="224">
        <v>35.209</v>
      </c>
      <c r="I211" s="225"/>
      <c r="J211" s="226">
        <f>ROUND(I211*H211,2)</f>
        <v>0</v>
      </c>
      <c r="K211" s="222" t="s">
        <v>175</v>
      </c>
      <c r="L211" s="45"/>
      <c r="M211" s="227" t="s">
        <v>1</v>
      </c>
      <c r="N211" s="228" t="s">
        <v>41</v>
      </c>
      <c r="O211" s="92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1" t="s">
        <v>176</v>
      </c>
      <c r="AT211" s="231" t="s">
        <v>171</v>
      </c>
      <c r="AU211" s="231" t="s">
        <v>14</v>
      </c>
      <c r="AY211" s="18" t="s">
        <v>169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8" t="s">
        <v>84</v>
      </c>
      <c r="BK211" s="232">
        <f>ROUND(I211*H211,2)</f>
        <v>0</v>
      </c>
      <c r="BL211" s="18" t="s">
        <v>176</v>
      </c>
      <c r="BM211" s="231" t="s">
        <v>330</v>
      </c>
    </row>
    <row r="212" spans="1:51" s="14" customFormat="1" ht="12">
      <c r="A212" s="14"/>
      <c r="B212" s="244"/>
      <c r="C212" s="245"/>
      <c r="D212" s="235" t="s">
        <v>178</v>
      </c>
      <c r="E212" s="246" t="s">
        <v>1</v>
      </c>
      <c r="F212" s="247" t="s">
        <v>122</v>
      </c>
      <c r="G212" s="245"/>
      <c r="H212" s="248">
        <v>35.209</v>
      </c>
      <c r="I212" s="249"/>
      <c r="J212" s="245"/>
      <c r="K212" s="245"/>
      <c r="L212" s="250"/>
      <c r="M212" s="251"/>
      <c r="N212" s="252"/>
      <c r="O212" s="252"/>
      <c r="P212" s="252"/>
      <c r="Q212" s="252"/>
      <c r="R212" s="252"/>
      <c r="S212" s="252"/>
      <c r="T212" s="25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4" t="s">
        <v>178</v>
      </c>
      <c r="AU212" s="254" t="s">
        <v>14</v>
      </c>
      <c r="AV212" s="14" t="s">
        <v>14</v>
      </c>
      <c r="AW212" s="14" t="s">
        <v>32</v>
      </c>
      <c r="AX212" s="14" t="s">
        <v>84</v>
      </c>
      <c r="AY212" s="254" t="s">
        <v>169</v>
      </c>
    </row>
    <row r="213" spans="1:65" s="2" customFormat="1" ht="33" customHeight="1">
      <c r="A213" s="39"/>
      <c r="B213" s="40"/>
      <c r="C213" s="220" t="s">
        <v>322</v>
      </c>
      <c r="D213" s="220" t="s">
        <v>171</v>
      </c>
      <c r="E213" s="221" t="s">
        <v>332</v>
      </c>
      <c r="F213" s="222" t="s">
        <v>333</v>
      </c>
      <c r="G213" s="223" t="s">
        <v>334</v>
      </c>
      <c r="H213" s="224">
        <v>63.376</v>
      </c>
      <c r="I213" s="225"/>
      <c r="J213" s="226">
        <f>ROUND(I213*H213,2)</f>
        <v>0</v>
      </c>
      <c r="K213" s="222" t="s">
        <v>175</v>
      </c>
      <c r="L213" s="45"/>
      <c r="M213" s="227" t="s">
        <v>1</v>
      </c>
      <c r="N213" s="228" t="s">
        <v>41</v>
      </c>
      <c r="O213" s="92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1" t="s">
        <v>176</v>
      </c>
      <c r="AT213" s="231" t="s">
        <v>171</v>
      </c>
      <c r="AU213" s="231" t="s">
        <v>14</v>
      </c>
      <c r="AY213" s="18" t="s">
        <v>169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8" t="s">
        <v>84</v>
      </c>
      <c r="BK213" s="232">
        <f>ROUND(I213*H213,2)</f>
        <v>0</v>
      </c>
      <c r="BL213" s="18" t="s">
        <v>176</v>
      </c>
      <c r="BM213" s="231" t="s">
        <v>335</v>
      </c>
    </row>
    <row r="214" spans="1:51" s="14" customFormat="1" ht="12">
      <c r="A214" s="14"/>
      <c r="B214" s="244"/>
      <c r="C214" s="245"/>
      <c r="D214" s="235" t="s">
        <v>178</v>
      </c>
      <c r="E214" s="246" t="s">
        <v>1</v>
      </c>
      <c r="F214" s="247" t="s">
        <v>336</v>
      </c>
      <c r="G214" s="245"/>
      <c r="H214" s="248">
        <v>63.376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4" t="s">
        <v>178</v>
      </c>
      <c r="AU214" s="254" t="s">
        <v>14</v>
      </c>
      <c r="AV214" s="14" t="s">
        <v>14</v>
      </c>
      <c r="AW214" s="14" t="s">
        <v>32</v>
      </c>
      <c r="AX214" s="14" t="s">
        <v>84</v>
      </c>
      <c r="AY214" s="254" t="s">
        <v>169</v>
      </c>
    </row>
    <row r="215" spans="1:65" s="2" customFormat="1" ht="12">
      <c r="A215" s="39"/>
      <c r="B215" s="40"/>
      <c r="C215" s="220" t="s">
        <v>326</v>
      </c>
      <c r="D215" s="220" t="s">
        <v>171</v>
      </c>
      <c r="E215" s="221" t="s">
        <v>338</v>
      </c>
      <c r="F215" s="222" t="s">
        <v>339</v>
      </c>
      <c r="G215" s="223" t="s">
        <v>329</v>
      </c>
      <c r="H215" s="224">
        <v>20.1</v>
      </c>
      <c r="I215" s="225"/>
      <c r="J215" s="226">
        <f>ROUND(I215*H215,2)</f>
        <v>0</v>
      </c>
      <c r="K215" s="222" t="s">
        <v>175</v>
      </c>
      <c r="L215" s="45"/>
      <c r="M215" s="227" t="s">
        <v>1</v>
      </c>
      <c r="N215" s="228" t="s">
        <v>41</v>
      </c>
      <c r="O215" s="92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1" t="s">
        <v>176</v>
      </c>
      <c r="AT215" s="231" t="s">
        <v>171</v>
      </c>
      <c r="AU215" s="231" t="s">
        <v>14</v>
      </c>
      <c r="AY215" s="18" t="s">
        <v>169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8" t="s">
        <v>84</v>
      </c>
      <c r="BK215" s="232">
        <f>ROUND(I215*H215,2)</f>
        <v>0</v>
      </c>
      <c r="BL215" s="18" t="s">
        <v>176</v>
      </c>
      <c r="BM215" s="231" t="s">
        <v>340</v>
      </c>
    </row>
    <row r="216" spans="1:51" s="13" customFormat="1" ht="12">
      <c r="A216" s="13"/>
      <c r="B216" s="233"/>
      <c r="C216" s="234"/>
      <c r="D216" s="235" t="s">
        <v>178</v>
      </c>
      <c r="E216" s="236" t="s">
        <v>1</v>
      </c>
      <c r="F216" s="237" t="s">
        <v>184</v>
      </c>
      <c r="G216" s="234"/>
      <c r="H216" s="236" t="s">
        <v>1</v>
      </c>
      <c r="I216" s="238"/>
      <c r="J216" s="234"/>
      <c r="K216" s="234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178</v>
      </c>
      <c r="AU216" s="243" t="s">
        <v>14</v>
      </c>
      <c r="AV216" s="13" t="s">
        <v>84</v>
      </c>
      <c r="AW216" s="13" t="s">
        <v>32</v>
      </c>
      <c r="AX216" s="13" t="s">
        <v>76</v>
      </c>
      <c r="AY216" s="243" t="s">
        <v>169</v>
      </c>
    </row>
    <row r="217" spans="1:51" s="14" customFormat="1" ht="12">
      <c r="A217" s="14"/>
      <c r="B217" s="244"/>
      <c r="C217" s="245"/>
      <c r="D217" s="235" t="s">
        <v>178</v>
      </c>
      <c r="E217" s="246" t="s">
        <v>1</v>
      </c>
      <c r="F217" s="247" t="s">
        <v>898</v>
      </c>
      <c r="G217" s="245"/>
      <c r="H217" s="248">
        <v>20.1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4" t="s">
        <v>178</v>
      </c>
      <c r="AU217" s="254" t="s">
        <v>14</v>
      </c>
      <c r="AV217" s="14" t="s">
        <v>14</v>
      </c>
      <c r="AW217" s="14" t="s">
        <v>32</v>
      </c>
      <c r="AX217" s="14" t="s">
        <v>84</v>
      </c>
      <c r="AY217" s="254" t="s">
        <v>169</v>
      </c>
    </row>
    <row r="218" spans="1:65" s="2" customFormat="1" ht="12">
      <c r="A218" s="39"/>
      <c r="B218" s="40"/>
      <c r="C218" s="220" t="s">
        <v>331</v>
      </c>
      <c r="D218" s="220" t="s">
        <v>171</v>
      </c>
      <c r="E218" s="221" t="s">
        <v>343</v>
      </c>
      <c r="F218" s="222" t="s">
        <v>344</v>
      </c>
      <c r="G218" s="223" t="s">
        <v>245</v>
      </c>
      <c r="H218" s="224">
        <v>15.318</v>
      </c>
      <c r="I218" s="225"/>
      <c r="J218" s="226">
        <f>ROUND(I218*H218,2)</f>
        <v>0</v>
      </c>
      <c r="K218" s="222" t="s">
        <v>175</v>
      </c>
      <c r="L218" s="45"/>
      <c r="M218" s="227" t="s">
        <v>1</v>
      </c>
      <c r="N218" s="228" t="s">
        <v>41</v>
      </c>
      <c r="O218" s="92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1" t="s">
        <v>176</v>
      </c>
      <c r="AT218" s="231" t="s">
        <v>171</v>
      </c>
      <c r="AU218" s="231" t="s">
        <v>14</v>
      </c>
      <c r="AY218" s="18" t="s">
        <v>169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8" t="s">
        <v>84</v>
      </c>
      <c r="BK218" s="232">
        <f>ROUND(I218*H218,2)</f>
        <v>0</v>
      </c>
      <c r="BL218" s="18" t="s">
        <v>176</v>
      </c>
      <c r="BM218" s="231" t="s">
        <v>345</v>
      </c>
    </row>
    <row r="219" spans="1:51" s="13" customFormat="1" ht="12">
      <c r="A219" s="13"/>
      <c r="B219" s="233"/>
      <c r="C219" s="234"/>
      <c r="D219" s="235" t="s">
        <v>178</v>
      </c>
      <c r="E219" s="236" t="s">
        <v>1</v>
      </c>
      <c r="F219" s="237" t="s">
        <v>215</v>
      </c>
      <c r="G219" s="234"/>
      <c r="H219" s="236" t="s">
        <v>1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178</v>
      </c>
      <c r="AU219" s="243" t="s">
        <v>14</v>
      </c>
      <c r="AV219" s="13" t="s">
        <v>84</v>
      </c>
      <c r="AW219" s="13" t="s">
        <v>32</v>
      </c>
      <c r="AX219" s="13" t="s">
        <v>76</v>
      </c>
      <c r="AY219" s="243" t="s">
        <v>169</v>
      </c>
    </row>
    <row r="220" spans="1:51" s="14" customFormat="1" ht="12">
      <c r="A220" s="14"/>
      <c r="B220" s="244"/>
      <c r="C220" s="245"/>
      <c r="D220" s="235" t="s">
        <v>178</v>
      </c>
      <c r="E220" s="246" t="s">
        <v>1</v>
      </c>
      <c r="F220" s="247" t="s">
        <v>899</v>
      </c>
      <c r="G220" s="245"/>
      <c r="H220" s="248">
        <v>1.287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4" t="s">
        <v>178</v>
      </c>
      <c r="AU220" s="254" t="s">
        <v>14</v>
      </c>
      <c r="AV220" s="14" t="s">
        <v>14</v>
      </c>
      <c r="AW220" s="14" t="s">
        <v>32</v>
      </c>
      <c r="AX220" s="14" t="s">
        <v>76</v>
      </c>
      <c r="AY220" s="254" t="s">
        <v>169</v>
      </c>
    </row>
    <row r="221" spans="1:51" s="16" customFormat="1" ht="12">
      <c r="A221" s="16"/>
      <c r="B221" s="266"/>
      <c r="C221" s="267"/>
      <c r="D221" s="235" t="s">
        <v>178</v>
      </c>
      <c r="E221" s="268" t="s">
        <v>1</v>
      </c>
      <c r="F221" s="269" t="s">
        <v>299</v>
      </c>
      <c r="G221" s="267"/>
      <c r="H221" s="270">
        <v>1.287</v>
      </c>
      <c r="I221" s="271"/>
      <c r="J221" s="267"/>
      <c r="K221" s="267"/>
      <c r="L221" s="272"/>
      <c r="M221" s="273"/>
      <c r="N221" s="274"/>
      <c r="O221" s="274"/>
      <c r="P221" s="274"/>
      <c r="Q221" s="274"/>
      <c r="R221" s="274"/>
      <c r="S221" s="274"/>
      <c r="T221" s="275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T221" s="276" t="s">
        <v>178</v>
      </c>
      <c r="AU221" s="276" t="s">
        <v>14</v>
      </c>
      <c r="AV221" s="16" t="s">
        <v>188</v>
      </c>
      <c r="AW221" s="16" t="s">
        <v>32</v>
      </c>
      <c r="AX221" s="16" t="s">
        <v>76</v>
      </c>
      <c r="AY221" s="276" t="s">
        <v>169</v>
      </c>
    </row>
    <row r="222" spans="1:51" s="14" customFormat="1" ht="12">
      <c r="A222" s="14"/>
      <c r="B222" s="244"/>
      <c r="C222" s="245"/>
      <c r="D222" s="235" t="s">
        <v>178</v>
      </c>
      <c r="E222" s="246" t="s">
        <v>120</v>
      </c>
      <c r="F222" s="247" t="s">
        <v>900</v>
      </c>
      <c r="G222" s="245"/>
      <c r="H222" s="248">
        <v>15.318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4" t="s">
        <v>178</v>
      </c>
      <c r="AU222" s="254" t="s">
        <v>14</v>
      </c>
      <c r="AV222" s="14" t="s">
        <v>14</v>
      </c>
      <c r="AW222" s="14" t="s">
        <v>32</v>
      </c>
      <c r="AX222" s="14" t="s">
        <v>76</v>
      </c>
      <c r="AY222" s="254" t="s">
        <v>169</v>
      </c>
    </row>
    <row r="223" spans="1:51" s="14" customFormat="1" ht="12">
      <c r="A223" s="14"/>
      <c r="B223" s="244"/>
      <c r="C223" s="245"/>
      <c r="D223" s="235" t="s">
        <v>178</v>
      </c>
      <c r="E223" s="246" t="s">
        <v>1</v>
      </c>
      <c r="F223" s="247" t="s">
        <v>120</v>
      </c>
      <c r="G223" s="245"/>
      <c r="H223" s="248">
        <v>15.318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4" t="s">
        <v>178</v>
      </c>
      <c r="AU223" s="254" t="s">
        <v>14</v>
      </c>
      <c r="AV223" s="14" t="s">
        <v>14</v>
      </c>
      <c r="AW223" s="14" t="s">
        <v>32</v>
      </c>
      <c r="AX223" s="14" t="s">
        <v>84</v>
      </c>
      <c r="AY223" s="254" t="s">
        <v>169</v>
      </c>
    </row>
    <row r="224" spans="1:65" s="2" customFormat="1" ht="16.5" customHeight="1">
      <c r="A224" s="39"/>
      <c r="B224" s="40"/>
      <c r="C224" s="277" t="s">
        <v>337</v>
      </c>
      <c r="D224" s="277" t="s">
        <v>350</v>
      </c>
      <c r="E224" s="278" t="s">
        <v>351</v>
      </c>
      <c r="F224" s="279" t="s">
        <v>352</v>
      </c>
      <c r="G224" s="280" t="s">
        <v>334</v>
      </c>
      <c r="H224" s="281">
        <v>21.28</v>
      </c>
      <c r="I224" s="282"/>
      <c r="J224" s="283">
        <f>ROUND(I224*H224,2)</f>
        <v>0</v>
      </c>
      <c r="K224" s="279" t="s">
        <v>1</v>
      </c>
      <c r="L224" s="284"/>
      <c r="M224" s="285" t="s">
        <v>1</v>
      </c>
      <c r="N224" s="286" t="s">
        <v>41</v>
      </c>
      <c r="O224" s="92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1" t="s">
        <v>217</v>
      </c>
      <c r="AT224" s="231" t="s">
        <v>350</v>
      </c>
      <c r="AU224" s="231" t="s">
        <v>14</v>
      </c>
      <c r="AY224" s="18" t="s">
        <v>169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8" t="s">
        <v>84</v>
      </c>
      <c r="BK224" s="232">
        <f>ROUND(I224*H224,2)</f>
        <v>0</v>
      </c>
      <c r="BL224" s="18" t="s">
        <v>176</v>
      </c>
      <c r="BM224" s="231" t="s">
        <v>901</v>
      </c>
    </row>
    <row r="225" spans="1:51" s="13" customFormat="1" ht="12">
      <c r="A225" s="13"/>
      <c r="B225" s="233"/>
      <c r="C225" s="234"/>
      <c r="D225" s="235" t="s">
        <v>178</v>
      </c>
      <c r="E225" s="236" t="s">
        <v>1</v>
      </c>
      <c r="F225" s="237" t="s">
        <v>354</v>
      </c>
      <c r="G225" s="234"/>
      <c r="H225" s="236" t="s">
        <v>1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178</v>
      </c>
      <c r="AU225" s="243" t="s">
        <v>14</v>
      </c>
      <c r="AV225" s="13" t="s">
        <v>84</v>
      </c>
      <c r="AW225" s="13" t="s">
        <v>32</v>
      </c>
      <c r="AX225" s="13" t="s">
        <v>76</v>
      </c>
      <c r="AY225" s="243" t="s">
        <v>169</v>
      </c>
    </row>
    <row r="226" spans="1:51" s="14" customFormat="1" ht="12">
      <c r="A226" s="14"/>
      <c r="B226" s="244"/>
      <c r="C226" s="245"/>
      <c r="D226" s="235" t="s">
        <v>178</v>
      </c>
      <c r="E226" s="246" t="s">
        <v>1</v>
      </c>
      <c r="F226" s="247" t="s">
        <v>355</v>
      </c>
      <c r="G226" s="245"/>
      <c r="H226" s="248">
        <v>21.28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4" t="s">
        <v>178</v>
      </c>
      <c r="AU226" s="254" t="s">
        <v>14</v>
      </c>
      <c r="AV226" s="14" t="s">
        <v>14</v>
      </c>
      <c r="AW226" s="14" t="s">
        <v>32</v>
      </c>
      <c r="AX226" s="14" t="s">
        <v>84</v>
      </c>
      <c r="AY226" s="254" t="s">
        <v>169</v>
      </c>
    </row>
    <row r="227" spans="1:65" s="2" customFormat="1" ht="16.5" customHeight="1">
      <c r="A227" s="39"/>
      <c r="B227" s="40"/>
      <c r="C227" s="277" t="s">
        <v>342</v>
      </c>
      <c r="D227" s="277" t="s">
        <v>350</v>
      </c>
      <c r="E227" s="278" t="s">
        <v>363</v>
      </c>
      <c r="F227" s="279" t="s">
        <v>364</v>
      </c>
      <c r="G227" s="280" t="s">
        <v>334</v>
      </c>
      <c r="H227" s="281">
        <v>27.572</v>
      </c>
      <c r="I227" s="282"/>
      <c r="J227" s="283">
        <f>ROUND(I227*H227,2)</f>
        <v>0</v>
      </c>
      <c r="K227" s="279" t="s">
        <v>1</v>
      </c>
      <c r="L227" s="284"/>
      <c r="M227" s="285" t="s">
        <v>1</v>
      </c>
      <c r="N227" s="286" t="s">
        <v>41</v>
      </c>
      <c r="O227" s="92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1" t="s">
        <v>217</v>
      </c>
      <c r="AT227" s="231" t="s">
        <v>350</v>
      </c>
      <c r="AU227" s="231" t="s">
        <v>14</v>
      </c>
      <c r="AY227" s="18" t="s">
        <v>169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8" t="s">
        <v>84</v>
      </c>
      <c r="BK227" s="232">
        <f>ROUND(I227*H227,2)</f>
        <v>0</v>
      </c>
      <c r="BL227" s="18" t="s">
        <v>176</v>
      </c>
      <c r="BM227" s="231" t="s">
        <v>365</v>
      </c>
    </row>
    <row r="228" spans="1:51" s="14" customFormat="1" ht="12">
      <c r="A228" s="14"/>
      <c r="B228" s="244"/>
      <c r="C228" s="245"/>
      <c r="D228" s="235" t="s">
        <v>178</v>
      </c>
      <c r="E228" s="246" t="s">
        <v>1</v>
      </c>
      <c r="F228" s="247" t="s">
        <v>366</v>
      </c>
      <c r="G228" s="245"/>
      <c r="H228" s="248">
        <v>27.572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4" t="s">
        <v>178</v>
      </c>
      <c r="AU228" s="254" t="s">
        <v>14</v>
      </c>
      <c r="AV228" s="14" t="s">
        <v>14</v>
      </c>
      <c r="AW228" s="14" t="s">
        <v>32</v>
      </c>
      <c r="AX228" s="14" t="s">
        <v>84</v>
      </c>
      <c r="AY228" s="254" t="s">
        <v>169</v>
      </c>
    </row>
    <row r="229" spans="1:65" s="2" customFormat="1" ht="12">
      <c r="A229" s="39"/>
      <c r="B229" s="40"/>
      <c r="C229" s="220" t="s">
        <v>349</v>
      </c>
      <c r="D229" s="220" t="s">
        <v>171</v>
      </c>
      <c r="E229" s="221" t="s">
        <v>319</v>
      </c>
      <c r="F229" s="222" t="s">
        <v>320</v>
      </c>
      <c r="G229" s="223" t="s">
        <v>245</v>
      </c>
      <c r="H229" s="224">
        <v>32.122</v>
      </c>
      <c r="I229" s="225"/>
      <c r="J229" s="226">
        <f>ROUND(I229*H229,2)</f>
        <v>0</v>
      </c>
      <c r="K229" s="222" t="s">
        <v>175</v>
      </c>
      <c r="L229" s="45"/>
      <c r="M229" s="227" t="s">
        <v>1</v>
      </c>
      <c r="N229" s="228" t="s">
        <v>41</v>
      </c>
      <c r="O229" s="92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1" t="s">
        <v>176</v>
      </c>
      <c r="AT229" s="231" t="s">
        <v>171</v>
      </c>
      <c r="AU229" s="231" t="s">
        <v>14</v>
      </c>
      <c r="AY229" s="18" t="s">
        <v>169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8" t="s">
        <v>84</v>
      </c>
      <c r="BK229" s="232">
        <f>ROUND(I229*H229,2)</f>
        <v>0</v>
      </c>
      <c r="BL229" s="18" t="s">
        <v>176</v>
      </c>
      <c r="BM229" s="231" t="s">
        <v>367</v>
      </c>
    </row>
    <row r="230" spans="1:51" s="13" customFormat="1" ht="12">
      <c r="A230" s="13"/>
      <c r="B230" s="233"/>
      <c r="C230" s="234"/>
      <c r="D230" s="235" t="s">
        <v>178</v>
      </c>
      <c r="E230" s="236" t="s">
        <v>1</v>
      </c>
      <c r="F230" s="237" t="s">
        <v>184</v>
      </c>
      <c r="G230" s="234"/>
      <c r="H230" s="236" t="s">
        <v>1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178</v>
      </c>
      <c r="AU230" s="243" t="s">
        <v>14</v>
      </c>
      <c r="AV230" s="13" t="s">
        <v>84</v>
      </c>
      <c r="AW230" s="13" t="s">
        <v>32</v>
      </c>
      <c r="AX230" s="13" t="s">
        <v>76</v>
      </c>
      <c r="AY230" s="243" t="s">
        <v>169</v>
      </c>
    </row>
    <row r="231" spans="1:51" s="13" customFormat="1" ht="12">
      <c r="A231" s="13"/>
      <c r="B231" s="233"/>
      <c r="C231" s="234"/>
      <c r="D231" s="235" t="s">
        <v>178</v>
      </c>
      <c r="E231" s="236" t="s">
        <v>1</v>
      </c>
      <c r="F231" s="237" t="s">
        <v>368</v>
      </c>
      <c r="G231" s="234"/>
      <c r="H231" s="236" t="s">
        <v>1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178</v>
      </c>
      <c r="AU231" s="243" t="s">
        <v>14</v>
      </c>
      <c r="AV231" s="13" t="s">
        <v>84</v>
      </c>
      <c r="AW231" s="13" t="s">
        <v>32</v>
      </c>
      <c r="AX231" s="13" t="s">
        <v>76</v>
      </c>
      <c r="AY231" s="243" t="s">
        <v>169</v>
      </c>
    </row>
    <row r="232" spans="1:51" s="14" customFormat="1" ht="12">
      <c r="A232" s="14"/>
      <c r="B232" s="244"/>
      <c r="C232" s="245"/>
      <c r="D232" s="235" t="s">
        <v>178</v>
      </c>
      <c r="E232" s="246" t="s">
        <v>1</v>
      </c>
      <c r="F232" s="247" t="s">
        <v>902</v>
      </c>
      <c r="G232" s="245"/>
      <c r="H232" s="248">
        <v>32.122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4" t="s">
        <v>178</v>
      </c>
      <c r="AU232" s="254" t="s">
        <v>14</v>
      </c>
      <c r="AV232" s="14" t="s">
        <v>14</v>
      </c>
      <c r="AW232" s="14" t="s">
        <v>32</v>
      </c>
      <c r="AX232" s="14" t="s">
        <v>76</v>
      </c>
      <c r="AY232" s="254" t="s">
        <v>169</v>
      </c>
    </row>
    <row r="233" spans="1:51" s="15" customFormat="1" ht="12">
      <c r="A233" s="15"/>
      <c r="B233" s="255"/>
      <c r="C233" s="256"/>
      <c r="D233" s="235" t="s">
        <v>178</v>
      </c>
      <c r="E233" s="257" t="s">
        <v>118</v>
      </c>
      <c r="F233" s="258" t="s">
        <v>187</v>
      </c>
      <c r="G233" s="256"/>
      <c r="H233" s="259">
        <v>32.122</v>
      </c>
      <c r="I233" s="260"/>
      <c r="J233" s="256"/>
      <c r="K233" s="256"/>
      <c r="L233" s="261"/>
      <c r="M233" s="262"/>
      <c r="N233" s="263"/>
      <c r="O233" s="263"/>
      <c r="P233" s="263"/>
      <c r="Q233" s="263"/>
      <c r="R233" s="263"/>
      <c r="S233" s="263"/>
      <c r="T233" s="264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5" t="s">
        <v>178</v>
      </c>
      <c r="AU233" s="265" t="s">
        <v>14</v>
      </c>
      <c r="AV233" s="15" t="s">
        <v>176</v>
      </c>
      <c r="AW233" s="15" t="s">
        <v>32</v>
      </c>
      <c r="AX233" s="15" t="s">
        <v>84</v>
      </c>
      <c r="AY233" s="265" t="s">
        <v>169</v>
      </c>
    </row>
    <row r="234" spans="1:65" s="2" customFormat="1" ht="33" customHeight="1">
      <c r="A234" s="39"/>
      <c r="B234" s="40"/>
      <c r="C234" s="220" t="s">
        <v>356</v>
      </c>
      <c r="D234" s="220" t="s">
        <v>171</v>
      </c>
      <c r="E234" s="221" t="s">
        <v>371</v>
      </c>
      <c r="F234" s="222" t="s">
        <v>372</v>
      </c>
      <c r="G234" s="223" t="s">
        <v>245</v>
      </c>
      <c r="H234" s="224">
        <v>32.122</v>
      </c>
      <c r="I234" s="225"/>
      <c r="J234" s="226">
        <f>ROUND(I234*H234,2)</f>
        <v>0</v>
      </c>
      <c r="K234" s="222" t="s">
        <v>175</v>
      </c>
      <c r="L234" s="45"/>
      <c r="M234" s="227" t="s">
        <v>1</v>
      </c>
      <c r="N234" s="228" t="s">
        <v>41</v>
      </c>
      <c r="O234" s="92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1" t="s">
        <v>176</v>
      </c>
      <c r="AT234" s="231" t="s">
        <v>171</v>
      </c>
      <c r="AU234" s="231" t="s">
        <v>14</v>
      </c>
      <c r="AY234" s="18" t="s">
        <v>169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8" t="s">
        <v>84</v>
      </c>
      <c r="BK234" s="232">
        <f>ROUND(I234*H234,2)</f>
        <v>0</v>
      </c>
      <c r="BL234" s="18" t="s">
        <v>176</v>
      </c>
      <c r="BM234" s="231" t="s">
        <v>373</v>
      </c>
    </row>
    <row r="235" spans="1:51" s="14" customFormat="1" ht="12">
      <c r="A235" s="14"/>
      <c r="B235" s="244"/>
      <c r="C235" s="245"/>
      <c r="D235" s="235" t="s">
        <v>178</v>
      </c>
      <c r="E235" s="246" t="s">
        <v>1</v>
      </c>
      <c r="F235" s="247" t="s">
        <v>118</v>
      </c>
      <c r="G235" s="245"/>
      <c r="H235" s="248">
        <v>32.122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4" t="s">
        <v>178</v>
      </c>
      <c r="AU235" s="254" t="s">
        <v>14</v>
      </c>
      <c r="AV235" s="14" t="s">
        <v>14</v>
      </c>
      <c r="AW235" s="14" t="s">
        <v>32</v>
      </c>
      <c r="AX235" s="14" t="s">
        <v>84</v>
      </c>
      <c r="AY235" s="254" t="s">
        <v>169</v>
      </c>
    </row>
    <row r="236" spans="1:65" s="2" customFormat="1" ht="12">
      <c r="A236" s="39"/>
      <c r="B236" s="40"/>
      <c r="C236" s="220" t="s">
        <v>362</v>
      </c>
      <c r="D236" s="220" t="s">
        <v>171</v>
      </c>
      <c r="E236" s="221" t="s">
        <v>375</v>
      </c>
      <c r="F236" s="222" t="s">
        <v>376</v>
      </c>
      <c r="G236" s="223" t="s">
        <v>174</v>
      </c>
      <c r="H236" s="224">
        <v>14.6</v>
      </c>
      <c r="I236" s="225"/>
      <c r="J236" s="226">
        <f>ROUND(I236*H236,2)</f>
        <v>0</v>
      </c>
      <c r="K236" s="222" t="s">
        <v>175</v>
      </c>
      <c r="L236" s="45"/>
      <c r="M236" s="227" t="s">
        <v>1</v>
      </c>
      <c r="N236" s="228" t="s">
        <v>41</v>
      </c>
      <c r="O236" s="92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1" t="s">
        <v>176</v>
      </c>
      <c r="AT236" s="231" t="s">
        <v>171</v>
      </c>
      <c r="AU236" s="231" t="s">
        <v>14</v>
      </c>
      <c r="AY236" s="18" t="s">
        <v>169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8" t="s">
        <v>84</v>
      </c>
      <c r="BK236" s="232">
        <f>ROUND(I236*H236,2)</f>
        <v>0</v>
      </c>
      <c r="BL236" s="18" t="s">
        <v>176</v>
      </c>
      <c r="BM236" s="231" t="s">
        <v>903</v>
      </c>
    </row>
    <row r="237" spans="1:51" s="13" customFormat="1" ht="12">
      <c r="A237" s="13"/>
      <c r="B237" s="233"/>
      <c r="C237" s="234"/>
      <c r="D237" s="235" t="s">
        <v>178</v>
      </c>
      <c r="E237" s="236" t="s">
        <v>1</v>
      </c>
      <c r="F237" s="237" t="s">
        <v>378</v>
      </c>
      <c r="G237" s="234"/>
      <c r="H237" s="236" t="s">
        <v>1</v>
      </c>
      <c r="I237" s="238"/>
      <c r="J237" s="234"/>
      <c r="K237" s="234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178</v>
      </c>
      <c r="AU237" s="243" t="s">
        <v>14</v>
      </c>
      <c r="AV237" s="13" t="s">
        <v>84</v>
      </c>
      <c r="AW237" s="13" t="s">
        <v>32</v>
      </c>
      <c r="AX237" s="13" t="s">
        <v>76</v>
      </c>
      <c r="AY237" s="243" t="s">
        <v>169</v>
      </c>
    </row>
    <row r="238" spans="1:51" s="14" customFormat="1" ht="12">
      <c r="A238" s="14"/>
      <c r="B238" s="244"/>
      <c r="C238" s="245"/>
      <c r="D238" s="235" t="s">
        <v>178</v>
      </c>
      <c r="E238" s="246" t="s">
        <v>99</v>
      </c>
      <c r="F238" s="247" t="s">
        <v>904</v>
      </c>
      <c r="G238" s="245"/>
      <c r="H238" s="248">
        <v>14.6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4" t="s">
        <v>178</v>
      </c>
      <c r="AU238" s="254" t="s">
        <v>14</v>
      </c>
      <c r="AV238" s="14" t="s">
        <v>14</v>
      </c>
      <c r="AW238" s="14" t="s">
        <v>32</v>
      </c>
      <c r="AX238" s="14" t="s">
        <v>84</v>
      </c>
      <c r="AY238" s="254" t="s">
        <v>169</v>
      </c>
    </row>
    <row r="239" spans="1:65" s="2" customFormat="1" ht="12">
      <c r="A239" s="39"/>
      <c r="B239" s="40"/>
      <c r="C239" s="220" t="s">
        <v>117</v>
      </c>
      <c r="D239" s="220" t="s">
        <v>171</v>
      </c>
      <c r="E239" s="221" t="s">
        <v>381</v>
      </c>
      <c r="F239" s="222" t="s">
        <v>382</v>
      </c>
      <c r="G239" s="223" t="s">
        <v>174</v>
      </c>
      <c r="H239" s="224">
        <v>14.6</v>
      </c>
      <c r="I239" s="225"/>
      <c r="J239" s="226">
        <f>ROUND(I239*H239,2)</f>
        <v>0</v>
      </c>
      <c r="K239" s="222" t="s">
        <v>175</v>
      </c>
      <c r="L239" s="45"/>
      <c r="M239" s="227" t="s">
        <v>1</v>
      </c>
      <c r="N239" s="228" t="s">
        <v>41</v>
      </c>
      <c r="O239" s="92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1" t="s">
        <v>176</v>
      </c>
      <c r="AT239" s="231" t="s">
        <v>171</v>
      </c>
      <c r="AU239" s="231" t="s">
        <v>14</v>
      </c>
      <c r="AY239" s="18" t="s">
        <v>169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8" t="s">
        <v>84</v>
      </c>
      <c r="BK239" s="232">
        <f>ROUND(I239*H239,2)</f>
        <v>0</v>
      </c>
      <c r="BL239" s="18" t="s">
        <v>176</v>
      </c>
      <c r="BM239" s="231" t="s">
        <v>905</v>
      </c>
    </row>
    <row r="240" spans="1:51" s="13" customFormat="1" ht="12">
      <c r="A240" s="13"/>
      <c r="B240" s="233"/>
      <c r="C240" s="234"/>
      <c r="D240" s="235" t="s">
        <v>178</v>
      </c>
      <c r="E240" s="236" t="s">
        <v>1</v>
      </c>
      <c r="F240" s="237" t="s">
        <v>215</v>
      </c>
      <c r="G240" s="234"/>
      <c r="H240" s="236" t="s">
        <v>1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178</v>
      </c>
      <c r="AU240" s="243" t="s">
        <v>14</v>
      </c>
      <c r="AV240" s="13" t="s">
        <v>84</v>
      </c>
      <c r="AW240" s="13" t="s">
        <v>32</v>
      </c>
      <c r="AX240" s="13" t="s">
        <v>76</v>
      </c>
      <c r="AY240" s="243" t="s">
        <v>169</v>
      </c>
    </row>
    <row r="241" spans="1:51" s="13" customFormat="1" ht="12">
      <c r="A241" s="13"/>
      <c r="B241" s="233"/>
      <c r="C241" s="234"/>
      <c r="D241" s="235" t="s">
        <v>178</v>
      </c>
      <c r="E241" s="236" t="s">
        <v>1</v>
      </c>
      <c r="F241" s="237" t="s">
        <v>384</v>
      </c>
      <c r="G241" s="234"/>
      <c r="H241" s="236" t="s">
        <v>1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178</v>
      </c>
      <c r="AU241" s="243" t="s">
        <v>14</v>
      </c>
      <c r="AV241" s="13" t="s">
        <v>84</v>
      </c>
      <c r="AW241" s="13" t="s">
        <v>32</v>
      </c>
      <c r="AX241" s="13" t="s">
        <v>76</v>
      </c>
      <c r="AY241" s="243" t="s">
        <v>169</v>
      </c>
    </row>
    <row r="242" spans="1:51" s="14" customFormat="1" ht="12">
      <c r="A242" s="14"/>
      <c r="B242" s="244"/>
      <c r="C242" s="245"/>
      <c r="D242" s="235" t="s">
        <v>178</v>
      </c>
      <c r="E242" s="246" t="s">
        <v>1</v>
      </c>
      <c r="F242" s="247" t="s">
        <v>99</v>
      </c>
      <c r="G242" s="245"/>
      <c r="H242" s="248">
        <v>14.6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178</v>
      </c>
      <c r="AU242" s="254" t="s">
        <v>14</v>
      </c>
      <c r="AV242" s="14" t="s">
        <v>14</v>
      </c>
      <c r="AW242" s="14" t="s">
        <v>32</v>
      </c>
      <c r="AX242" s="14" t="s">
        <v>84</v>
      </c>
      <c r="AY242" s="254" t="s">
        <v>169</v>
      </c>
    </row>
    <row r="243" spans="1:65" s="2" customFormat="1" ht="12">
      <c r="A243" s="39"/>
      <c r="B243" s="40"/>
      <c r="C243" s="220" t="s">
        <v>370</v>
      </c>
      <c r="D243" s="220" t="s">
        <v>171</v>
      </c>
      <c r="E243" s="221" t="s">
        <v>386</v>
      </c>
      <c r="F243" s="222" t="s">
        <v>387</v>
      </c>
      <c r="G243" s="223" t="s">
        <v>174</v>
      </c>
      <c r="H243" s="224">
        <v>14.6</v>
      </c>
      <c r="I243" s="225"/>
      <c r="J243" s="226">
        <f>ROUND(I243*H243,2)</f>
        <v>0</v>
      </c>
      <c r="K243" s="222" t="s">
        <v>175</v>
      </c>
      <c r="L243" s="45"/>
      <c r="M243" s="227" t="s">
        <v>1</v>
      </c>
      <c r="N243" s="228" t="s">
        <v>41</v>
      </c>
      <c r="O243" s="92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1" t="s">
        <v>176</v>
      </c>
      <c r="AT243" s="231" t="s">
        <v>171</v>
      </c>
      <c r="AU243" s="231" t="s">
        <v>14</v>
      </c>
      <c r="AY243" s="18" t="s">
        <v>169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8" t="s">
        <v>84</v>
      </c>
      <c r="BK243" s="232">
        <f>ROUND(I243*H243,2)</f>
        <v>0</v>
      </c>
      <c r="BL243" s="18" t="s">
        <v>176</v>
      </c>
      <c r="BM243" s="231" t="s">
        <v>906</v>
      </c>
    </row>
    <row r="244" spans="1:51" s="14" customFormat="1" ht="12">
      <c r="A244" s="14"/>
      <c r="B244" s="244"/>
      <c r="C244" s="245"/>
      <c r="D244" s="235" t="s">
        <v>178</v>
      </c>
      <c r="E244" s="246" t="s">
        <v>1</v>
      </c>
      <c r="F244" s="247" t="s">
        <v>99</v>
      </c>
      <c r="G244" s="245"/>
      <c r="H244" s="248">
        <v>14.6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4" t="s">
        <v>178</v>
      </c>
      <c r="AU244" s="254" t="s">
        <v>14</v>
      </c>
      <c r="AV244" s="14" t="s">
        <v>14</v>
      </c>
      <c r="AW244" s="14" t="s">
        <v>32</v>
      </c>
      <c r="AX244" s="14" t="s">
        <v>84</v>
      </c>
      <c r="AY244" s="254" t="s">
        <v>169</v>
      </c>
    </row>
    <row r="245" spans="1:65" s="2" customFormat="1" ht="16.5" customHeight="1">
      <c r="A245" s="39"/>
      <c r="B245" s="40"/>
      <c r="C245" s="277" t="s">
        <v>374</v>
      </c>
      <c r="D245" s="277" t="s">
        <v>350</v>
      </c>
      <c r="E245" s="278" t="s">
        <v>390</v>
      </c>
      <c r="F245" s="279" t="s">
        <v>391</v>
      </c>
      <c r="G245" s="280" t="s">
        <v>392</v>
      </c>
      <c r="H245" s="281">
        <v>0.438</v>
      </c>
      <c r="I245" s="282"/>
      <c r="J245" s="283">
        <f>ROUND(I245*H245,2)</f>
        <v>0</v>
      </c>
      <c r="K245" s="279" t="s">
        <v>175</v>
      </c>
      <c r="L245" s="284"/>
      <c r="M245" s="285" t="s">
        <v>1</v>
      </c>
      <c r="N245" s="286" t="s">
        <v>41</v>
      </c>
      <c r="O245" s="92"/>
      <c r="P245" s="229">
        <f>O245*H245</f>
        <v>0</v>
      </c>
      <c r="Q245" s="229">
        <v>0.001</v>
      </c>
      <c r="R245" s="229">
        <f>Q245*H245</f>
        <v>0.000438</v>
      </c>
      <c r="S245" s="229">
        <v>0</v>
      </c>
      <c r="T245" s="230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1" t="s">
        <v>217</v>
      </c>
      <c r="AT245" s="231" t="s">
        <v>350</v>
      </c>
      <c r="AU245" s="231" t="s">
        <v>14</v>
      </c>
      <c r="AY245" s="18" t="s">
        <v>169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8" t="s">
        <v>84</v>
      </c>
      <c r="BK245" s="232">
        <f>ROUND(I245*H245,2)</f>
        <v>0</v>
      </c>
      <c r="BL245" s="18" t="s">
        <v>176</v>
      </c>
      <c r="BM245" s="231" t="s">
        <v>907</v>
      </c>
    </row>
    <row r="246" spans="1:51" s="14" customFormat="1" ht="12">
      <c r="A246" s="14"/>
      <c r="B246" s="244"/>
      <c r="C246" s="245"/>
      <c r="D246" s="235" t="s">
        <v>178</v>
      </c>
      <c r="E246" s="246" t="s">
        <v>1</v>
      </c>
      <c r="F246" s="247" t="s">
        <v>394</v>
      </c>
      <c r="G246" s="245"/>
      <c r="H246" s="248">
        <v>0.438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4" t="s">
        <v>178</v>
      </c>
      <c r="AU246" s="254" t="s">
        <v>14</v>
      </c>
      <c r="AV246" s="14" t="s">
        <v>14</v>
      </c>
      <c r="AW246" s="14" t="s">
        <v>32</v>
      </c>
      <c r="AX246" s="14" t="s">
        <v>84</v>
      </c>
      <c r="AY246" s="254" t="s">
        <v>169</v>
      </c>
    </row>
    <row r="247" spans="1:63" s="12" customFormat="1" ht="22.8" customHeight="1">
      <c r="A247" s="12"/>
      <c r="B247" s="204"/>
      <c r="C247" s="205"/>
      <c r="D247" s="206" t="s">
        <v>75</v>
      </c>
      <c r="E247" s="218" t="s">
        <v>176</v>
      </c>
      <c r="F247" s="218" t="s">
        <v>431</v>
      </c>
      <c r="G247" s="205"/>
      <c r="H247" s="205"/>
      <c r="I247" s="208"/>
      <c r="J247" s="219">
        <f>BK247</f>
        <v>0</v>
      </c>
      <c r="K247" s="205"/>
      <c r="L247" s="210"/>
      <c r="M247" s="211"/>
      <c r="N247" s="212"/>
      <c r="O247" s="212"/>
      <c r="P247" s="213">
        <f>SUM(P248:P255)</f>
        <v>0</v>
      </c>
      <c r="Q247" s="212"/>
      <c r="R247" s="213">
        <f>SUM(R248:R255)</f>
        <v>7.756129920000001</v>
      </c>
      <c r="S247" s="212"/>
      <c r="T247" s="214">
        <f>SUM(T248:T255)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5" t="s">
        <v>84</v>
      </c>
      <c r="AT247" s="216" t="s">
        <v>75</v>
      </c>
      <c r="AU247" s="216" t="s">
        <v>84</v>
      </c>
      <c r="AY247" s="215" t="s">
        <v>169</v>
      </c>
      <c r="BK247" s="217">
        <f>SUM(BK248:BK255)</f>
        <v>0</v>
      </c>
    </row>
    <row r="248" spans="1:65" s="2" customFormat="1" ht="16.5" customHeight="1">
      <c r="A248" s="39"/>
      <c r="B248" s="40"/>
      <c r="C248" s="220" t="s">
        <v>380</v>
      </c>
      <c r="D248" s="220" t="s">
        <v>171</v>
      </c>
      <c r="E248" s="221" t="s">
        <v>439</v>
      </c>
      <c r="F248" s="222" t="s">
        <v>440</v>
      </c>
      <c r="G248" s="223" t="s">
        <v>245</v>
      </c>
      <c r="H248" s="224">
        <v>4.982</v>
      </c>
      <c r="I248" s="225"/>
      <c r="J248" s="226">
        <f>ROUND(I248*H248,2)</f>
        <v>0</v>
      </c>
      <c r="K248" s="222" t="s">
        <v>175</v>
      </c>
      <c r="L248" s="45"/>
      <c r="M248" s="227" t="s">
        <v>1</v>
      </c>
      <c r="N248" s="228" t="s">
        <v>41</v>
      </c>
      <c r="O248" s="92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1" t="s">
        <v>176</v>
      </c>
      <c r="AT248" s="231" t="s">
        <v>171</v>
      </c>
      <c r="AU248" s="231" t="s">
        <v>14</v>
      </c>
      <c r="AY248" s="18" t="s">
        <v>169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8" t="s">
        <v>84</v>
      </c>
      <c r="BK248" s="232">
        <f>ROUND(I248*H248,2)</f>
        <v>0</v>
      </c>
      <c r="BL248" s="18" t="s">
        <v>176</v>
      </c>
      <c r="BM248" s="231" t="s">
        <v>441</v>
      </c>
    </row>
    <row r="249" spans="1:51" s="14" customFormat="1" ht="12">
      <c r="A249" s="14"/>
      <c r="B249" s="244"/>
      <c r="C249" s="245"/>
      <c r="D249" s="235" t="s">
        <v>178</v>
      </c>
      <c r="E249" s="246" t="s">
        <v>1</v>
      </c>
      <c r="F249" s="247" t="s">
        <v>108</v>
      </c>
      <c r="G249" s="245"/>
      <c r="H249" s="248">
        <v>4.982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4" t="s">
        <v>178</v>
      </c>
      <c r="AU249" s="254" t="s">
        <v>14</v>
      </c>
      <c r="AV249" s="14" t="s">
        <v>14</v>
      </c>
      <c r="AW249" s="14" t="s">
        <v>32</v>
      </c>
      <c r="AX249" s="14" t="s">
        <v>84</v>
      </c>
      <c r="AY249" s="254" t="s">
        <v>169</v>
      </c>
    </row>
    <row r="250" spans="1:65" s="2" customFormat="1" ht="12">
      <c r="A250" s="39"/>
      <c r="B250" s="40"/>
      <c r="C250" s="220" t="s">
        <v>385</v>
      </c>
      <c r="D250" s="220" t="s">
        <v>171</v>
      </c>
      <c r="E250" s="221" t="s">
        <v>908</v>
      </c>
      <c r="F250" s="222" t="s">
        <v>909</v>
      </c>
      <c r="G250" s="223" t="s">
        <v>245</v>
      </c>
      <c r="H250" s="224">
        <v>0.15</v>
      </c>
      <c r="I250" s="225"/>
      <c r="J250" s="226">
        <f>ROUND(I250*H250,2)</f>
        <v>0</v>
      </c>
      <c r="K250" s="222" t="s">
        <v>175</v>
      </c>
      <c r="L250" s="45"/>
      <c r="M250" s="227" t="s">
        <v>1</v>
      </c>
      <c r="N250" s="228" t="s">
        <v>41</v>
      </c>
      <c r="O250" s="92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1" t="s">
        <v>176</v>
      </c>
      <c r="AT250" s="231" t="s">
        <v>171</v>
      </c>
      <c r="AU250" s="231" t="s">
        <v>14</v>
      </c>
      <c r="AY250" s="18" t="s">
        <v>169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8" t="s">
        <v>84</v>
      </c>
      <c r="BK250" s="232">
        <f>ROUND(I250*H250,2)</f>
        <v>0</v>
      </c>
      <c r="BL250" s="18" t="s">
        <v>176</v>
      </c>
      <c r="BM250" s="231" t="s">
        <v>910</v>
      </c>
    </row>
    <row r="251" spans="1:51" s="14" customFormat="1" ht="12">
      <c r="A251" s="14"/>
      <c r="B251" s="244"/>
      <c r="C251" s="245"/>
      <c r="D251" s="235" t="s">
        <v>178</v>
      </c>
      <c r="E251" s="246" t="s">
        <v>1</v>
      </c>
      <c r="F251" s="247" t="s">
        <v>845</v>
      </c>
      <c r="G251" s="245"/>
      <c r="H251" s="248">
        <v>0.15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4" t="s">
        <v>178</v>
      </c>
      <c r="AU251" s="254" t="s">
        <v>14</v>
      </c>
      <c r="AV251" s="14" t="s">
        <v>14</v>
      </c>
      <c r="AW251" s="14" t="s">
        <v>32</v>
      </c>
      <c r="AX251" s="14" t="s">
        <v>84</v>
      </c>
      <c r="AY251" s="254" t="s">
        <v>169</v>
      </c>
    </row>
    <row r="252" spans="1:65" s="2" customFormat="1" ht="12">
      <c r="A252" s="39"/>
      <c r="B252" s="40"/>
      <c r="C252" s="220" t="s">
        <v>389</v>
      </c>
      <c r="D252" s="220" t="s">
        <v>171</v>
      </c>
      <c r="E252" s="221" t="s">
        <v>447</v>
      </c>
      <c r="F252" s="222" t="s">
        <v>448</v>
      </c>
      <c r="G252" s="223" t="s">
        <v>174</v>
      </c>
      <c r="H252" s="224">
        <v>47.901</v>
      </c>
      <c r="I252" s="225"/>
      <c r="J252" s="226">
        <f>ROUND(I252*H252,2)</f>
        <v>0</v>
      </c>
      <c r="K252" s="222" t="s">
        <v>175</v>
      </c>
      <c r="L252" s="45"/>
      <c r="M252" s="227" t="s">
        <v>1</v>
      </c>
      <c r="N252" s="228" t="s">
        <v>41</v>
      </c>
      <c r="O252" s="92"/>
      <c r="P252" s="229">
        <f>O252*H252</f>
        <v>0</v>
      </c>
      <c r="Q252" s="229">
        <v>0.16192</v>
      </c>
      <c r="R252" s="229">
        <f>Q252*H252</f>
        <v>7.756129920000001</v>
      </c>
      <c r="S252" s="229">
        <v>0</v>
      </c>
      <c r="T252" s="230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1" t="s">
        <v>176</v>
      </c>
      <c r="AT252" s="231" t="s">
        <v>171</v>
      </c>
      <c r="AU252" s="231" t="s">
        <v>14</v>
      </c>
      <c r="AY252" s="18" t="s">
        <v>169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8" t="s">
        <v>84</v>
      </c>
      <c r="BK252" s="232">
        <f>ROUND(I252*H252,2)</f>
        <v>0</v>
      </c>
      <c r="BL252" s="18" t="s">
        <v>176</v>
      </c>
      <c r="BM252" s="231" t="s">
        <v>911</v>
      </c>
    </row>
    <row r="253" spans="1:51" s="13" customFormat="1" ht="12">
      <c r="A253" s="13"/>
      <c r="B253" s="233"/>
      <c r="C253" s="234"/>
      <c r="D253" s="235" t="s">
        <v>178</v>
      </c>
      <c r="E253" s="236" t="s">
        <v>1</v>
      </c>
      <c r="F253" s="237" t="s">
        <v>450</v>
      </c>
      <c r="G253" s="234"/>
      <c r="H253" s="236" t="s">
        <v>1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178</v>
      </c>
      <c r="AU253" s="243" t="s">
        <v>14</v>
      </c>
      <c r="AV253" s="13" t="s">
        <v>84</v>
      </c>
      <c r="AW253" s="13" t="s">
        <v>32</v>
      </c>
      <c r="AX253" s="13" t="s">
        <v>76</v>
      </c>
      <c r="AY253" s="243" t="s">
        <v>169</v>
      </c>
    </row>
    <row r="254" spans="1:51" s="13" customFormat="1" ht="12">
      <c r="A254" s="13"/>
      <c r="B254" s="233"/>
      <c r="C254" s="234"/>
      <c r="D254" s="235" t="s">
        <v>178</v>
      </c>
      <c r="E254" s="236" t="s">
        <v>1</v>
      </c>
      <c r="F254" s="237" t="s">
        <v>451</v>
      </c>
      <c r="G254" s="234"/>
      <c r="H254" s="236" t="s">
        <v>1</v>
      </c>
      <c r="I254" s="238"/>
      <c r="J254" s="234"/>
      <c r="K254" s="234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178</v>
      </c>
      <c r="AU254" s="243" t="s">
        <v>14</v>
      </c>
      <c r="AV254" s="13" t="s">
        <v>84</v>
      </c>
      <c r="AW254" s="13" t="s">
        <v>32</v>
      </c>
      <c r="AX254" s="13" t="s">
        <v>76</v>
      </c>
      <c r="AY254" s="243" t="s">
        <v>169</v>
      </c>
    </row>
    <row r="255" spans="1:51" s="14" customFormat="1" ht="12">
      <c r="A255" s="14"/>
      <c r="B255" s="244"/>
      <c r="C255" s="245"/>
      <c r="D255" s="235" t="s">
        <v>178</v>
      </c>
      <c r="E255" s="246" t="s">
        <v>1</v>
      </c>
      <c r="F255" s="247" t="s">
        <v>912</v>
      </c>
      <c r="G255" s="245"/>
      <c r="H255" s="248">
        <v>47.901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4" t="s">
        <v>178</v>
      </c>
      <c r="AU255" s="254" t="s">
        <v>14</v>
      </c>
      <c r="AV255" s="14" t="s">
        <v>14</v>
      </c>
      <c r="AW255" s="14" t="s">
        <v>32</v>
      </c>
      <c r="AX255" s="14" t="s">
        <v>84</v>
      </c>
      <c r="AY255" s="254" t="s">
        <v>169</v>
      </c>
    </row>
    <row r="256" spans="1:63" s="12" customFormat="1" ht="22.8" customHeight="1">
      <c r="A256" s="12"/>
      <c r="B256" s="204"/>
      <c r="C256" s="205"/>
      <c r="D256" s="206" t="s">
        <v>75</v>
      </c>
      <c r="E256" s="218" t="s">
        <v>199</v>
      </c>
      <c r="F256" s="218" t="s">
        <v>508</v>
      </c>
      <c r="G256" s="205"/>
      <c r="H256" s="205"/>
      <c r="I256" s="208"/>
      <c r="J256" s="219">
        <f>BK256</f>
        <v>0</v>
      </c>
      <c r="K256" s="205"/>
      <c r="L256" s="210"/>
      <c r="M256" s="211"/>
      <c r="N256" s="212"/>
      <c r="O256" s="212"/>
      <c r="P256" s="213">
        <f>SUM(P257:P283)</f>
        <v>0</v>
      </c>
      <c r="Q256" s="212"/>
      <c r="R256" s="213">
        <f>SUM(R257:R283)</f>
        <v>74.10424891</v>
      </c>
      <c r="S256" s="212"/>
      <c r="T256" s="214">
        <f>SUM(T257:T283)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5" t="s">
        <v>84</v>
      </c>
      <c r="AT256" s="216" t="s">
        <v>75</v>
      </c>
      <c r="AU256" s="216" t="s">
        <v>84</v>
      </c>
      <c r="AY256" s="215" t="s">
        <v>169</v>
      </c>
      <c r="BK256" s="217">
        <f>SUM(BK257:BK283)</f>
        <v>0</v>
      </c>
    </row>
    <row r="257" spans="1:65" s="2" customFormat="1" ht="16.5" customHeight="1">
      <c r="A257" s="39"/>
      <c r="B257" s="40"/>
      <c r="C257" s="220" t="s">
        <v>395</v>
      </c>
      <c r="D257" s="220" t="s">
        <v>171</v>
      </c>
      <c r="E257" s="221" t="s">
        <v>510</v>
      </c>
      <c r="F257" s="222" t="s">
        <v>511</v>
      </c>
      <c r="G257" s="223" t="s">
        <v>174</v>
      </c>
      <c r="H257" s="224">
        <v>61.437</v>
      </c>
      <c r="I257" s="225"/>
      <c r="J257" s="226">
        <f>ROUND(I257*H257,2)</f>
        <v>0</v>
      </c>
      <c r="K257" s="222" t="s">
        <v>175</v>
      </c>
      <c r="L257" s="45"/>
      <c r="M257" s="227" t="s">
        <v>1</v>
      </c>
      <c r="N257" s="228" t="s">
        <v>41</v>
      </c>
      <c r="O257" s="92"/>
      <c r="P257" s="229">
        <f>O257*H257</f>
        <v>0</v>
      </c>
      <c r="Q257" s="229">
        <v>0.575</v>
      </c>
      <c r="R257" s="229">
        <f>Q257*H257</f>
        <v>35.326274999999995</v>
      </c>
      <c r="S257" s="229">
        <v>0</v>
      </c>
      <c r="T257" s="230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1" t="s">
        <v>176</v>
      </c>
      <c r="AT257" s="231" t="s">
        <v>171</v>
      </c>
      <c r="AU257" s="231" t="s">
        <v>14</v>
      </c>
      <c r="AY257" s="18" t="s">
        <v>169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8" t="s">
        <v>84</v>
      </c>
      <c r="BK257" s="232">
        <f>ROUND(I257*H257,2)</f>
        <v>0</v>
      </c>
      <c r="BL257" s="18" t="s">
        <v>176</v>
      </c>
      <c r="BM257" s="231" t="s">
        <v>913</v>
      </c>
    </row>
    <row r="258" spans="1:51" s="13" customFormat="1" ht="12">
      <c r="A258" s="13"/>
      <c r="B258" s="233"/>
      <c r="C258" s="234"/>
      <c r="D258" s="235" t="s">
        <v>178</v>
      </c>
      <c r="E258" s="236" t="s">
        <v>1</v>
      </c>
      <c r="F258" s="237" t="s">
        <v>450</v>
      </c>
      <c r="G258" s="234"/>
      <c r="H258" s="236" t="s">
        <v>1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178</v>
      </c>
      <c r="AU258" s="243" t="s">
        <v>14</v>
      </c>
      <c r="AV258" s="13" t="s">
        <v>84</v>
      </c>
      <c r="AW258" s="13" t="s">
        <v>32</v>
      </c>
      <c r="AX258" s="13" t="s">
        <v>76</v>
      </c>
      <c r="AY258" s="243" t="s">
        <v>169</v>
      </c>
    </row>
    <row r="259" spans="1:51" s="14" customFormat="1" ht="12">
      <c r="A259" s="14"/>
      <c r="B259" s="244"/>
      <c r="C259" s="245"/>
      <c r="D259" s="235" t="s">
        <v>178</v>
      </c>
      <c r="E259" s="246" t="s">
        <v>1</v>
      </c>
      <c r="F259" s="247" t="s">
        <v>870</v>
      </c>
      <c r="G259" s="245"/>
      <c r="H259" s="248">
        <v>30.516</v>
      </c>
      <c r="I259" s="249"/>
      <c r="J259" s="245"/>
      <c r="K259" s="245"/>
      <c r="L259" s="250"/>
      <c r="M259" s="251"/>
      <c r="N259" s="252"/>
      <c r="O259" s="252"/>
      <c r="P259" s="252"/>
      <c r="Q259" s="252"/>
      <c r="R259" s="252"/>
      <c r="S259" s="252"/>
      <c r="T259" s="25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4" t="s">
        <v>178</v>
      </c>
      <c r="AU259" s="254" t="s">
        <v>14</v>
      </c>
      <c r="AV259" s="14" t="s">
        <v>14</v>
      </c>
      <c r="AW259" s="14" t="s">
        <v>32</v>
      </c>
      <c r="AX259" s="14" t="s">
        <v>76</v>
      </c>
      <c r="AY259" s="254" t="s">
        <v>169</v>
      </c>
    </row>
    <row r="260" spans="1:51" s="14" customFormat="1" ht="12">
      <c r="A260" s="14"/>
      <c r="B260" s="244"/>
      <c r="C260" s="245"/>
      <c r="D260" s="235" t="s">
        <v>178</v>
      </c>
      <c r="E260" s="246" t="s">
        <v>1</v>
      </c>
      <c r="F260" s="247" t="s">
        <v>871</v>
      </c>
      <c r="G260" s="245"/>
      <c r="H260" s="248">
        <v>30.921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4" t="s">
        <v>178</v>
      </c>
      <c r="AU260" s="254" t="s">
        <v>14</v>
      </c>
      <c r="AV260" s="14" t="s">
        <v>14</v>
      </c>
      <c r="AW260" s="14" t="s">
        <v>32</v>
      </c>
      <c r="AX260" s="14" t="s">
        <v>76</v>
      </c>
      <c r="AY260" s="254" t="s">
        <v>169</v>
      </c>
    </row>
    <row r="261" spans="1:51" s="15" customFormat="1" ht="12">
      <c r="A261" s="15"/>
      <c r="B261" s="255"/>
      <c r="C261" s="256"/>
      <c r="D261" s="235" t="s">
        <v>178</v>
      </c>
      <c r="E261" s="257" t="s">
        <v>1</v>
      </c>
      <c r="F261" s="258" t="s">
        <v>187</v>
      </c>
      <c r="G261" s="256"/>
      <c r="H261" s="259">
        <v>61.437</v>
      </c>
      <c r="I261" s="260"/>
      <c r="J261" s="256"/>
      <c r="K261" s="256"/>
      <c r="L261" s="261"/>
      <c r="M261" s="262"/>
      <c r="N261" s="263"/>
      <c r="O261" s="263"/>
      <c r="P261" s="263"/>
      <c r="Q261" s="263"/>
      <c r="R261" s="263"/>
      <c r="S261" s="263"/>
      <c r="T261" s="264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5" t="s">
        <v>178</v>
      </c>
      <c r="AU261" s="265" t="s">
        <v>14</v>
      </c>
      <c r="AV261" s="15" t="s">
        <v>176</v>
      </c>
      <c r="AW261" s="15" t="s">
        <v>32</v>
      </c>
      <c r="AX261" s="15" t="s">
        <v>84</v>
      </c>
      <c r="AY261" s="265" t="s">
        <v>169</v>
      </c>
    </row>
    <row r="262" spans="1:65" s="2" customFormat="1" ht="33" customHeight="1">
      <c r="A262" s="39"/>
      <c r="B262" s="40"/>
      <c r="C262" s="220" t="s">
        <v>401</v>
      </c>
      <c r="D262" s="220" t="s">
        <v>171</v>
      </c>
      <c r="E262" s="221" t="s">
        <v>514</v>
      </c>
      <c r="F262" s="222" t="s">
        <v>515</v>
      </c>
      <c r="G262" s="223" t="s">
        <v>174</v>
      </c>
      <c r="H262" s="224">
        <v>30.516</v>
      </c>
      <c r="I262" s="225"/>
      <c r="J262" s="226">
        <f>ROUND(I262*H262,2)</f>
        <v>0</v>
      </c>
      <c r="K262" s="222" t="s">
        <v>175</v>
      </c>
      <c r="L262" s="45"/>
      <c r="M262" s="227" t="s">
        <v>1</v>
      </c>
      <c r="N262" s="228" t="s">
        <v>41</v>
      </c>
      <c r="O262" s="92"/>
      <c r="P262" s="229">
        <f>O262*H262</f>
        <v>0</v>
      </c>
      <c r="Q262" s="229">
        <v>0.18463</v>
      </c>
      <c r="R262" s="229">
        <f>Q262*H262</f>
        <v>5.6341690799999995</v>
      </c>
      <c r="S262" s="229">
        <v>0</v>
      </c>
      <c r="T262" s="230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1" t="s">
        <v>176</v>
      </c>
      <c r="AT262" s="231" t="s">
        <v>171</v>
      </c>
      <c r="AU262" s="231" t="s">
        <v>14</v>
      </c>
      <c r="AY262" s="18" t="s">
        <v>169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8" t="s">
        <v>84</v>
      </c>
      <c r="BK262" s="232">
        <f>ROUND(I262*H262,2)</f>
        <v>0</v>
      </c>
      <c r="BL262" s="18" t="s">
        <v>176</v>
      </c>
      <c r="BM262" s="231" t="s">
        <v>914</v>
      </c>
    </row>
    <row r="263" spans="1:51" s="13" customFormat="1" ht="12">
      <c r="A263" s="13"/>
      <c r="B263" s="233"/>
      <c r="C263" s="234"/>
      <c r="D263" s="235" t="s">
        <v>178</v>
      </c>
      <c r="E263" s="236" t="s">
        <v>1</v>
      </c>
      <c r="F263" s="237" t="s">
        <v>517</v>
      </c>
      <c r="G263" s="234"/>
      <c r="H263" s="236" t="s">
        <v>1</v>
      </c>
      <c r="I263" s="238"/>
      <c r="J263" s="234"/>
      <c r="K263" s="234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178</v>
      </c>
      <c r="AU263" s="243" t="s">
        <v>14</v>
      </c>
      <c r="AV263" s="13" t="s">
        <v>84</v>
      </c>
      <c r="AW263" s="13" t="s">
        <v>32</v>
      </c>
      <c r="AX263" s="13" t="s">
        <v>76</v>
      </c>
      <c r="AY263" s="243" t="s">
        <v>169</v>
      </c>
    </row>
    <row r="264" spans="1:51" s="14" customFormat="1" ht="12">
      <c r="A264" s="14"/>
      <c r="B264" s="244"/>
      <c r="C264" s="245"/>
      <c r="D264" s="235" t="s">
        <v>178</v>
      </c>
      <c r="E264" s="246" t="s">
        <v>1</v>
      </c>
      <c r="F264" s="247" t="s">
        <v>870</v>
      </c>
      <c r="G264" s="245"/>
      <c r="H264" s="248">
        <v>30.516</v>
      </c>
      <c r="I264" s="249"/>
      <c r="J264" s="245"/>
      <c r="K264" s="245"/>
      <c r="L264" s="250"/>
      <c r="M264" s="251"/>
      <c r="N264" s="252"/>
      <c r="O264" s="252"/>
      <c r="P264" s="252"/>
      <c r="Q264" s="252"/>
      <c r="R264" s="252"/>
      <c r="S264" s="252"/>
      <c r="T264" s="25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4" t="s">
        <v>178</v>
      </c>
      <c r="AU264" s="254" t="s">
        <v>14</v>
      </c>
      <c r="AV264" s="14" t="s">
        <v>14</v>
      </c>
      <c r="AW264" s="14" t="s">
        <v>32</v>
      </c>
      <c r="AX264" s="14" t="s">
        <v>84</v>
      </c>
      <c r="AY264" s="254" t="s">
        <v>169</v>
      </c>
    </row>
    <row r="265" spans="1:65" s="2" customFormat="1" ht="12">
      <c r="A265" s="39"/>
      <c r="B265" s="40"/>
      <c r="C265" s="220" t="s">
        <v>405</v>
      </c>
      <c r="D265" s="220" t="s">
        <v>171</v>
      </c>
      <c r="E265" s="221" t="s">
        <v>519</v>
      </c>
      <c r="F265" s="222" t="s">
        <v>520</v>
      </c>
      <c r="G265" s="223" t="s">
        <v>174</v>
      </c>
      <c r="H265" s="224">
        <v>30.516</v>
      </c>
      <c r="I265" s="225"/>
      <c r="J265" s="226">
        <f>ROUND(I265*H265,2)</f>
        <v>0</v>
      </c>
      <c r="K265" s="222" t="s">
        <v>175</v>
      </c>
      <c r="L265" s="45"/>
      <c r="M265" s="227" t="s">
        <v>1</v>
      </c>
      <c r="N265" s="228" t="s">
        <v>41</v>
      </c>
      <c r="O265" s="92"/>
      <c r="P265" s="229">
        <f>O265*H265</f>
        <v>0</v>
      </c>
      <c r="Q265" s="229">
        <v>0.33206</v>
      </c>
      <c r="R265" s="229">
        <f>Q265*H265</f>
        <v>10.13314296</v>
      </c>
      <c r="S265" s="229">
        <v>0</v>
      </c>
      <c r="T265" s="230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1" t="s">
        <v>176</v>
      </c>
      <c r="AT265" s="231" t="s">
        <v>171</v>
      </c>
      <c r="AU265" s="231" t="s">
        <v>14</v>
      </c>
      <c r="AY265" s="18" t="s">
        <v>169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8" t="s">
        <v>84</v>
      </c>
      <c r="BK265" s="232">
        <f>ROUND(I265*H265,2)</f>
        <v>0</v>
      </c>
      <c r="BL265" s="18" t="s">
        <v>176</v>
      </c>
      <c r="BM265" s="231" t="s">
        <v>915</v>
      </c>
    </row>
    <row r="266" spans="1:51" s="13" customFormat="1" ht="12">
      <c r="A266" s="13"/>
      <c r="B266" s="233"/>
      <c r="C266" s="234"/>
      <c r="D266" s="235" t="s">
        <v>178</v>
      </c>
      <c r="E266" s="236" t="s">
        <v>1</v>
      </c>
      <c r="F266" s="237" t="s">
        <v>450</v>
      </c>
      <c r="G266" s="234"/>
      <c r="H266" s="236" t="s">
        <v>1</v>
      </c>
      <c r="I266" s="238"/>
      <c r="J266" s="234"/>
      <c r="K266" s="234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178</v>
      </c>
      <c r="AU266" s="243" t="s">
        <v>14</v>
      </c>
      <c r="AV266" s="13" t="s">
        <v>84</v>
      </c>
      <c r="AW266" s="13" t="s">
        <v>32</v>
      </c>
      <c r="AX266" s="13" t="s">
        <v>76</v>
      </c>
      <c r="AY266" s="243" t="s">
        <v>169</v>
      </c>
    </row>
    <row r="267" spans="1:51" s="14" customFormat="1" ht="12">
      <c r="A267" s="14"/>
      <c r="B267" s="244"/>
      <c r="C267" s="245"/>
      <c r="D267" s="235" t="s">
        <v>178</v>
      </c>
      <c r="E267" s="246" t="s">
        <v>1</v>
      </c>
      <c r="F267" s="247" t="s">
        <v>870</v>
      </c>
      <c r="G267" s="245"/>
      <c r="H267" s="248">
        <v>30.516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4" t="s">
        <v>178</v>
      </c>
      <c r="AU267" s="254" t="s">
        <v>14</v>
      </c>
      <c r="AV267" s="14" t="s">
        <v>14</v>
      </c>
      <c r="AW267" s="14" t="s">
        <v>32</v>
      </c>
      <c r="AX267" s="14" t="s">
        <v>84</v>
      </c>
      <c r="AY267" s="254" t="s">
        <v>169</v>
      </c>
    </row>
    <row r="268" spans="1:65" s="2" customFormat="1" ht="12">
      <c r="A268" s="39"/>
      <c r="B268" s="40"/>
      <c r="C268" s="220" t="s">
        <v>409</v>
      </c>
      <c r="D268" s="220" t="s">
        <v>171</v>
      </c>
      <c r="E268" s="221" t="s">
        <v>523</v>
      </c>
      <c r="F268" s="222" t="s">
        <v>524</v>
      </c>
      <c r="G268" s="223" t="s">
        <v>174</v>
      </c>
      <c r="H268" s="224">
        <v>30.921</v>
      </c>
      <c r="I268" s="225"/>
      <c r="J268" s="226">
        <f>ROUND(I268*H268,2)</f>
        <v>0</v>
      </c>
      <c r="K268" s="222" t="s">
        <v>175</v>
      </c>
      <c r="L268" s="45"/>
      <c r="M268" s="227" t="s">
        <v>1</v>
      </c>
      <c r="N268" s="228" t="s">
        <v>41</v>
      </c>
      <c r="O268" s="92"/>
      <c r="P268" s="229">
        <f>O268*H268</f>
        <v>0</v>
      </c>
      <c r="Q268" s="229">
        <v>0.38314</v>
      </c>
      <c r="R268" s="229">
        <f>Q268*H268</f>
        <v>11.84707194</v>
      </c>
      <c r="S268" s="229">
        <v>0</v>
      </c>
      <c r="T268" s="230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1" t="s">
        <v>176</v>
      </c>
      <c r="AT268" s="231" t="s">
        <v>171</v>
      </c>
      <c r="AU268" s="231" t="s">
        <v>14</v>
      </c>
      <c r="AY268" s="18" t="s">
        <v>169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8" t="s">
        <v>84</v>
      </c>
      <c r="BK268" s="232">
        <f>ROUND(I268*H268,2)</f>
        <v>0</v>
      </c>
      <c r="BL268" s="18" t="s">
        <v>176</v>
      </c>
      <c r="BM268" s="231" t="s">
        <v>916</v>
      </c>
    </row>
    <row r="269" spans="1:51" s="13" customFormat="1" ht="12">
      <c r="A269" s="13"/>
      <c r="B269" s="233"/>
      <c r="C269" s="234"/>
      <c r="D269" s="235" t="s">
        <v>178</v>
      </c>
      <c r="E269" s="236" t="s">
        <v>1</v>
      </c>
      <c r="F269" s="237" t="s">
        <v>450</v>
      </c>
      <c r="G269" s="234"/>
      <c r="H269" s="236" t="s">
        <v>1</v>
      </c>
      <c r="I269" s="238"/>
      <c r="J269" s="234"/>
      <c r="K269" s="234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178</v>
      </c>
      <c r="AU269" s="243" t="s">
        <v>14</v>
      </c>
      <c r="AV269" s="13" t="s">
        <v>84</v>
      </c>
      <c r="AW269" s="13" t="s">
        <v>32</v>
      </c>
      <c r="AX269" s="13" t="s">
        <v>76</v>
      </c>
      <c r="AY269" s="243" t="s">
        <v>169</v>
      </c>
    </row>
    <row r="270" spans="1:51" s="14" customFormat="1" ht="12">
      <c r="A270" s="14"/>
      <c r="B270" s="244"/>
      <c r="C270" s="245"/>
      <c r="D270" s="235" t="s">
        <v>178</v>
      </c>
      <c r="E270" s="246" t="s">
        <v>1</v>
      </c>
      <c r="F270" s="247" t="s">
        <v>871</v>
      </c>
      <c r="G270" s="245"/>
      <c r="H270" s="248">
        <v>30.921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4" t="s">
        <v>178</v>
      </c>
      <c r="AU270" s="254" t="s">
        <v>14</v>
      </c>
      <c r="AV270" s="14" t="s">
        <v>14</v>
      </c>
      <c r="AW270" s="14" t="s">
        <v>32</v>
      </c>
      <c r="AX270" s="14" t="s">
        <v>84</v>
      </c>
      <c r="AY270" s="254" t="s">
        <v>169</v>
      </c>
    </row>
    <row r="271" spans="1:65" s="2" customFormat="1" ht="12">
      <c r="A271" s="39"/>
      <c r="B271" s="40"/>
      <c r="C271" s="220" t="s">
        <v>413</v>
      </c>
      <c r="D271" s="220" t="s">
        <v>171</v>
      </c>
      <c r="E271" s="221" t="s">
        <v>527</v>
      </c>
      <c r="F271" s="222" t="s">
        <v>528</v>
      </c>
      <c r="G271" s="223" t="s">
        <v>174</v>
      </c>
      <c r="H271" s="224">
        <v>30.516</v>
      </c>
      <c r="I271" s="225"/>
      <c r="J271" s="226">
        <f>ROUND(I271*H271,2)</f>
        <v>0</v>
      </c>
      <c r="K271" s="222" t="s">
        <v>175</v>
      </c>
      <c r="L271" s="45"/>
      <c r="M271" s="227" t="s">
        <v>1</v>
      </c>
      <c r="N271" s="228" t="s">
        <v>41</v>
      </c>
      <c r="O271" s="92"/>
      <c r="P271" s="229">
        <f>O271*H271</f>
        <v>0</v>
      </c>
      <c r="Q271" s="229">
        <v>0.00601</v>
      </c>
      <c r="R271" s="229">
        <f>Q271*H271</f>
        <v>0.18340115999999998</v>
      </c>
      <c r="S271" s="229">
        <v>0</v>
      </c>
      <c r="T271" s="230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1" t="s">
        <v>176</v>
      </c>
      <c r="AT271" s="231" t="s">
        <v>171</v>
      </c>
      <c r="AU271" s="231" t="s">
        <v>14</v>
      </c>
      <c r="AY271" s="18" t="s">
        <v>169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8" t="s">
        <v>84</v>
      </c>
      <c r="BK271" s="232">
        <f>ROUND(I271*H271,2)</f>
        <v>0</v>
      </c>
      <c r="BL271" s="18" t="s">
        <v>176</v>
      </c>
      <c r="BM271" s="231" t="s">
        <v>917</v>
      </c>
    </row>
    <row r="272" spans="1:51" s="13" customFormat="1" ht="12">
      <c r="A272" s="13"/>
      <c r="B272" s="233"/>
      <c r="C272" s="234"/>
      <c r="D272" s="235" t="s">
        <v>178</v>
      </c>
      <c r="E272" s="236" t="s">
        <v>1</v>
      </c>
      <c r="F272" s="237" t="s">
        <v>530</v>
      </c>
      <c r="G272" s="234"/>
      <c r="H272" s="236" t="s">
        <v>1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178</v>
      </c>
      <c r="AU272" s="243" t="s">
        <v>14</v>
      </c>
      <c r="AV272" s="13" t="s">
        <v>84</v>
      </c>
      <c r="AW272" s="13" t="s">
        <v>32</v>
      </c>
      <c r="AX272" s="13" t="s">
        <v>76</v>
      </c>
      <c r="AY272" s="243" t="s">
        <v>169</v>
      </c>
    </row>
    <row r="273" spans="1:51" s="14" customFormat="1" ht="12">
      <c r="A273" s="14"/>
      <c r="B273" s="244"/>
      <c r="C273" s="245"/>
      <c r="D273" s="235" t="s">
        <v>178</v>
      </c>
      <c r="E273" s="246" t="s">
        <v>1</v>
      </c>
      <c r="F273" s="247" t="s">
        <v>870</v>
      </c>
      <c r="G273" s="245"/>
      <c r="H273" s="248">
        <v>30.516</v>
      </c>
      <c r="I273" s="249"/>
      <c r="J273" s="245"/>
      <c r="K273" s="245"/>
      <c r="L273" s="250"/>
      <c r="M273" s="251"/>
      <c r="N273" s="252"/>
      <c r="O273" s="252"/>
      <c r="P273" s="252"/>
      <c r="Q273" s="252"/>
      <c r="R273" s="252"/>
      <c r="S273" s="252"/>
      <c r="T273" s="25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4" t="s">
        <v>178</v>
      </c>
      <c r="AU273" s="254" t="s">
        <v>14</v>
      </c>
      <c r="AV273" s="14" t="s">
        <v>14</v>
      </c>
      <c r="AW273" s="14" t="s">
        <v>32</v>
      </c>
      <c r="AX273" s="14" t="s">
        <v>84</v>
      </c>
      <c r="AY273" s="254" t="s">
        <v>169</v>
      </c>
    </row>
    <row r="274" spans="1:65" s="2" customFormat="1" ht="21.75" customHeight="1">
      <c r="A274" s="39"/>
      <c r="B274" s="40"/>
      <c r="C274" s="220" t="s">
        <v>419</v>
      </c>
      <c r="D274" s="220" t="s">
        <v>171</v>
      </c>
      <c r="E274" s="221" t="s">
        <v>532</v>
      </c>
      <c r="F274" s="222" t="s">
        <v>533</v>
      </c>
      <c r="G274" s="223" t="s">
        <v>174</v>
      </c>
      <c r="H274" s="224">
        <v>48.496</v>
      </c>
      <c r="I274" s="225"/>
      <c r="J274" s="226">
        <f>ROUND(I274*H274,2)</f>
        <v>0</v>
      </c>
      <c r="K274" s="222" t="s">
        <v>175</v>
      </c>
      <c r="L274" s="45"/>
      <c r="M274" s="227" t="s">
        <v>1</v>
      </c>
      <c r="N274" s="228" t="s">
        <v>41</v>
      </c>
      <c r="O274" s="92"/>
      <c r="P274" s="229">
        <f>O274*H274</f>
        <v>0</v>
      </c>
      <c r="Q274" s="229">
        <v>0.00021</v>
      </c>
      <c r="R274" s="229">
        <f>Q274*H274</f>
        <v>0.010184160000000001</v>
      </c>
      <c r="S274" s="229">
        <v>0</v>
      </c>
      <c r="T274" s="230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1" t="s">
        <v>176</v>
      </c>
      <c r="AT274" s="231" t="s">
        <v>171</v>
      </c>
      <c r="AU274" s="231" t="s">
        <v>14</v>
      </c>
      <c r="AY274" s="18" t="s">
        <v>169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8" t="s">
        <v>84</v>
      </c>
      <c r="BK274" s="232">
        <f>ROUND(I274*H274,2)</f>
        <v>0</v>
      </c>
      <c r="BL274" s="18" t="s">
        <v>176</v>
      </c>
      <c r="BM274" s="231" t="s">
        <v>918</v>
      </c>
    </row>
    <row r="275" spans="1:51" s="13" customFormat="1" ht="12">
      <c r="A275" s="13"/>
      <c r="B275" s="233"/>
      <c r="C275" s="234"/>
      <c r="D275" s="235" t="s">
        <v>178</v>
      </c>
      <c r="E275" s="236" t="s">
        <v>1</v>
      </c>
      <c r="F275" s="237" t="s">
        <v>517</v>
      </c>
      <c r="G275" s="234"/>
      <c r="H275" s="236" t="s">
        <v>1</v>
      </c>
      <c r="I275" s="238"/>
      <c r="J275" s="234"/>
      <c r="K275" s="234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178</v>
      </c>
      <c r="AU275" s="243" t="s">
        <v>14</v>
      </c>
      <c r="AV275" s="13" t="s">
        <v>84</v>
      </c>
      <c r="AW275" s="13" t="s">
        <v>32</v>
      </c>
      <c r="AX275" s="13" t="s">
        <v>76</v>
      </c>
      <c r="AY275" s="243" t="s">
        <v>169</v>
      </c>
    </row>
    <row r="276" spans="1:51" s="14" customFormat="1" ht="12">
      <c r="A276" s="14"/>
      <c r="B276" s="244"/>
      <c r="C276" s="245"/>
      <c r="D276" s="235" t="s">
        <v>178</v>
      </c>
      <c r="E276" s="246" t="s">
        <v>1</v>
      </c>
      <c r="F276" s="247" t="s">
        <v>873</v>
      </c>
      <c r="G276" s="245"/>
      <c r="H276" s="248">
        <v>48.496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4" t="s">
        <v>178</v>
      </c>
      <c r="AU276" s="254" t="s">
        <v>14</v>
      </c>
      <c r="AV276" s="14" t="s">
        <v>14</v>
      </c>
      <c r="AW276" s="14" t="s">
        <v>32</v>
      </c>
      <c r="AX276" s="14" t="s">
        <v>84</v>
      </c>
      <c r="AY276" s="254" t="s">
        <v>169</v>
      </c>
    </row>
    <row r="277" spans="1:65" s="2" customFormat="1" ht="33" customHeight="1">
      <c r="A277" s="39"/>
      <c r="B277" s="40"/>
      <c r="C277" s="220" t="s">
        <v>425</v>
      </c>
      <c r="D277" s="220" t="s">
        <v>171</v>
      </c>
      <c r="E277" s="221" t="s">
        <v>536</v>
      </c>
      <c r="F277" s="222" t="s">
        <v>537</v>
      </c>
      <c r="G277" s="223" t="s">
        <v>174</v>
      </c>
      <c r="H277" s="224">
        <v>48.496</v>
      </c>
      <c r="I277" s="225"/>
      <c r="J277" s="226">
        <f>ROUND(I277*H277,2)</f>
        <v>0</v>
      </c>
      <c r="K277" s="222" t="s">
        <v>175</v>
      </c>
      <c r="L277" s="45"/>
      <c r="M277" s="227" t="s">
        <v>1</v>
      </c>
      <c r="N277" s="228" t="s">
        <v>41</v>
      </c>
      <c r="O277" s="92"/>
      <c r="P277" s="229">
        <f>O277*H277</f>
        <v>0</v>
      </c>
      <c r="Q277" s="229">
        <v>0.12966</v>
      </c>
      <c r="R277" s="229">
        <f>Q277*H277</f>
        <v>6.28799136</v>
      </c>
      <c r="S277" s="229">
        <v>0</v>
      </c>
      <c r="T277" s="230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1" t="s">
        <v>176</v>
      </c>
      <c r="AT277" s="231" t="s">
        <v>171</v>
      </c>
      <c r="AU277" s="231" t="s">
        <v>14</v>
      </c>
      <c r="AY277" s="18" t="s">
        <v>169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8" t="s">
        <v>84</v>
      </c>
      <c r="BK277" s="232">
        <f>ROUND(I277*H277,2)</f>
        <v>0</v>
      </c>
      <c r="BL277" s="18" t="s">
        <v>176</v>
      </c>
      <c r="BM277" s="231" t="s">
        <v>919</v>
      </c>
    </row>
    <row r="278" spans="1:51" s="13" customFormat="1" ht="12">
      <c r="A278" s="13"/>
      <c r="B278" s="233"/>
      <c r="C278" s="234"/>
      <c r="D278" s="235" t="s">
        <v>178</v>
      </c>
      <c r="E278" s="236" t="s">
        <v>1</v>
      </c>
      <c r="F278" s="237" t="s">
        <v>517</v>
      </c>
      <c r="G278" s="234"/>
      <c r="H278" s="236" t="s">
        <v>1</v>
      </c>
      <c r="I278" s="238"/>
      <c r="J278" s="234"/>
      <c r="K278" s="234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178</v>
      </c>
      <c r="AU278" s="243" t="s">
        <v>14</v>
      </c>
      <c r="AV278" s="13" t="s">
        <v>84</v>
      </c>
      <c r="AW278" s="13" t="s">
        <v>32</v>
      </c>
      <c r="AX278" s="13" t="s">
        <v>76</v>
      </c>
      <c r="AY278" s="243" t="s">
        <v>169</v>
      </c>
    </row>
    <row r="279" spans="1:51" s="14" customFormat="1" ht="12">
      <c r="A279" s="14"/>
      <c r="B279" s="244"/>
      <c r="C279" s="245"/>
      <c r="D279" s="235" t="s">
        <v>178</v>
      </c>
      <c r="E279" s="246" t="s">
        <v>1</v>
      </c>
      <c r="F279" s="247" t="s">
        <v>873</v>
      </c>
      <c r="G279" s="245"/>
      <c r="H279" s="248">
        <v>48.496</v>
      </c>
      <c r="I279" s="249"/>
      <c r="J279" s="245"/>
      <c r="K279" s="245"/>
      <c r="L279" s="250"/>
      <c r="M279" s="251"/>
      <c r="N279" s="252"/>
      <c r="O279" s="252"/>
      <c r="P279" s="252"/>
      <c r="Q279" s="252"/>
      <c r="R279" s="252"/>
      <c r="S279" s="252"/>
      <c r="T279" s="25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4" t="s">
        <v>178</v>
      </c>
      <c r="AU279" s="254" t="s">
        <v>14</v>
      </c>
      <c r="AV279" s="14" t="s">
        <v>14</v>
      </c>
      <c r="AW279" s="14" t="s">
        <v>32</v>
      </c>
      <c r="AX279" s="14" t="s">
        <v>84</v>
      </c>
      <c r="AY279" s="254" t="s">
        <v>169</v>
      </c>
    </row>
    <row r="280" spans="1:65" s="2" customFormat="1" ht="12">
      <c r="A280" s="39"/>
      <c r="B280" s="40"/>
      <c r="C280" s="220" t="s">
        <v>432</v>
      </c>
      <c r="D280" s="220" t="s">
        <v>171</v>
      </c>
      <c r="E280" s="221" t="s">
        <v>544</v>
      </c>
      <c r="F280" s="222" t="s">
        <v>545</v>
      </c>
      <c r="G280" s="223" t="s">
        <v>174</v>
      </c>
      <c r="H280" s="224">
        <v>47.901</v>
      </c>
      <c r="I280" s="225"/>
      <c r="J280" s="226">
        <f>ROUND(I280*H280,2)</f>
        <v>0</v>
      </c>
      <c r="K280" s="222" t="s">
        <v>175</v>
      </c>
      <c r="L280" s="45"/>
      <c r="M280" s="227" t="s">
        <v>1</v>
      </c>
      <c r="N280" s="228" t="s">
        <v>41</v>
      </c>
      <c r="O280" s="92"/>
      <c r="P280" s="229">
        <f>O280*H280</f>
        <v>0</v>
      </c>
      <c r="Q280" s="229">
        <v>0.08425</v>
      </c>
      <c r="R280" s="229">
        <f>Q280*H280</f>
        <v>4.03565925</v>
      </c>
      <c r="S280" s="229">
        <v>0</v>
      </c>
      <c r="T280" s="230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1" t="s">
        <v>176</v>
      </c>
      <c r="AT280" s="231" t="s">
        <v>171</v>
      </c>
      <c r="AU280" s="231" t="s">
        <v>14</v>
      </c>
      <c r="AY280" s="18" t="s">
        <v>169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8" t="s">
        <v>84</v>
      </c>
      <c r="BK280" s="232">
        <f>ROUND(I280*H280,2)</f>
        <v>0</v>
      </c>
      <c r="BL280" s="18" t="s">
        <v>176</v>
      </c>
      <c r="BM280" s="231" t="s">
        <v>920</v>
      </c>
    </row>
    <row r="281" spans="1:51" s="14" customFormat="1" ht="12">
      <c r="A281" s="14"/>
      <c r="B281" s="244"/>
      <c r="C281" s="245"/>
      <c r="D281" s="235" t="s">
        <v>178</v>
      </c>
      <c r="E281" s="246" t="s">
        <v>1</v>
      </c>
      <c r="F281" s="247" t="s">
        <v>96</v>
      </c>
      <c r="G281" s="245"/>
      <c r="H281" s="248">
        <v>47.901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4" t="s">
        <v>178</v>
      </c>
      <c r="AU281" s="254" t="s">
        <v>14</v>
      </c>
      <c r="AV281" s="14" t="s">
        <v>14</v>
      </c>
      <c r="AW281" s="14" t="s">
        <v>32</v>
      </c>
      <c r="AX281" s="14" t="s">
        <v>84</v>
      </c>
      <c r="AY281" s="254" t="s">
        <v>169</v>
      </c>
    </row>
    <row r="282" spans="1:65" s="2" customFormat="1" ht="21.75" customHeight="1">
      <c r="A282" s="39"/>
      <c r="B282" s="40"/>
      <c r="C282" s="277" t="s">
        <v>438</v>
      </c>
      <c r="D282" s="277" t="s">
        <v>350</v>
      </c>
      <c r="E282" s="278" t="s">
        <v>548</v>
      </c>
      <c r="F282" s="279" t="s">
        <v>549</v>
      </c>
      <c r="G282" s="280" t="s">
        <v>174</v>
      </c>
      <c r="H282" s="281">
        <v>4.934</v>
      </c>
      <c r="I282" s="282"/>
      <c r="J282" s="283">
        <f>ROUND(I282*H282,2)</f>
        <v>0</v>
      </c>
      <c r="K282" s="279" t="s">
        <v>175</v>
      </c>
      <c r="L282" s="284"/>
      <c r="M282" s="285" t="s">
        <v>1</v>
      </c>
      <c r="N282" s="286" t="s">
        <v>41</v>
      </c>
      <c r="O282" s="92"/>
      <c r="P282" s="229">
        <f>O282*H282</f>
        <v>0</v>
      </c>
      <c r="Q282" s="229">
        <v>0.131</v>
      </c>
      <c r="R282" s="229">
        <f>Q282*H282</f>
        <v>0.6463540000000001</v>
      </c>
      <c r="S282" s="229">
        <v>0</v>
      </c>
      <c r="T282" s="230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1" t="s">
        <v>217</v>
      </c>
      <c r="AT282" s="231" t="s">
        <v>350</v>
      </c>
      <c r="AU282" s="231" t="s">
        <v>14</v>
      </c>
      <c r="AY282" s="18" t="s">
        <v>169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8" t="s">
        <v>84</v>
      </c>
      <c r="BK282" s="232">
        <f>ROUND(I282*H282,2)</f>
        <v>0</v>
      </c>
      <c r="BL282" s="18" t="s">
        <v>176</v>
      </c>
      <c r="BM282" s="231" t="s">
        <v>921</v>
      </c>
    </row>
    <row r="283" spans="1:51" s="14" customFormat="1" ht="12">
      <c r="A283" s="14"/>
      <c r="B283" s="244"/>
      <c r="C283" s="245"/>
      <c r="D283" s="235" t="s">
        <v>178</v>
      </c>
      <c r="E283" s="246" t="s">
        <v>1</v>
      </c>
      <c r="F283" s="247" t="s">
        <v>922</v>
      </c>
      <c r="G283" s="245"/>
      <c r="H283" s="248">
        <v>4.934</v>
      </c>
      <c r="I283" s="249"/>
      <c r="J283" s="245"/>
      <c r="K283" s="245"/>
      <c r="L283" s="250"/>
      <c r="M283" s="251"/>
      <c r="N283" s="252"/>
      <c r="O283" s="252"/>
      <c r="P283" s="252"/>
      <c r="Q283" s="252"/>
      <c r="R283" s="252"/>
      <c r="S283" s="252"/>
      <c r="T283" s="25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4" t="s">
        <v>178</v>
      </c>
      <c r="AU283" s="254" t="s">
        <v>14</v>
      </c>
      <c r="AV283" s="14" t="s">
        <v>14</v>
      </c>
      <c r="AW283" s="14" t="s">
        <v>32</v>
      </c>
      <c r="AX283" s="14" t="s">
        <v>84</v>
      </c>
      <c r="AY283" s="254" t="s">
        <v>169</v>
      </c>
    </row>
    <row r="284" spans="1:63" s="12" customFormat="1" ht="22.8" customHeight="1">
      <c r="A284" s="12"/>
      <c r="B284" s="204"/>
      <c r="C284" s="205"/>
      <c r="D284" s="206" t="s">
        <v>75</v>
      </c>
      <c r="E284" s="218" t="s">
        <v>217</v>
      </c>
      <c r="F284" s="218" t="s">
        <v>551</v>
      </c>
      <c r="G284" s="205"/>
      <c r="H284" s="205"/>
      <c r="I284" s="208"/>
      <c r="J284" s="219">
        <f>BK284</f>
        <v>0</v>
      </c>
      <c r="K284" s="205"/>
      <c r="L284" s="210"/>
      <c r="M284" s="211"/>
      <c r="N284" s="212"/>
      <c r="O284" s="212"/>
      <c r="P284" s="213">
        <f>SUM(P285:P333)</f>
        <v>0</v>
      </c>
      <c r="Q284" s="212"/>
      <c r="R284" s="213">
        <f>SUM(R285:R333)</f>
        <v>13.909999000000001</v>
      </c>
      <c r="S284" s="212"/>
      <c r="T284" s="214">
        <f>SUM(T285:T333)</f>
        <v>3.504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15" t="s">
        <v>84</v>
      </c>
      <c r="AT284" s="216" t="s">
        <v>75</v>
      </c>
      <c r="AU284" s="216" t="s">
        <v>84</v>
      </c>
      <c r="AY284" s="215" t="s">
        <v>169</v>
      </c>
      <c r="BK284" s="217">
        <f>SUM(BK285:BK333)</f>
        <v>0</v>
      </c>
    </row>
    <row r="285" spans="1:65" s="2" customFormat="1" ht="12">
      <c r="A285" s="39"/>
      <c r="B285" s="40"/>
      <c r="C285" s="220" t="s">
        <v>442</v>
      </c>
      <c r="D285" s="220" t="s">
        <v>171</v>
      </c>
      <c r="E285" s="221" t="s">
        <v>923</v>
      </c>
      <c r="F285" s="222" t="s">
        <v>924</v>
      </c>
      <c r="G285" s="223" t="s">
        <v>202</v>
      </c>
      <c r="H285" s="224">
        <v>41</v>
      </c>
      <c r="I285" s="225"/>
      <c r="J285" s="226">
        <f>ROUND(I285*H285,2)</f>
        <v>0</v>
      </c>
      <c r="K285" s="222" t="s">
        <v>175</v>
      </c>
      <c r="L285" s="45"/>
      <c r="M285" s="227" t="s">
        <v>1</v>
      </c>
      <c r="N285" s="228" t="s">
        <v>41</v>
      </c>
      <c r="O285" s="92"/>
      <c r="P285" s="229">
        <f>O285*H285</f>
        <v>0</v>
      </c>
      <c r="Q285" s="229">
        <v>0.0044</v>
      </c>
      <c r="R285" s="229">
        <f>Q285*H285</f>
        <v>0.1804</v>
      </c>
      <c r="S285" s="229">
        <v>0</v>
      </c>
      <c r="T285" s="230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1" t="s">
        <v>176</v>
      </c>
      <c r="AT285" s="231" t="s">
        <v>171</v>
      </c>
      <c r="AU285" s="231" t="s">
        <v>14</v>
      </c>
      <c r="AY285" s="18" t="s">
        <v>169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8" t="s">
        <v>84</v>
      </c>
      <c r="BK285" s="232">
        <f>ROUND(I285*H285,2)</f>
        <v>0</v>
      </c>
      <c r="BL285" s="18" t="s">
        <v>176</v>
      </c>
      <c r="BM285" s="231" t="s">
        <v>925</v>
      </c>
    </row>
    <row r="286" spans="1:51" s="13" customFormat="1" ht="12">
      <c r="A286" s="13"/>
      <c r="B286" s="233"/>
      <c r="C286" s="234"/>
      <c r="D286" s="235" t="s">
        <v>178</v>
      </c>
      <c r="E286" s="236" t="s">
        <v>1</v>
      </c>
      <c r="F286" s="237" t="s">
        <v>179</v>
      </c>
      <c r="G286" s="234"/>
      <c r="H286" s="236" t="s">
        <v>1</v>
      </c>
      <c r="I286" s="238"/>
      <c r="J286" s="234"/>
      <c r="K286" s="234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178</v>
      </c>
      <c r="AU286" s="243" t="s">
        <v>14</v>
      </c>
      <c r="AV286" s="13" t="s">
        <v>84</v>
      </c>
      <c r="AW286" s="13" t="s">
        <v>32</v>
      </c>
      <c r="AX286" s="13" t="s">
        <v>76</v>
      </c>
      <c r="AY286" s="243" t="s">
        <v>169</v>
      </c>
    </row>
    <row r="287" spans="1:51" s="14" customFormat="1" ht="12">
      <c r="A287" s="14"/>
      <c r="B287" s="244"/>
      <c r="C287" s="245"/>
      <c r="D287" s="235" t="s">
        <v>178</v>
      </c>
      <c r="E287" s="246" t="s">
        <v>1</v>
      </c>
      <c r="F287" s="247" t="s">
        <v>926</v>
      </c>
      <c r="G287" s="245"/>
      <c r="H287" s="248">
        <v>41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4" t="s">
        <v>178</v>
      </c>
      <c r="AU287" s="254" t="s">
        <v>14</v>
      </c>
      <c r="AV287" s="14" t="s">
        <v>14</v>
      </c>
      <c r="AW287" s="14" t="s">
        <v>32</v>
      </c>
      <c r="AX287" s="14" t="s">
        <v>84</v>
      </c>
      <c r="AY287" s="254" t="s">
        <v>169</v>
      </c>
    </row>
    <row r="288" spans="1:65" s="2" customFormat="1" ht="33" customHeight="1">
      <c r="A288" s="39"/>
      <c r="B288" s="40"/>
      <c r="C288" s="220" t="s">
        <v>446</v>
      </c>
      <c r="D288" s="220" t="s">
        <v>171</v>
      </c>
      <c r="E288" s="221" t="s">
        <v>612</v>
      </c>
      <c r="F288" s="222" t="s">
        <v>613</v>
      </c>
      <c r="G288" s="223" t="s">
        <v>398</v>
      </c>
      <c r="H288" s="224">
        <v>12</v>
      </c>
      <c r="I288" s="225"/>
      <c r="J288" s="226">
        <f>ROUND(I288*H288,2)</f>
        <v>0</v>
      </c>
      <c r="K288" s="222" t="s">
        <v>175</v>
      </c>
      <c r="L288" s="45"/>
      <c r="M288" s="227" t="s">
        <v>1</v>
      </c>
      <c r="N288" s="228" t="s">
        <v>41</v>
      </c>
      <c r="O288" s="92"/>
      <c r="P288" s="229">
        <f>O288*H288</f>
        <v>0</v>
      </c>
      <c r="Q288" s="229">
        <v>1E-05</v>
      </c>
      <c r="R288" s="229">
        <f>Q288*H288</f>
        <v>0.00012000000000000002</v>
      </c>
      <c r="S288" s="229">
        <v>0</v>
      </c>
      <c r="T288" s="230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1" t="s">
        <v>176</v>
      </c>
      <c r="AT288" s="231" t="s">
        <v>171</v>
      </c>
      <c r="AU288" s="231" t="s">
        <v>14</v>
      </c>
      <c r="AY288" s="18" t="s">
        <v>169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8" t="s">
        <v>84</v>
      </c>
      <c r="BK288" s="232">
        <f>ROUND(I288*H288,2)</f>
        <v>0</v>
      </c>
      <c r="BL288" s="18" t="s">
        <v>176</v>
      </c>
      <c r="BM288" s="231" t="s">
        <v>927</v>
      </c>
    </row>
    <row r="289" spans="1:51" s="13" customFormat="1" ht="12">
      <c r="A289" s="13"/>
      <c r="B289" s="233"/>
      <c r="C289" s="234"/>
      <c r="D289" s="235" t="s">
        <v>178</v>
      </c>
      <c r="E289" s="236" t="s">
        <v>1</v>
      </c>
      <c r="F289" s="237" t="s">
        <v>378</v>
      </c>
      <c r="G289" s="234"/>
      <c r="H289" s="236" t="s">
        <v>1</v>
      </c>
      <c r="I289" s="238"/>
      <c r="J289" s="234"/>
      <c r="K289" s="234"/>
      <c r="L289" s="239"/>
      <c r="M289" s="240"/>
      <c r="N289" s="241"/>
      <c r="O289" s="241"/>
      <c r="P289" s="241"/>
      <c r="Q289" s="241"/>
      <c r="R289" s="241"/>
      <c r="S289" s="241"/>
      <c r="T289" s="24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3" t="s">
        <v>178</v>
      </c>
      <c r="AU289" s="243" t="s">
        <v>14</v>
      </c>
      <c r="AV289" s="13" t="s">
        <v>84</v>
      </c>
      <c r="AW289" s="13" t="s">
        <v>32</v>
      </c>
      <c r="AX289" s="13" t="s">
        <v>76</v>
      </c>
      <c r="AY289" s="243" t="s">
        <v>169</v>
      </c>
    </row>
    <row r="290" spans="1:51" s="14" customFormat="1" ht="12">
      <c r="A290" s="14"/>
      <c r="B290" s="244"/>
      <c r="C290" s="245"/>
      <c r="D290" s="235" t="s">
        <v>178</v>
      </c>
      <c r="E290" s="246" t="s">
        <v>1</v>
      </c>
      <c r="F290" s="247" t="s">
        <v>928</v>
      </c>
      <c r="G290" s="245"/>
      <c r="H290" s="248">
        <v>12</v>
      </c>
      <c r="I290" s="249"/>
      <c r="J290" s="245"/>
      <c r="K290" s="245"/>
      <c r="L290" s="250"/>
      <c r="M290" s="251"/>
      <c r="N290" s="252"/>
      <c r="O290" s="252"/>
      <c r="P290" s="252"/>
      <c r="Q290" s="252"/>
      <c r="R290" s="252"/>
      <c r="S290" s="252"/>
      <c r="T290" s="25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4" t="s">
        <v>178</v>
      </c>
      <c r="AU290" s="254" t="s">
        <v>14</v>
      </c>
      <c r="AV290" s="14" t="s">
        <v>14</v>
      </c>
      <c r="AW290" s="14" t="s">
        <v>32</v>
      </c>
      <c r="AX290" s="14" t="s">
        <v>84</v>
      </c>
      <c r="AY290" s="254" t="s">
        <v>169</v>
      </c>
    </row>
    <row r="291" spans="1:65" s="2" customFormat="1" ht="16.5" customHeight="1">
      <c r="A291" s="39"/>
      <c r="B291" s="40"/>
      <c r="C291" s="277" t="s">
        <v>453</v>
      </c>
      <c r="D291" s="277" t="s">
        <v>350</v>
      </c>
      <c r="E291" s="278" t="s">
        <v>616</v>
      </c>
      <c r="F291" s="279" t="s">
        <v>617</v>
      </c>
      <c r="G291" s="280" t="s">
        <v>398</v>
      </c>
      <c r="H291" s="281">
        <v>6.09</v>
      </c>
      <c r="I291" s="282"/>
      <c r="J291" s="283">
        <f>ROUND(I291*H291,2)</f>
        <v>0</v>
      </c>
      <c r="K291" s="279" t="s">
        <v>175</v>
      </c>
      <c r="L291" s="284"/>
      <c r="M291" s="285" t="s">
        <v>1</v>
      </c>
      <c r="N291" s="286" t="s">
        <v>41</v>
      </c>
      <c r="O291" s="92"/>
      <c r="P291" s="229">
        <f>O291*H291</f>
        <v>0</v>
      </c>
      <c r="Q291" s="229">
        <v>0.0014</v>
      </c>
      <c r="R291" s="229">
        <f>Q291*H291</f>
        <v>0.008525999999999999</v>
      </c>
      <c r="S291" s="229">
        <v>0</v>
      </c>
      <c r="T291" s="230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1" t="s">
        <v>217</v>
      </c>
      <c r="AT291" s="231" t="s">
        <v>350</v>
      </c>
      <c r="AU291" s="231" t="s">
        <v>14</v>
      </c>
      <c r="AY291" s="18" t="s">
        <v>169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8" t="s">
        <v>84</v>
      </c>
      <c r="BK291" s="232">
        <f>ROUND(I291*H291,2)</f>
        <v>0</v>
      </c>
      <c r="BL291" s="18" t="s">
        <v>176</v>
      </c>
      <c r="BM291" s="231" t="s">
        <v>929</v>
      </c>
    </row>
    <row r="292" spans="1:51" s="13" customFormat="1" ht="12">
      <c r="A292" s="13"/>
      <c r="B292" s="233"/>
      <c r="C292" s="234"/>
      <c r="D292" s="235" t="s">
        <v>178</v>
      </c>
      <c r="E292" s="236" t="s">
        <v>1</v>
      </c>
      <c r="F292" s="237" t="s">
        <v>378</v>
      </c>
      <c r="G292" s="234"/>
      <c r="H292" s="236" t="s">
        <v>1</v>
      </c>
      <c r="I292" s="238"/>
      <c r="J292" s="234"/>
      <c r="K292" s="234"/>
      <c r="L292" s="239"/>
      <c r="M292" s="240"/>
      <c r="N292" s="241"/>
      <c r="O292" s="241"/>
      <c r="P292" s="241"/>
      <c r="Q292" s="241"/>
      <c r="R292" s="241"/>
      <c r="S292" s="241"/>
      <c r="T292" s="24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3" t="s">
        <v>178</v>
      </c>
      <c r="AU292" s="243" t="s">
        <v>14</v>
      </c>
      <c r="AV292" s="13" t="s">
        <v>84</v>
      </c>
      <c r="AW292" s="13" t="s">
        <v>32</v>
      </c>
      <c r="AX292" s="13" t="s">
        <v>76</v>
      </c>
      <c r="AY292" s="243" t="s">
        <v>169</v>
      </c>
    </row>
    <row r="293" spans="1:51" s="14" customFormat="1" ht="12">
      <c r="A293" s="14"/>
      <c r="B293" s="244"/>
      <c r="C293" s="245"/>
      <c r="D293" s="235" t="s">
        <v>178</v>
      </c>
      <c r="E293" s="246" t="s">
        <v>1</v>
      </c>
      <c r="F293" s="247" t="s">
        <v>930</v>
      </c>
      <c r="G293" s="245"/>
      <c r="H293" s="248">
        <v>6.09</v>
      </c>
      <c r="I293" s="249"/>
      <c r="J293" s="245"/>
      <c r="K293" s="245"/>
      <c r="L293" s="250"/>
      <c r="M293" s="251"/>
      <c r="N293" s="252"/>
      <c r="O293" s="252"/>
      <c r="P293" s="252"/>
      <c r="Q293" s="252"/>
      <c r="R293" s="252"/>
      <c r="S293" s="252"/>
      <c r="T293" s="25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4" t="s">
        <v>178</v>
      </c>
      <c r="AU293" s="254" t="s">
        <v>14</v>
      </c>
      <c r="AV293" s="14" t="s">
        <v>14</v>
      </c>
      <c r="AW293" s="14" t="s">
        <v>32</v>
      </c>
      <c r="AX293" s="14" t="s">
        <v>84</v>
      </c>
      <c r="AY293" s="254" t="s">
        <v>169</v>
      </c>
    </row>
    <row r="294" spans="1:65" s="2" customFormat="1" ht="16.5" customHeight="1">
      <c r="A294" s="39"/>
      <c r="B294" s="40"/>
      <c r="C294" s="277" t="s">
        <v>459</v>
      </c>
      <c r="D294" s="277" t="s">
        <v>350</v>
      </c>
      <c r="E294" s="278" t="s">
        <v>931</v>
      </c>
      <c r="F294" s="279" t="s">
        <v>932</v>
      </c>
      <c r="G294" s="280" t="s">
        <v>398</v>
      </c>
      <c r="H294" s="281">
        <v>6.09</v>
      </c>
      <c r="I294" s="282"/>
      <c r="J294" s="283">
        <f>ROUND(I294*H294,2)</f>
        <v>0</v>
      </c>
      <c r="K294" s="279" t="s">
        <v>1</v>
      </c>
      <c r="L294" s="284"/>
      <c r="M294" s="285" t="s">
        <v>1</v>
      </c>
      <c r="N294" s="286" t="s">
        <v>41</v>
      </c>
      <c r="O294" s="92"/>
      <c r="P294" s="229">
        <f>O294*H294</f>
        <v>0</v>
      </c>
      <c r="Q294" s="229">
        <v>0.0013</v>
      </c>
      <c r="R294" s="229">
        <f>Q294*H294</f>
        <v>0.007916999999999999</v>
      </c>
      <c r="S294" s="229">
        <v>0</v>
      </c>
      <c r="T294" s="230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1" t="s">
        <v>217</v>
      </c>
      <c r="AT294" s="231" t="s">
        <v>350</v>
      </c>
      <c r="AU294" s="231" t="s">
        <v>14</v>
      </c>
      <c r="AY294" s="18" t="s">
        <v>169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8" t="s">
        <v>84</v>
      </c>
      <c r="BK294" s="232">
        <f>ROUND(I294*H294,2)</f>
        <v>0</v>
      </c>
      <c r="BL294" s="18" t="s">
        <v>176</v>
      </c>
      <c r="BM294" s="231" t="s">
        <v>933</v>
      </c>
    </row>
    <row r="295" spans="1:51" s="13" customFormat="1" ht="12">
      <c r="A295" s="13"/>
      <c r="B295" s="233"/>
      <c r="C295" s="234"/>
      <c r="D295" s="235" t="s">
        <v>178</v>
      </c>
      <c r="E295" s="236" t="s">
        <v>1</v>
      </c>
      <c r="F295" s="237" t="s">
        <v>179</v>
      </c>
      <c r="G295" s="234"/>
      <c r="H295" s="236" t="s">
        <v>1</v>
      </c>
      <c r="I295" s="238"/>
      <c r="J295" s="234"/>
      <c r="K295" s="234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178</v>
      </c>
      <c r="AU295" s="243" t="s">
        <v>14</v>
      </c>
      <c r="AV295" s="13" t="s">
        <v>84</v>
      </c>
      <c r="AW295" s="13" t="s">
        <v>32</v>
      </c>
      <c r="AX295" s="13" t="s">
        <v>76</v>
      </c>
      <c r="AY295" s="243" t="s">
        <v>169</v>
      </c>
    </row>
    <row r="296" spans="1:51" s="13" customFormat="1" ht="12">
      <c r="A296" s="13"/>
      <c r="B296" s="233"/>
      <c r="C296" s="234"/>
      <c r="D296" s="235" t="s">
        <v>178</v>
      </c>
      <c r="E296" s="236" t="s">
        <v>1</v>
      </c>
      <c r="F296" s="237" t="s">
        <v>934</v>
      </c>
      <c r="G296" s="234"/>
      <c r="H296" s="236" t="s">
        <v>1</v>
      </c>
      <c r="I296" s="238"/>
      <c r="J296" s="234"/>
      <c r="K296" s="234"/>
      <c r="L296" s="239"/>
      <c r="M296" s="240"/>
      <c r="N296" s="241"/>
      <c r="O296" s="241"/>
      <c r="P296" s="241"/>
      <c r="Q296" s="241"/>
      <c r="R296" s="241"/>
      <c r="S296" s="241"/>
      <c r="T296" s="24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3" t="s">
        <v>178</v>
      </c>
      <c r="AU296" s="243" t="s">
        <v>14</v>
      </c>
      <c r="AV296" s="13" t="s">
        <v>84</v>
      </c>
      <c r="AW296" s="13" t="s">
        <v>32</v>
      </c>
      <c r="AX296" s="13" t="s">
        <v>76</v>
      </c>
      <c r="AY296" s="243" t="s">
        <v>169</v>
      </c>
    </row>
    <row r="297" spans="1:51" s="14" customFormat="1" ht="12">
      <c r="A297" s="14"/>
      <c r="B297" s="244"/>
      <c r="C297" s="245"/>
      <c r="D297" s="235" t="s">
        <v>178</v>
      </c>
      <c r="E297" s="246" t="s">
        <v>1</v>
      </c>
      <c r="F297" s="247" t="s">
        <v>935</v>
      </c>
      <c r="G297" s="245"/>
      <c r="H297" s="248">
        <v>6.09</v>
      </c>
      <c r="I297" s="249"/>
      <c r="J297" s="245"/>
      <c r="K297" s="245"/>
      <c r="L297" s="250"/>
      <c r="M297" s="251"/>
      <c r="N297" s="252"/>
      <c r="O297" s="252"/>
      <c r="P297" s="252"/>
      <c r="Q297" s="252"/>
      <c r="R297" s="252"/>
      <c r="S297" s="252"/>
      <c r="T297" s="25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4" t="s">
        <v>178</v>
      </c>
      <c r="AU297" s="254" t="s">
        <v>14</v>
      </c>
      <c r="AV297" s="14" t="s">
        <v>14</v>
      </c>
      <c r="AW297" s="14" t="s">
        <v>32</v>
      </c>
      <c r="AX297" s="14" t="s">
        <v>84</v>
      </c>
      <c r="AY297" s="254" t="s">
        <v>169</v>
      </c>
    </row>
    <row r="298" spans="1:65" s="2" customFormat="1" ht="12">
      <c r="A298" s="39"/>
      <c r="B298" s="40"/>
      <c r="C298" s="220" t="s">
        <v>464</v>
      </c>
      <c r="D298" s="220" t="s">
        <v>171</v>
      </c>
      <c r="E298" s="221" t="s">
        <v>936</v>
      </c>
      <c r="F298" s="222" t="s">
        <v>937</v>
      </c>
      <c r="G298" s="223" t="s">
        <v>245</v>
      </c>
      <c r="H298" s="224">
        <v>1.65</v>
      </c>
      <c r="I298" s="225"/>
      <c r="J298" s="226">
        <f>ROUND(I298*H298,2)</f>
        <v>0</v>
      </c>
      <c r="K298" s="222" t="s">
        <v>175</v>
      </c>
      <c r="L298" s="45"/>
      <c r="M298" s="227" t="s">
        <v>1</v>
      </c>
      <c r="N298" s="228" t="s">
        <v>41</v>
      </c>
      <c r="O298" s="92"/>
      <c r="P298" s="229">
        <f>O298*H298</f>
        <v>0</v>
      </c>
      <c r="Q298" s="229">
        <v>0</v>
      </c>
      <c r="R298" s="229">
        <f>Q298*H298</f>
        <v>0</v>
      </c>
      <c r="S298" s="229">
        <v>1.76</v>
      </c>
      <c r="T298" s="230">
        <f>S298*H298</f>
        <v>2.904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1" t="s">
        <v>176</v>
      </c>
      <c r="AT298" s="231" t="s">
        <v>171</v>
      </c>
      <c r="AU298" s="231" t="s">
        <v>14</v>
      </c>
      <c r="AY298" s="18" t="s">
        <v>169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8" t="s">
        <v>84</v>
      </c>
      <c r="BK298" s="232">
        <f>ROUND(I298*H298,2)</f>
        <v>0</v>
      </c>
      <c r="BL298" s="18" t="s">
        <v>176</v>
      </c>
      <c r="BM298" s="231" t="s">
        <v>938</v>
      </c>
    </row>
    <row r="299" spans="1:51" s="13" customFormat="1" ht="12">
      <c r="A299" s="13"/>
      <c r="B299" s="233"/>
      <c r="C299" s="234"/>
      <c r="D299" s="235" t="s">
        <v>178</v>
      </c>
      <c r="E299" s="236" t="s">
        <v>1</v>
      </c>
      <c r="F299" s="237" t="s">
        <v>179</v>
      </c>
      <c r="G299" s="234"/>
      <c r="H299" s="236" t="s">
        <v>1</v>
      </c>
      <c r="I299" s="238"/>
      <c r="J299" s="234"/>
      <c r="K299" s="234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178</v>
      </c>
      <c r="AU299" s="243" t="s">
        <v>14</v>
      </c>
      <c r="AV299" s="13" t="s">
        <v>84</v>
      </c>
      <c r="AW299" s="13" t="s">
        <v>32</v>
      </c>
      <c r="AX299" s="13" t="s">
        <v>76</v>
      </c>
      <c r="AY299" s="243" t="s">
        <v>169</v>
      </c>
    </row>
    <row r="300" spans="1:51" s="14" customFormat="1" ht="12">
      <c r="A300" s="14"/>
      <c r="B300" s="244"/>
      <c r="C300" s="245"/>
      <c r="D300" s="235" t="s">
        <v>178</v>
      </c>
      <c r="E300" s="246" t="s">
        <v>1</v>
      </c>
      <c r="F300" s="247" t="s">
        <v>939</v>
      </c>
      <c r="G300" s="245"/>
      <c r="H300" s="248">
        <v>1.65</v>
      </c>
      <c r="I300" s="249"/>
      <c r="J300" s="245"/>
      <c r="K300" s="245"/>
      <c r="L300" s="250"/>
      <c r="M300" s="251"/>
      <c r="N300" s="252"/>
      <c r="O300" s="252"/>
      <c r="P300" s="252"/>
      <c r="Q300" s="252"/>
      <c r="R300" s="252"/>
      <c r="S300" s="252"/>
      <c r="T300" s="253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4" t="s">
        <v>178</v>
      </c>
      <c r="AU300" s="254" t="s">
        <v>14</v>
      </c>
      <c r="AV300" s="14" t="s">
        <v>14</v>
      </c>
      <c r="AW300" s="14" t="s">
        <v>32</v>
      </c>
      <c r="AX300" s="14" t="s">
        <v>84</v>
      </c>
      <c r="AY300" s="254" t="s">
        <v>169</v>
      </c>
    </row>
    <row r="301" spans="1:65" s="2" customFormat="1" ht="12">
      <c r="A301" s="39"/>
      <c r="B301" s="40"/>
      <c r="C301" s="220" t="s">
        <v>469</v>
      </c>
      <c r="D301" s="220" t="s">
        <v>171</v>
      </c>
      <c r="E301" s="221" t="s">
        <v>940</v>
      </c>
      <c r="F301" s="222" t="s">
        <v>941</v>
      </c>
      <c r="G301" s="223" t="s">
        <v>398</v>
      </c>
      <c r="H301" s="224">
        <v>6</v>
      </c>
      <c r="I301" s="225"/>
      <c r="J301" s="226">
        <f>ROUND(I301*H301,2)</f>
        <v>0</v>
      </c>
      <c r="K301" s="222" t="s">
        <v>175</v>
      </c>
      <c r="L301" s="45"/>
      <c r="M301" s="227" t="s">
        <v>1</v>
      </c>
      <c r="N301" s="228" t="s">
        <v>41</v>
      </c>
      <c r="O301" s="92"/>
      <c r="P301" s="229">
        <f>O301*H301</f>
        <v>0</v>
      </c>
      <c r="Q301" s="229">
        <v>0.3409</v>
      </c>
      <c r="R301" s="229">
        <f>Q301*H301</f>
        <v>2.0454</v>
      </c>
      <c r="S301" s="229">
        <v>0</v>
      </c>
      <c r="T301" s="230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1" t="s">
        <v>176</v>
      </c>
      <c r="AT301" s="231" t="s">
        <v>171</v>
      </c>
      <c r="AU301" s="231" t="s">
        <v>14</v>
      </c>
      <c r="AY301" s="18" t="s">
        <v>169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8" t="s">
        <v>84</v>
      </c>
      <c r="BK301" s="232">
        <f>ROUND(I301*H301,2)</f>
        <v>0</v>
      </c>
      <c r="BL301" s="18" t="s">
        <v>176</v>
      </c>
      <c r="BM301" s="231" t="s">
        <v>942</v>
      </c>
    </row>
    <row r="302" spans="1:51" s="13" customFormat="1" ht="12">
      <c r="A302" s="13"/>
      <c r="B302" s="233"/>
      <c r="C302" s="234"/>
      <c r="D302" s="235" t="s">
        <v>178</v>
      </c>
      <c r="E302" s="236" t="s">
        <v>1</v>
      </c>
      <c r="F302" s="237" t="s">
        <v>215</v>
      </c>
      <c r="G302" s="234"/>
      <c r="H302" s="236" t="s">
        <v>1</v>
      </c>
      <c r="I302" s="238"/>
      <c r="J302" s="234"/>
      <c r="K302" s="234"/>
      <c r="L302" s="239"/>
      <c r="M302" s="240"/>
      <c r="N302" s="241"/>
      <c r="O302" s="241"/>
      <c r="P302" s="241"/>
      <c r="Q302" s="241"/>
      <c r="R302" s="241"/>
      <c r="S302" s="241"/>
      <c r="T302" s="24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3" t="s">
        <v>178</v>
      </c>
      <c r="AU302" s="243" t="s">
        <v>14</v>
      </c>
      <c r="AV302" s="13" t="s">
        <v>84</v>
      </c>
      <c r="AW302" s="13" t="s">
        <v>32</v>
      </c>
      <c r="AX302" s="13" t="s">
        <v>76</v>
      </c>
      <c r="AY302" s="243" t="s">
        <v>169</v>
      </c>
    </row>
    <row r="303" spans="1:51" s="14" customFormat="1" ht="12">
      <c r="A303" s="14"/>
      <c r="B303" s="244"/>
      <c r="C303" s="245"/>
      <c r="D303" s="235" t="s">
        <v>178</v>
      </c>
      <c r="E303" s="246" t="s">
        <v>1</v>
      </c>
      <c r="F303" s="247" t="s">
        <v>205</v>
      </c>
      <c r="G303" s="245"/>
      <c r="H303" s="248">
        <v>6</v>
      </c>
      <c r="I303" s="249"/>
      <c r="J303" s="245"/>
      <c r="K303" s="245"/>
      <c r="L303" s="250"/>
      <c r="M303" s="251"/>
      <c r="N303" s="252"/>
      <c r="O303" s="252"/>
      <c r="P303" s="252"/>
      <c r="Q303" s="252"/>
      <c r="R303" s="252"/>
      <c r="S303" s="252"/>
      <c r="T303" s="25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4" t="s">
        <v>178</v>
      </c>
      <c r="AU303" s="254" t="s">
        <v>14</v>
      </c>
      <c r="AV303" s="14" t="s">
        <v>14</v>
      </c>
      <c r="AW303" s="14" t="s">
        <v>32</v>
      </c>
      <c r="AX303" s="14" t="s">
        <v>84</v>
      </c>
      <c r="AY303" s="254" t="s">
        <v>169</v>
      </c>
    </row>
    <row r="304" spans="1:65" s="2" customFormat="1" ht="24.15" customHeight="1">
      <c r="A304" s="39"/>
      <c r="B304" s="40"/>
      <c r="C304" s="277" t="s">
        <v>474</v>
      </c>
      <c r="D304" s="277" t="s">
        <v>350</v>
      </c>
      <c r="E304" s="278" t="s">
        <v>943</v>
      </c>
      <c r="F304" s="279" t="s">
        <v>944</v>
      </c>
      <c r="G304" s="280" t="s">
        <v>398</v>
      </c>
      <c r="H304" s="281">
        <v>6.06</v>
      </c>
      <c r="I304" s="282"/>
      <c r="J304" s="283">
        <f>ROUND(I304*H304,2)</f>
        <v>0</v>
      </c>
      <c r="K304" s="279" t="s">
        <v>1</v>
      </c>
      <c r="L304" s="284"/>
      <c r="M304" s="285" t="s">
        <v>1</v>
      </c>
      <c r="N304" s="286" t="s">
        <v>41</v>
      </c>
      <c r="O304" s="92"/>
      <c r="P304" s="229">
        <f>O304*H304</f>
        <v>0</v>
      </c>
      <c r="Q304" s="229">
        <v>0.232</v>
      </c>
      <c r="R304" s="229">
        <f>Q304*H304</f>
        <v>1.40592</v>
      </c>
      <c r="S304" s="229">
        <v>0</v>
      </c>
      <c r="T304" s="230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1" t="s">
        <v>217</v>
      </c>
      <c r="AT304" s="231" t="s">
        <v>350</v>
      </c>
      <c r="AU304" s="231" t="s">
        <v>14</v>
      </c>
      <c r="AY304" s="18" t="s">
        <v>169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8" t="s">
        <v>84</v>
      </c>
      <c r="BK304" s="232">
        <f>ROUND(I304*H304,2)</f>
        <v>0</v>
      </c>
      <c r="BL304" s="18" t="s">
        <v>176</v>
      </c>
      <c r="BM304" s="231" t="s">
        <v>945</v>
      </c>
    </row>
    <row r="305" spans="1:51" s="13" customFormat="1" ht="12">
      <c r="A305" s="13"/>
      <c r="B305" s="233"/>
      <c r="C305" s="234"/>
      <c r="D305" s="235" t="s">
        <v>178</v>
      </c>
      <c r="E305" s="236" t="s">
        <v>1</v>
      </c>
      <c r="F305" s="237" t="s">
        <v>184</v>
      </c>
      <c r="G305" s="234"/>
      <c r="H305" s="236" t="s">
        <v>1</v>
      </c>
      <c r="I305" s="238"/>
      <c r="J305" s="234"/>
      <c r="K305" s="234"/>
      <c r="L305" s="239"/>
      <c r="M305" s="240"/>
      <c r="N305" s="241"/>
      <c r="O305" s="241"/>
      <c r="P305" s="241"/>
      <c r="Q305" s="241"/>
      <c r="R305" s="241"/>
      <c r="S305" s="241"/>
      <c r="T305" s="24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3" t="s">
        <v>178</v>
      </c>
      <c r="AU305" s="243" t="s">
        <v>14</v>
      </c>
      <c r="AV305" s="13" t="s">
        <v>84</v>
      </c>
      <c r="AW305" s="13" t="s">
        <v>32</v>
      </c>
      <c r="AX305" s="13" t="s">
        <v>76</v>
      </c>
      <c r="AY305" s="243" t="s">
        <v>169</v>
      </c>
    </row>
    <row r="306" spans="1:51" s="14" customFormat="1" ht="12">
      <c r="A306" s="14"/>
      <c r="B306" s="244"/>
      <c r="C306" s="245"/>
      <c r="D306" s="235" t="s">
        <v>178</v>
      </c>
      <c r="E306" s="246" t="s">
        <v>1</v>
      </c>
      <c r="F306" s="247" t="s">
        <v>463</v>
      </c>
      <c r="G306" s="245"/>
      <c r="H306" s="248">
        <v>6.06</v>
      </c>
      <c r="I306" s="249"/>
      <c r="J306" s="245"/>
      <c r="K306" s="245"/>
      <c r="L306" s="250"/>
      <c r="M306" s="251"/>
      <c r="N306" s="252"/>
      <c r="O306" s="252"/>
      <c r="P306" s="252"/>
      <c r="Q306" s="252"/>
      <c r="R306" s="252"/>
      <c r="S306" s="252"/>
      <c r="T306" s="25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4" t="s">
        <v>178</v>
      </c>
      <c r="AU306" s="254" t="s">
        <v>14</v>
      </c>
      <c r="AV306" s="14" t="s">
        <v>14</v>
      </c>
      <c r="AW306" s="14" t="s">
        <v>32</v>
      </c>
      <c r="AX306" s="14" t="s">
        <v>84</v>
      </c>
      <c r="AY306" s="254" t="s">
        <v>169</v>
      </c>
    </row>
    <row r="307" spans="1:65" s="2" customFormat="1" ht="12">
      <c r="A307" s="39"/>
      <c r="B307" s="40"/>
      <c r="C307" s="277" t="s">
        <v>478</v>
      </c>
      <c r="D307" s="277" t="s">
        <v>350</v>
      </c>
      <c r="E307" s="278" t="s">
        <v>946</v>
      </c>
      <c r="F307" s="279" t="s">
        <v>947</v>
      </c>
      <c r="G307" s="280" t="s">
        <v>398</v>
      </c>
      <c r="H307" s="281">
        <v>6.06</v>
      </c>
      <c r="I307" s="282"/>
      <c r="J307" s="283">
        <f>ROUND(I307*H307,2)</f>
        <v>0</v>
      </c>
      <c r="K307" s="279" t="s">
        <v>175</v>
      </c>
      <c r="L307" s="284"/>
      <c r="M307" s="285" t="s">
        <v>1</v>
      </c>
      <c r="N307" s="286" t="s">
        <v>41</v>
      </c>
      <c r="O307" s="92"/>
      <c r="P307" s="229">
        <f>O307*H307</f>
        <v>0</v>
      </c>
      <c r="Q307" s="229">
        <v>0.027</v>
      </c>
      <c r="R307" s="229">
        <f>Q307*H307</f>
        <v>0.16362</v>
      </c>
      <c r="S307" s="229">
        <v>0</v>
      </c>
      <c r="T307" s="230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1" t="s">
        <v>217</v>
      </c>
      <c r="AT307" s="231" t="s">
        <v>350</v>
      </c>
      <c r="AU307" s="231" t="s">
        <v>14</v>
      </c>
      <c r="AY307" s="18" t="s">
        <v>169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18" t="s">
        <v>84</v>
      </c>
      <c r="BK307" s="232">
        <f>ROUND(I307*H307,2)</f>
        <v>0</v>
      </c>
      <c r="BL307" s="18" t="s">
        <v>176</v>
      </c>
      <c r="BM307" s="231" t="s">
        <v>948</v>
      </c>
    </row>
    <row r="308" spans="1:51" s="13" customFormat="1" ht="12">
      <c r="A308" s="13"/>
      <c r="B308" s="233"/>
      <c r="C308" s="234"/>
      <c r="D308" s="235" t="s">
        <v>178</v>
      </c>
      <c r="E308" s="236" t="s">
        <v>1</v>
      </c>
      <c r="F308" s="237" t="s">
        <v>215</v>
      </c>
      <c r="G308" s="234"/>
      <c r="H308" s="236" t="s">
        <v>1</v>
      </c>
      <c r="I308" s="238"/>
      <c r="J308" s="234"/>
      <c r="K308" s="234"/>
      <c r="L308" s="239"/>
      <c r="M308" s="240"/>
      <c r="N308" s="241"/>
      <c r="O308" s="241"/>
      <c r="P308" s="241"/>
      <c r="Q308" s="241"/>
      <c r="R308" s="241"/>
      <c r="S308" s="241"/>
      <c r="T308" s="24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3" t="s">
        <v>178</v>
      </c>
      <c r="AU308" s="243" t="s">
        <v>14</v>
      </c>
      <c r="AV308" s="13" t="s">
        <v>84</v>
      </c>
      <c r="AW308" s="13" t="s">
        <v>32</v>
      </c>
      <c r="AX308" s="13" t="s">
        <v>76</v>
      </c>
      <c r="AY308" s="243" t="s">
        <v>169</v>
      </c>
    </row>
    <row r="309" spans="1:51" s="14" customFormat="1" ht="12">
      <c r="A309" s="14"/>
      <c r="B309" s="244"/>
      <c r="C309" s="245"/>
      <c r="D309" s="235" t="s">
        <v>178</v>
      </c>
      <c r="E309" s="246" t="s">
        <v>1</v>
      </c>
      <c r="F309" s="247" t="s">
        <v>463</v>
      </c>
      <c r="G309" s="245"/>
      <c r="H309" s="248">
        <v>6.06</v>
      </c>
      <c r="I309" s="249"/>
      <c r="J309" s="245"/>
      <c r="K309" s="245"/>
      <c r="L309" s="250"/>
      <c r="M309" s="251"/>
      <c r="N309" s="252"/>
      <c r="O309" s="252"/>
      <c r="P309" s="252"/>
      <c r="Q309" s="252"/>
      <c r="R309" s="252"/>
      <c r="S309" s="252"/>
      <c r="T309" s="25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4" t="s">
        <v>178</v>
      </c>
      <c r="AU309" s="254" t="s">
        <v>14</v>
      </c>
      <c r="AV309" s="14" t="s">
        <v>14</v>
      </c>
      <c r="AW309" s="14" t="s">
        <v>32</v>
      </c>
      <c r="AX309" s="14" t="s">
        <v>84</v>
      </c>
      <c r="AY309" s="254" t="s">
        <v>169</v>
      </c>
    </row>
    <row r="310" spans="1:65" s="2" customFormat="1" ht="16.5" customHeight="1">
      <c r="A310" s="39"/>
      <c r="B310" s="40"/>
      <c r="C310" s="277" t="s">
        <v>484</v>
      </c>
      <c r="D310" s="277" t="s">
        <v>350</v>
      </c>
      <c r="E310" s="278" t="s">
        <v>949</v>
      </c>
      <c r="F310" s="279" t="s">
        <v>950</v>
      </c>
      <c r="G310" s="280" t="s">
        <v>398</v>
      </c>
      <c r="H310" s="281">
        <v>6.06</v>
      </c>
      <c r="I310" s="282"/>
      <c r="J310" s="283">
        <f>ROUND(I310*H310,2)</f>
        <v>0</v>
      </c>
      <c r="K310" s="279" t="s">
        <v>175</v>
      </c>
      <c r="L310" s="284"/>
      <c r="M310" s="285" t="s">
        <v>1</v>
      </c>
      <c r="N310" s="286" t="s">
        <v>41</v>
      </c>
      <c r="O310" s="92"/>
      <c r="P310" s="229">
        <f>O310*H310</f>
        <v>0</v>
      </c>
      <c r="Q310" s="229">
        <v>0.103</v>
      </c>
      <c r="R310" s="229">
        <f>Q310*H310</f>
        <v>0.62418</v>
      </c>
      <c r="S310" s="229">
        <v>0</v>
      </c>
      <c r="T310" s="230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1" t="s">
        <v>217</v>
      </c>
      <c r="AT310" s="231" t="s">
        <v>350</v>
      </c>
      <c r="AU310" s="231" t="s">
        <v>14</v>
      </c>
      <c r="AY310" s="18" t="s">
        <v>169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18" t="s">
        <v>84</v>
      </c>
      <c r="BK310" s="232">
        <f>ROUND(I310*H310,2)</f>
        <v>0</v>
      </c>
      <c r="BL310" s="18" t="s">
        <v>176</v>
      </c>
      <c r="BM310" s="231" t="s">
        <v>951</v>
      </c>
    </row>
    <row r="311" spans="1:51" s="13" customFormat="1" ht="12">
      <c r="A311" s="13"/>
      <c r="B311" s="233"/>
      <c r="C311" s="234"/>
      <c r="D311" s="235" t="s">
        <v>178</v>
      </c>
      <c r="E311" s="236" t="s">
        <v>1</v>
      </c>
      <c r="F311" s="237" t="s">
        <v>184</v>
      </c>
      <c r="G311" s="234"/>
      <c r="H311" s="236" t="s">
        <v>1</v>
      </c>
      <c r="I311" s="238"/>
      <c r="J311" s="234"/>
      <c r="K311" s="234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178</v>
      </c>
      <c r="AU311" s="243" t="s">
        <v>14</v>
      </c>
      <c r="AV311" s="13" t="s">
        <v>84</v>
      </c>
      <c r="AW311" s="13" t="s">
        <v>32</v>
      </c>
      <c r="AX311" s="13" t="s">
        <v>76</v>
      </c>
      <c r="AY311" s="243" t="s">
        <v>169</v>
      </c>
    </row>
    <row r="312" spans="1:51" s="14" customFormat="1" ht="12">
      <c r="A312" s="14"/>
      <c r="B312" s="244"/>
      <c r="C312" s="245"/>
      <c r="D312" s="235" t="s">
        <v>178</v>
      </c>
      <c r="E312" s="246" t="s">
        <v>1</v>
      </c>
      <c r="F312" s="247" t="s">
        <v>463</v>
      </c>
      <c r="G312" s="245"/>
      <c r="H312" s="248">
        <v>6.06</v>
      </c>
      <c r="I312" s="249"/>
      <c r="J312" s="245"/>
      <c r="K312" s="245"/>
      <c r="L312" s="250"/>
      <c r="M312" s="251"/>
      <c r="N312" s="252"/>
      <c r="O312" s="252"/>
      <c r="P312" s="252"/>
      <c r="Q312" s="252"/>
      <c r="R312" s="252"/>
      <c r="S312" s="252"/>
      <c r="T312" s="25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4" t="s">
        <v>178</v>
      </c>
      <c r="AU312" s="254" t="s">
        <v>14</v>
      </c>
      <c r="AV312" s="14" t="s">
        <v>14</v>
      </c>
      <c r="AW312" s="14" t="s">
        <v>32</v>
      </c>
      <c r="AX312" s="14" t="s">
        <v>84</v>
      </c>
      <c r="AY312" s="254" t="s">
        <v>169</v>
      </c>
    </row>
    <row r="313" spans="1:65" s="2" customFormat="1" ht="12">
      <c r="A313" s="39"/>
      <c r="B313" s="40"/>
      <c r="C313" s="277" t="s">
        <v>490</v>
      </c>
      <c r="D313" s="277" t="s">
        <v>350</v>
      </c>
      <c r="E313" s="278" t="s">
        <v>952</v>
      </c>
      <c r="F313" s="279" t="s">
        <v>953</v>
      </c>
      <c r="G313" s="280" t="s">
        <v>398</v>
      </c>
      <c r="H313" s="281">
        <v>6.06</v>
      </c>
      <c r="I313" s="282"/>
      <c r="J313" s="283">
        <f>ROUND(I313*H313,2)</f>
        <v>0</v>
      </c>
      <c r="K313" s="279" t="s">
        <v>175</v>
      </c>
      <c r="L313" s="284"/>
      <c r="M313" s="285" t="s">
        <v>1</v>
      </c>
      <c r="N313" s="286" t="s">
        <v>41</v>
      </c>
      <c r="O313" s="92"/>
      <c r="P313" s="229">
        <f>O313*H313</f>
        <v>0</v>
      </c>
      <c r="Q313" s="229">
        <v>0.087</v>
      </c>
      <c r="R313" s="229">
        <f>Q313*H313</f>
        <v>0.5272199999999999</v>
      </c>
      <c r="S313" s="229">
        <v>0</v>
      </c>
      <c r="T313" s="230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1" t="s">
        <v>217</v>
      </c>
      <c r="AT313" s="231" t="s">
        <v>350</v>
      </c>
      <c r="AU313" s="231" t="s">
        <v>14</v>
      </c>
      <c r="AY313" s="18" t="s">
        <v>169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18" t="s">
        <v>84</v>
      </c>
      <c r="BK313" s="232">
        <f>ROUND(I313*H313,2)</f>
        <v>0</v>
      </c>
      <c r="BL313" s="18" t="s">
        <v>176</v>
      </c>
      <c r="BM313" s="231" t="s">
        <v>954</v>
      </c>
    </row>
    <row r="314" spans="1:51" s="13" customFormat="1" ht="12">
      <c r="A314" s="13"/>
      <c r="B314" s="233"/>
      <c r="C314" s="234"/>
      <c r="D314" s="235" t="s">
        <v>178</v>
      </c>
      <c r="E314" s="236" t="s">
        <v>1</v>
      </c>
      <c r="F314" s="237" t="s">
        <v>184</v>
      </c>
      <c r="G314" s="234"/>
      <c r="H314" s="236" t="s">
        <v>1</v>
      </c>
      <c r="I314" s="238"/>
      <c r="J314" s="234"/>
      <c r="K314" s="234"/>
      <c r="L314" s="239"/>
      <c r="M314" s="240"/>
      <c r="N314" s="241"/>
      <c r="O314" s="241"/>
      <c r="P314" s="241"/>
      <c r="Q314" s="241"/>
      <c r="R314" s="241"/>
      <c r="S314" s="241"/>
      <c r="T314" s="24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3" t="s">
        <v>178</v>
      </c>
      <c r="AU314" s="243" t="s">
        <v>14</v>
      </c>
      <c r="AV314" s="13" t="s">
        <v>84</v>
      </c>
      <c r="AW314" s="13" t="s">
        <v>32</v>
      </c>
      <c r="AX314" s="13" t="s">
        <v>76</v>
      </c>
      <c r="AY314" s="243" t="s">
        <v>169</v>
      </c>
    </row>
    <row r="315" spans="1:51" s="14" customFormat="1" ht="12">
      <c r="A315" s="14"/>
      <c r="B315" s="244"/>
      <c r="C315" s="245"/>
      <c r="D315" s="235" t="s">
        <v>178</v>
      </c>
      <c r="E315" s="246" t="s">
        <v>1</v>
      </c>
      <c r="F315" s="247" t="s">
        <v>463</v>
      </c>
      <c r="G315" s="245"/>
      <c r="H315" s="248">
        <v>6.06</v>
      </c>
      <c r="I315" s="249"/>
      <c r="J315" s="245"/>
      <c r="K315" s="245"/>
      <c r="L315" s="250"/>
      <c r="M315" s="251"/>
      <c r="N315" s="252"/>
      <c r="O315" s="252"/>
      <c r="P315" s="252"/>
      <c r="Q315" s="252"/>
      <c r="R315" s="252"/>
      <c r="S315" s="252"/>
      <c r="T315" s="25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4" t="s">
        <v>178</v>
      </c>
      <c r="AU315" s="254" t="s">
        <v>14</v>
      </c>
      <c r="AV315" s="14" t="s">
        <v>14</v>
      </c>
      <c r="AW315" s="14" t="s">
        <v>32</v>
      </c>
      <c r="AX315" s="14" t="s">
        <v>84</v>
      </c>
      <c r="AY315" s="254" t="s">
        <v>169</v>
      </c>
    </row>
    <row r="316" spans="1:65" s="2" customFormat="1" ht="16.5" customHeight="1">
      <c r="A316" s="39"/>
      <c r="B316" s="40"/>
      <c r="C316" s="277" t="s">
        <v>495</v>
      </c>
      <c r="D316" s="277" t="s">
        <v>350</v>
      </c>
      <c r="E316" s="278" t="s">
        <v>955</v>
      </c>
      <c r="F316" s="279" t="s">
        <v>956</v>
      </c>
      <c r="G316" s="280" t="s">
        <v>398</v>
      </c>
      <c r="H316" s="281">
        <v>6.06</v>
      </c>
      <c r="I316" s="282"/>
      <c r="J316" s="283">
        <f>ROUND(I316*H316,2)</f>
        <v>0</v>
      </c>
      <c r="K316" s="279" t="s">
        <v>175</v>
      </c>
      <c r="L316" s="284"/>
      <c r="M316" s="285" t="s">
        <v>1</v>
      </c>
      <c r="N316" s="286" t="s">
        <v>41</v>
      </c>
      <c r="O316" s="92"/>
      <c r="P316" s="229">
        <f>O316*H316</f>
        <v>0</v>
      </c>
      <c r="Q316" s="229">
        <v>0.06</v>
      </c>
      <c r="R316" s="229">
        <f>Q316*H316</f>
        <v>0.3636</v>
      </c>
      <c r="S316" s="229">
        <v>0</v>
      </c>
      <c r="T316" s="230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1" t="s">
        <v>217</v>
      </c>
      <c r="AT316" s="231" t="s">
        <v>350</v>
      </c>
      <c r="AU316" s="231" t="s">
        <v>14</v>
      </c>
      <c r="AY316" s="18" t="s">
        <v>169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8" t="s">
        <v>84</v>
      </c>
      <c r="BK316" s="232">
        <f>ROUND(I316*H316,2)</f>
        <v>0</v>
      </c>
      <c r="BL316" s="18" t="s">
        <v>176</v>
      </c>
      <c r="BM316" s="231" t="s">
        <v>957</v>
      </c>
    </row>
    <row r="317" spans="1:51" s="13" customFormat="1" ht="12">
      <c r="A317" s="13"/>
      <c r="B317" s="233"/>
      <c r="C317" s="234"/>
      <c r="D317" s="235" t="s">
        <v>178</v>
      </c>
      <c r="E317" s="236" t="s">
        <v>1</v>
      </c>
      <c r="F317" s="237" t="s">
        <v>184</v>
      </c>
      <c r="G317" s="234"/>
      <c r="H317" s="236" t="s">
        <v>1</v>
      </c>
      <c r="I317" s="238"/>
      <c r="J317" s="234"/>
      <c r="K317" s="234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178</v>
      </c>
      <c r="AU317" s="243" t="s">
        <v>14</v>
      </c>
      <c r="AV317" s="13" t="s">
        <v>84</v>
      </c>
      <c r="AW317" s="13" t="s">
        <v>32</v>
      </c>
      <c r="AX317" s="13" t="s">
        <v>76</v>
      </c>
      <c r="AY317" s="243" t="s">
        <v>169</v>
      </c>
    </row>
    <row r="318" spans="1:51" s="14" customFormat="1" ht="12">
      <c r="A318" s="14"/>
      <c r="B318" s="244"/>
      <c r="C318" s="245"/>
      <c r="D318" s="235" t="s">
        <v>178</v>
      </c>
      <c r="E318" s="246" t="s">
        <v>1</v>
      </c>
      <c r="F318" s="247" t="s">
        <v>463</v>
      </c>
      <c r="G318" s="245"/>
      <c r="H318" s="248">
        <v>6.06</v>
      </c>
      <c r="I318" s="249"/>
      <c r="J318" s="245"/>
      <c r="K318" s="245"/>
      <c r="L318" s="250"/>
      <c r="M318" s="251"/>
      <c r="N318" s="252"/>
      <c r="O318" s="252"/>
      <c r="P318" s="252"/>
      <c r="Q318" s="252"/>
      <c r="R318" s="252"/>
      <c r="S318" s="252"/>
      <c r="T318" s="25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4" t="s">
        <v>178</v>
      </c>
      <c r="AU318" s="254" t="s">
        <v>14</v>
      </c>
      <c r="AV318" s="14" t="s">
        <v>14</v>
      </c>
      <c r="AW318" s="14" t="s">
        <v>32</v>
      </c>
      <c r="AX318" s="14" t="s">
        <v>84</v>
      </c>
      <c r="AY318" s="254" t="s">
        <v>169</v>
      </c>
    </row>
    <row r="319" spans="1:65" s="2" customFormat="1" ht="21.75" customHeight="1">
      <c r="A319" s="39"/>
      <c r="B319" s="40"/>
      <c r="C319" s="277" t="s">
        <v>501</v>
      </c>
      <c r="D319" s="277" t="s">
        <v>350</v>
      </c>
      <c r="E319" s="278" t="s">
        <v>958</v>
      </c>
      <c r="F319" s="279" t="s">
        <v>959</v>
      </c>
      <c r="G319" s="280" t="s">
        <v>398</v>
      </c>
      <c r="H319" s="281">
        <v>6</v>
      </c>
      <c r="I319" s="282"/>
      <c r="J319" s="283">
        <f>ROUND(I319*H319,2)</f>
        <v>0</v>
      </c>
      <c r="K319" s="279" t="s">
        <v>175</v>
      </c>
      <c r="L319" s="284"/>
      <c r="M319" s="285" t="s">
        <v>1</v>
      </c>
      <c r="N319" s="286" t="s">
        <v>41</v>
      </c>
      <c r="O319" s="92"/>
      <c r="P319" s="229">
        <f>O319*H319</f>
        <v>0</v>
      </c>
      <c r="Q319" s="229">
        <v>0.0085</v>
      </c>
      <c r="R319" s="229">
        <f>Q319*H319</f>
        <v>0.051000000000000004</v>
      </c>
      <c r="S319" s="229">
        <v>0</v>
      </c>
      <c r="T319" s="230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1" t="s">
        <v>217</v>
      </c>
      <c r="AT319" s="231" t="s">
        <v>350</v>
      </c>
      <c r="AU319" s="231" t="s">
        <v>14</v>
      </c>
      <c r="AY319" s="18" t="s">
        <v>169</v>
      </c>
      <c r="BE319" s="232">
        <f>IF(N319="základní",J319,0)</f>
        <v>0</v>
      </c>
      <c r="BF319" s="232">
        <f>IF(N319="snížená",J319,0)</f>
        <v>0</v>
      </c>
      <c r="BG319" s="232">
        <f>IF(N319="zákl. přenesená",J319,0)</f>
        <v>0</v>
      </c>
      <c r="BH319" s="232">
        <f>IF(N319="sníž. přenesená",J319,0)</f>
        <v>0</v>
      </c>
      <c r="BI319" s="232">
        <f>IF(N319="nulová",J319,0)</f>
        <v>0</v>
      </c>
      <c r="BJ319" s="18" t="s">
        <v>84</v>
      </c>
      <c r="BK319" s="232">
        <f>ROUND(I319*H319,2)</f>
        <v>0</v>
      </c>
      <c r="BL319" s="18" t="s">
        <v>176</v>
      </c>
      <c r="BM319" s="231" t="s">
        <v>960</v>
      </c>
    </row>
    <row r="320" spans="1:51" s="13" customFormat="1" ht="12">
      <c r="A320" s="13"/>
      <c r="B320" s="233"/>
      <c r="C320" s="234"/>
      <c r="D320" s="235" t="s">
        <v>178</v>
      </c>
      <c r="E320" s="236" t="s">
        <v>1</v>
      </c>
      <c r="F320" s="237" t="s">
        <v>215</v>
      </c>
      <c r="G320" s="234"/>
      <c r="H320" s="236" t="s">
        <v>1</v>
      </c>
      <c r="I320" s="238"/>
      <c r="J320" s="234"/>
      <c r="K320" s="234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178</v>
      </c>
      <c r="AU320" s="243" t="s">
        <v>14</v>
      </c>
      <c r="AV320" s="13" t="s">
        <v>84</v>
      </c>
      <c r="AW320" s="13" t="s">
        <v>32</v>
      </c>
      <c r="AX320" s="13" t="s">
        <v>76</v>
      </c>
      <c r="AY320" s="243" t="s">
        <v>169</v>
      </c>
    </row>
    <row r="321" spans="1:51" s="14" customFormat="1" ht="12">
      <c r="A321" s="14"/>
      <c r="B321" s="244"/>
      <c r="C321" s="245"/>
      <c r="D321" s="235" t="s">
        <v>178</v>
      </c>
      <c r="E321" s="246" t="s">
        <v>1</v>
      </c>
      <c r="F321" s="247" t="s">
        <v>205</v>
      </c>
      <c r="G321" s="245"/>
      <c r="H321" s="248">
        <v>6</v>
      </c>
      <c r="I321" s="249"/>
      <c r="J321" s="245"/>
      <c r="K321" s="245"/>
      <c r="L321" s="250"/>
      <c r="M321" s="251"/>
      <c r="N321" s="252"/>
      <c r="O321" s="252"/>
      <c r="P321" s="252"/>
      <c r="Q321" s="252"/>
      <c r="R321" s="252"/>
      <c r="S321" s="252"/>
      <c r="T321" s="25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4" t="s">
        <v>178</v>
      </c>
      <c r="AU321" s="254" t="s">
        <v>14</v>
      </c>
      <c r="AV321" s="14" t="s">
        <v>14</v>
      </c>
      <c r="AW321" s="14" t="s">
        <v>32</v>
      </c>
      <c r="AX321" s="14" t="s">
        <v>84</v>
      </c>
      <c r="AY321" s="254" t="s">
        <v>169</v>
      </c>
    </row>
    <row r="322" spans="1:65" s="2" customFormat="1" ht="12">
      <c r="A322" s="39"/>
      <c r="B322" s="40"/>
      <c r="C322" s="277" t="s">
        <v>509</v>
      </c>
      <c r="D322" s="277" t="s">
        <v>350</v>
      </c>
      <c r="E322" s="278" t="s">
        <v>961</v>
      </c>
      <c r="F322" s="279" t="s">
        <v>962</v>
      </c>
      <c r="G322" s="280" t="s">
        <v>398</v>
      </c>
      <c r="H322" s="281">
        <v>6</v>
      </c>
      <c r="I322" s="282"/>
      <c r="J322" s="283">
        <f>ROUND(I322*H322,2)</f>
        <v>0</v>
      </c>
      <c r="K322" s="279" t="s">
        <v>175</v>
      </c>
      <c r="L322" s="284"/>
      <c r="M322" s="285" t="s">
        <v>1</v>
      </c>
      <c r="N322" s="286" t="s">
        <v>41</v>
      </c>
      <c r="O322" s="92"/>
      <c r="P322" s="229">
        <f>O322*H322</f>
        <v>0</v>
      </c>
      <c r="Q322" s="229">
        <v>0.0958</v>
      </c>
      <c r="R322" s="229">
        <f>Q322*H322</f>
        <v>0.5748</v>
      </c>
      <c r="S322" s="229">
        <v>0</v>
      </c>
      <c r="T322" s="230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1" t="s">
        <v>217</v>
      </c>
      <c r="AT322" s="231" t="s">
        <v>350</v>
      </c>
      <c r="AU322" s="231" t="s">
        <v>14</v>
      </c>
      <c r="AY322" s="18" t="s">
        <v>169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18" t="s">
        <v>84</v>
      </c>
      <c r="BK322" s="232">
        <f>ROUND(I322*H322,2)</f>
        <v>0</v>
      </c>
      <c r="BL322" s="18" t="s">
        <v>176</v>
      </c>
      <c r="BM322" s="231" t="s">
        <v>963</v>
      </c>
    </row>
    <row r="323" spans="1:51" s="13" customFormat="1" ht="12">
      <c r="A323" s="13"/>
      <c r="B323" s="233"/>
      <c r="C323" s="234"/>
      <c r="D323" s="235" t="s">
        <v>178</v>
      </c>
      <c r="E323" s="236" t="s">
        <v>1</v>
      </c>
      <c r="F323" s="237" t="s">
        <v>215</v>
      </c>
      <c r="G323" s="234"/>
      <c r="H323" s="236" t="s">
        <v>1</v>
      </c>
      <c r="I323" s="238"/>
      <c r="J323" s="234"/>
      <c r="K323" s="234"/>
      <c r="L323" s="239"/>
      <c r="M323" s="240"/>
      <c r="N323" s="241"/>
      <c r="O323" s="241"/>
      <c r="P323" s="241"/>
      <c r="Q323" s="241"/>
      <c r="R323" s="241"/>
      <c r="S323" s="241"/>
      <c r="T323" s="24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3" t="s">
        <v>178</v>
      </c>
      <c r="AU323" s="243" t="s">
        <v>14</v>
      </c>
      <c r="AV323" s="13" t="s">
        <v>84</v>
      </c>
      <c r="AW323" s="13" t="s">
        <v>32</v>
      </c>
      <c r="AX323" s="13" t="s">
        <v>76</v>
      </c>
      <c r="AY323" s="243" t="s">
        <v>169</v>
      </c>
    </row>
    <row r="324" spans="1:51" s="14" customFormat="1" ht="12">
      <c r="A324" s="14"/>
      <c r="B324" s="244"/>
      <c r="C324" s="245"/>
      <c r="D324" s="235" t="s">
        <v>178</v>
      </c>
      <c r="E324" s="246" t="s">
        <v>1</v>
      </c>
      <c r="F324" s="247" t="s">
        <v>205</v>
      </c>
      <c r="G324" s="245"/>
      <c r="H324" s="248">
        <v>6</v>
      </c>
      <c r="I324" s="249"/>
      <c r="J324" s="245"/>
      <c r="K324" s="245"/>
      <c r="L324" s="250"/>
      <c r="M324" s="251"/>
      <c r="N324" s="252"/>
      <c r="O324" s="252"/>
      <c r="P324" s="252"/>
      <c r="Q324" s="252"/>
      <c r="R324" s="252"/>
      <c r="S324" s="252"/>
      <c r="T324" s="253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4" t="s">
        <v>178</v>
      </c>
      <c r="AU324" s="254" t="s">
        <v>14</v>
      </c>
      <c r="AV324" s="14" t="s">
        <v>14</v>
      </c>
      <c r="AW324" s="14" t="s">
        <v>32</v>
      </c>
      <c r="AX324" s="14" t="s">
        <v>84</v>
      </c>
      <c r="AY324" s="254" t="s">
        <v>169</v>
      </c>
    </row>
    <row r="325" spans="1:65" s="2" customFormat="1" ht="12">
      <c r="A325" s="39"/>
      <c r="B325" s="40"/>
      <c r="C325" s="220" t="s">
        <v>513</v>
      </c>
      <c r="D325" s="220" t="s">
        <v>171</v>
      </c>
      <c r="E325" s="221" t="s">
        <v>964</v>
      </c>
      <c r="F325" s="222" t="s">
        <v>965</v>
      </c>
      <c r="G325" s="223" t="s">
        <v>398</v>
      </c>
      <c r="H325" s="224">
        <v>6</v>
      </c>
      <c r="I325" s="225"/>
      <c r="J325" s="226">
        <f>ROUND(I325*H325,2)</f>
        <v>0</v>
      </c>
      <c r="K325" s="222" t="s">
        <v>175</v>
      </c>
      <c r="L325" s="45"/>
      <c r="M325" s="227" t="s">
        <v>1</v>
      </c>
      <c r="N325" s="228" t="s">
        <v>41</v>
      </c>
      <c r="O325" s="92"/>
      <c r="P325" s="229">
        <f>O325*H325</f>
        <v>0</v>
      </c>
      <c r="Q325" s="229">
        <v>0</v>
      </c>
      <c r="R325" s="229">
        <f>Q325*H325</f>
        <v>0</v>
      </c>
      <c r="S325" s="229">
        <v>0.1</v>
      </c>
      <c r="T325" s="230">
        <f>S325*H325</f>
        <v>0.6000000000000001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1" t="s">
        <v>176</v>
      </c>
      <c r="AT325" s="231" t="s">
        <v>171</v>
      </c>
      <c r="AU325" s="231" t="s">
        <v>14</v>
      </c>
      <c r="AY325" s="18" t="s">
        <v>169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8" t="s">
        <v>84</v>
      </c>
      <c r="BK325" s="232">
        <f>ROUND(I325*H325,2)</f>
        <v>0</v>
      </c>
      <c r="BL325" s="18" t="s">
        <v>176</v>
      </c>
      <c r="BM325" s="231" t="s">
        <v>966</v>
      </c>
    </row>
    <row r="326" spans="1:51" s="13" customFormat="1" ht="12">
      <c r="A326" s="13"/>
      <c r="B326" s="233"/>
      <c r="C326" s="234"/>
      <c r="D326" s="235" t="s">
        <v>178</v>
      </c>
      <c r="E326" s="236" t="s">
        <v>1</v>
      </c>
      <c r="F326" s="237" t="s">
        <v>179</v>
      </c>
      <c r="G326" s="234"/>
      <c r="H326" s="236" t="s">
        <v>1</v>
      </c>
      <c r="I326" s="238"/>
      <c r="J326" s="234"/>
      <c r="K326" s="234"/>
      <c r="L326" s="239"/>
      <c r="M326" s="240"/>
      <c r="N326" s="241"/>
      <c r="O326" s="241"/>
      <c r="P326" s="241"/>
      <c r="Q326" s="241"/>
      <c r="R326" s="241"/>
      <c r="S326" s="241"/>
      <c r="T326" s="24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3" t="s">
        <v>178</v>
      </c>
      <c r="AU326" s="243" t="s">
        <v>14</v>
      </c>
      <c r="AV326" s="13" t="s">
        <v>84</v>
      </c>
      <c r="AW326" s="13" t="s">
        <v>32</v>
      </c>
      <c r="AX326" s="13" t="s">
        <v>76</v>
      </c>
      <c r="AY326" s="243" t="s">
        <v>169</v>
      </c>
    </row>
    <row r="327" spans="1:51" s="14" customFormat="1" ht="12">
      <c r="A327" s="14"/>
      <c r="B327" s="244"/>
      <c r="C327" s="245"/>
      <c r="D327" s="235" t="s">
        <v>178</v>
      </c>
      <c r="E327" s="246" t="s">
        <v>1</v>
      </c>
      <c r="F327" s="247" t="s">
        <v>967</v>
      </c>
      <c r="G327" s="245"/>
      <c r="H327" s="248">
        <v>6</v>
      </c>
      <c r="I327" s="249"/>
      <c r="J327" s="245"/>
      <c r="K327" s="245"/>
      <c r="L327" s="250"/>
      <c r="M327" s="251"/>
      <c r="N327" s="252"/>
      <c r="O327" s="252"/>
      <c r="P327" s="252"/>
      <c r="Q327" s="252"/>
      <c r="R327" s="252"/>
      <c r="S327" s="252"/>
      <c r="T327" s="253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4" t="s">
        <v>178</v>
      </c>
      <c r="AU327" s="254" t="s">
        <v>14</v>
      </c>
      <c r="AV327" s="14" t="s">
        <v>14</v>
      </c>
      <c r="AW327" s="14" t="s">
        <v>32</v>
      </c>
      <c r="AX327" s="14" t="s">
        <v>84</v>
      </c>
      <c r="AY327" s="254" t="s">
        <v>169</v>
      </c>
    </row>
    <row r="328" spans="1:65" s="2" customFormat="1" ht="12">
      <c r="A328" s="39"/>
      <c r="B328" s="40"/>
      <c r="C328" s="220" t="s">
        <v>518</v>
      </c>
      <c r="D328" s="220" t="s">
        <v>171</v>
      </c>
      <c r="E328" s="221" t="s">
        <v>968</v>
      </c>
      <c r="F328" s="222" t="s">
        <v>969</v>
      </c>
      <c r="G328" s="223" t="s">
        <v>398</v>
      </c>
      <c r="H328" s="224">
        <v>6</v>
      </c>
      <c r="I328" s="225"/>
      <c r="J328" s="226">
        <f>ROUND(I328*H328,2)</f>
        <v>0</v>
      </c>
      <c r="K328" s="222" t="s">
        <v>175</v>
      </c>
      <c r="L328" s="45"/>
      <c r="M328" s="227" t="s">
        <v>1</v>
      </c>
      <c r="N328" s="228" t="s">
        <v>41</v>
      </c>
      <c r="O328" s="92"/>
      <c r="P328" s="229">
        <f>O328*H328</f>
        <v>0</v>
      </c>
      <c r="Q328" s="229">
        <v>0.42368</v>
      </c>
      <c r="R328" s="229">
        <f>Q328*H328</f>
        <v>2.54208</v>
      </c>
      <c r="S328" s="229">
        <v>0</v>
      </c>
      <c r="T328" s="230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1" t="s">
        <v>176</v>
      </c>
      <c r="AT328" s="231" t="s">
        <v>171</v>
      </c>
      <c r="AU328" s="231" t="s">
        <v>14</v>
      </c>
      <c r="AY328" s="18" t="s">
        <v>169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18" t="s">
        <v>84</v>
      </c>
      <c r="BK328" s="232">
        <f>ROUND(I328*H328,2)</f>
        <v>0</v>
      </c>
      <c r="BL328" s="18" t="s">
        <v>176</v>
      </c>
      <c r="BM328" s="231" t="s">
        <v>970</v>
      </c>
    </row>
    <row r="329" spans="1:51" s="13" customFormat="1" ht="12">
      <c r="A329" s="13"/>
      <c r="B329" s="233"/>
      <c r="C329" s="234"/>
      <c r="D329" s="235" t="s">
        <v>178</v>
      </c>
      <c r="E329" s="236" t="s">
        <v>1</v>
      </c>
      <c r="F329" s="237" t="s">
        <v>378</v>
      </c>
      <c r="G329" s="234"/>
      <c r="H329" s="236" t="s">
        <v>1</v>
      </c>
      <c r="I329" s="238"/>
      <c r="J329" s="234"/>
      <c r="K329" s="234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178</v>
      </c>
      <c r="AU329" s="243" t="s">
        <v>14</v>
      </c>
      <c r="AV329" s="13" t="s">
        <v>84</v>
      </c>
      <c r="AW329" s="13" t="s">
        <v>32</v>
      </c>
      <c r="AX329" s="13" t="s">
        <v>76</v>
      </c>
      <c r="AY329" s="243" t="s">
        <v>169</v>
      </c>
    </row>
    <row r="330" spans="1:51" s="14" customFormat="1" ht="12">
      <c r="A330" s="14"/>
      <c r="B330" s="244"/>
      <c r="C330" s="245"/>
      <c r="D330" s="235" t="s">
        <v>178</v>
      </c>
      <c r="E330" s="246" t="s">
        <v>1</v>
      </c>
      <c r="F330" s="247" t="s">
        <v>205</v>
      </c>
      <c r="G330" s="245"/>
      <c r="H330" s="248">
        <v>6</v>
      </c>
      <c r="I330" s="249"/>
      <c r="J330" s="245"/>
      <c r="K330" s="245"/>
      <c r="L330" s="250"/>
      <c r="M330" s="251"/>
      <c r="N330" s="252"/>
      <c r="O330" s="252"/>
      <c r="P330" s="252"/>
      <c r="Q330" s="252"/>
      <c r="R330" s="252"/>
      <c r="S330" s="252"/>
      <c r="T330" s="253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4" t="s">
        <v>178</v>
      </c>
      <c r="AU330" s="254" t="s">
        <v>14</v>
      </c>
      <c r="AV330" s="14" t="s">
        <v>14</v>
      </c>
      <c r="AW330" s="14" t="s">
        <v>32</v>
      </c>
      <c r="AX330" s="14" t="s">
        <v>84</v>
      </c>
      <c r="AY330" s="254" t="s">
        <v>169</v>
      </c>
    </row>
    <row r="331" spans="1:65" s="2" customFormat="1" ht="12">
      <c r="A331" s="39"/>
      <c r="B331" s="40"/>
      <c r="C331" s="220" t="s">
        <v>522</v>
      </c>
      <c r="D331" s="220" t="s">
        <v>171</v>
      </c>
      <c r="E331" s="221" t="s">
        <v>693</v>
      </c>
      <c r="F331" s="222" t="s">
        <v>694</v>
      </c>
      <c r="G331" s="223" t="s">
        <v>245</v>
      </c>
      <c r="H331" s="224">
        <v>2.4</v>
      </c>
      <c r="I331" s="225"/>
      <c r="J331" s="226">
        <f>ROUND(I331*H331,2)</f>
        <v>0</v>
      </c>
      <c r="K331" s="222" t="s">
        <v>175</v>
      </c>
      <c r="L331" s="45"/>
      <c r="M331" s="227" t="s">
        <v>1</v>
      </c>
      <c r="N331" s="228" t="s">
        <v>41</v>
      </c>
      <c r="O331" s="92"/>
      <c r="P331" s="229">
        <f>O331*H331</f>
        <v>0</v>
      </c>
      <c r="Q331" s="229">
        <v>2.25634</v>
      </c>
      <c r="R331" s="229">
        <f>Q331*H331</f>
        <v>5.415215999999999</v>
      </c>
      <c r="S331" s="229">
        <v>0</v>
      </c>
      <c r="T331" s="230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1" t="s">
        <v>176</v>
      </c>
      <c r="AT331" s="231" t="s">
        <v>171</v>
      </c>
      <c r="AU331" s="231" t="s">
        <v>14</v>
      </c>
      <c r="AY331" s="18" t="s">
        <v>169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18" t="s">
        <v>84</v>
      </c>
      <c r="BK331" s="232">
        <f>ROUND(I331*H331,2)</f>
        <v>0</v>
      </c>
      <c r="BL331" s="18" t="s">
        <v>176</v>
      </c>
      <c r="BM331" s="231" t="s">
        <v>971</v>
      </c>
    </row>
    <row r="332" spans="1:51" s="13" customFormat="1" ht="12">
      <c r="A332" s="13"/>
      <c r="B332" s="233"/>
      <c r="C332" s="234"/>
      <c r="D332" s="235" t="s">
        <v>178</v>
      </c>
      <c r="E332" s="236" t="s">
        <v>1</v>
      </c>
      <c r="F332" s="237" t="s">
        <v>488</v>
      </c>
      <c r="G332" s="234"/>
      <c r="H332" s="236" t="s">
        <v>1</v>
      </c>
      <c r="I332" s="238"/>
      <c r="J332" s="234"/>
      <c r="K332" s="234"/>
      <c r="L332" s="239"/>
      <c r="M332" s="240"/>
      <c r="N332" s="241"/>
      <c r="O332" s="241"/>
      <c r="P332" s="241"/>
      <c r="Q332" s="241"/>
      <c r="R332" s="241"/>
      <c r="S332" s="241"/>
      <c r="T332" s="24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3" t="s">
        <v>178</v>
      </c>
      <c r="AU332" s="243" t="s">
        <v>14</v>
      </c>
      <c r="AV332" s="13" t="s">
        <v>84</v>
      </c>
      <c r="AW332" s="13" t="s">
        <v>32</v>
      </c>
      <c r="AX332" s="13" t="s">
        <v>76</v>
      </c>
      <c r="AY332" s="243" t="s">
        <v>169</v>
      </c>
    </row>
    <row r="333" spans="1:51" s="14" customFormat="1" ht="12">
      <c r="A333" s="14"/>
      <c r="B333" s="244"/>
      <c r="C333" s="245"/>
      <c r="D333" s="235" t="s">
        <v>178</v>
      </c>
      <c r="E333" s="246" t="s">
        <v>1</v>
      </c>
      <c r="F333" s="247" t="s">
        <v>972</v>
      </c>
      <c r="G333" s="245"/>
      <c r="H333" s="248">
        <v>2.4</v>
      </c>
      <c r="I333" s="249"/>
      <c r="J333" s="245"/>
      <c r="K333" s="245"/>
      <c r="L333" s="250"/>
      <c r="M333" s="251"/>
      <c r="N333" s="252"/>
      <c r="O333" s="252"/>
      <c r="P333" s="252"/>
      <c r="Q333" s="252"/>
      <c r="R333" s="252"/>
      <c r="S333" s="252"/>
      <c r="T333" s="25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4" t="s">
        <v>178</v>
      </c>
      <c r="AU333" s="254" t="s">
        <v>14</v>
      </c>
      <c r="AV333" s="14" t="s">
        <v>14</v>
      </c>
      <c r="AW333" s="14" t="s">
        <v>32</v>
      </c>
      <c r="AX333" s="14" t="s">
        <v>84</v>
      </c>
      <c r="AY333" s="254" t="s">
        <v>169</v>
      </c>
    </row>
    <row r="334" spans="1:63" s="12" customFormat="1" ht="22.8" customHeight="1">
      <c r="A334" s="12"/>
      <c r="B334" s="204"/>
      <c r="C334" s="205"/>
      <c r="D334" s="206" t="s">
        <v>75</v>
      </c>
      <c r="E334" s="218" t="s">
        <v>222</v>
      </c>
      <c r="F334" s="218" t="s">
        <v>707</v>
      </c>
      <c r="G334" s="205"/>
      <c r="H334" s="205"/>
      <c r="I334" s="208"/>
      <c r="J334" s="219">
        <f>BK334</f>
        <v>0</v>
      </c>
      <c r="K334" s="205"/>
      <c r="L334" s="210"/>
      <c r="M334" s="211"/>
      <c r="N334" s="212"/>
      <c r="O334" s="212"/>
      <c r="P334" s="213">
        <f>SUM(P335:P370)</f>
        <v>0</v>
      </c>
      <c r="Q334" s="212"/>
      <c r="R334" s="213">
        <f>SUM(R335:R370)</f>
        <v>6.2733416</v>
      </c>
      <c r="S334" s="212"/>
      <c r="T334" s="214">
        <f>SUM(T335:T370)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15" t="s">
        <v>84</v>
      </c>
      <c r="AT334" s="216" t="s">
        <v>75</v>
      </c>
      <c r="AU334" s="216" t="s">
        <v>84</v>
      </c>
      <c r="AY334" s="215" t="s">
        <v>169</v>
      </c>
      <c r="BK334" s="217">
        <f>SUM(BK335:BK370)</f>
        <v>0</v>
      </c>
    </row>
    <row r="335" spans="1:65" s="2" customFormat="1" ht="33" customHeight="1">
      <c r="A335" s="39"/>
      <c r="B335" s="40"/>
      <c r="C335" s="220" t="s">
        <v>526</v>
      </c>
      <c r="D335" s="220" t="s">
        <v>171</v>
      </c>
      <c r="E335" s="221" t="s">
        <v>973</v>
      </c>
      <c r="F335" s="222" t="s">
        <v>974</v>
      </c>
      <c r="G335" s="223" t="s">
        <v>202</v>
      </c>
      <c r="H335" s="224">
        <v>2</v>
      </c>
      <c r="I335" s="225"/>
      <c r="J335" s="226">
        <f>ROUND(I335*H335,2)</f>
        <v>0</v>
      </c>
      <c r="K335" s="222" t="s">
        <v>175</v>
      </c>
      <c r="L335" s="45"/>
      <c r="M335" s="227" t="s">
        <v>1</v>
      </c>
      <c r="N335" s="228" t="s">
        <v>41</v>
      </c>
      <c r="O335" s="92"/>
      <c r="P335" s="229">
        <f>O335*H335</f>
        <v>0</v>
      </c>
      <c r="Q335" s="229">
        <v>0.08088</v>
      </c>
      <c r="R335" s="229">
        <f>Q335*H335</f>
        <v>0.16176</v>
      </c>
      <c r="S335" s="229">
        <v>0</v>
      </c>
      <c r="T335" s="230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1" t="s">
        <v>176</v>
      </c>
      <c r="AT335" s="231" t="s">
        <v>171</v>
      </c>
      <c r="AU335" s="231" t="s">
        <v>14</v>
      </c>
      <c r="AY335" s="18" t="s">
        <v>169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18" t="s">
        <v>84</v>
      </c>
      <c r="BK335" s="232">
        <f>ROUND(I335*H335,2)</f>
        <v>0</v>
      </c>
      <c r="BL335" s="18" t="s">
        <v>176</v>
      </c>
      <c r="BM335" s="231" t="s">
        <v>975</v>
      </c>
    </row>
    <row r="336" spans="1:51" s="13" customFormat="1" ht="12">
      <c r="A336" s="13"/>
      <c r="B336" s="233"/>
      <c r="C336" s="234"/>
      <c r="D336" s="235" t="s">
        <v>178</v>
      </c>
      <c r="E336" s="236" t="s">
        <v>1</v>
      </c>
      <c r="F336" s="237" t="s">
        <v>179</v>
      </c>
      <c r="G336" s="234"/>
      <c r="H336" s="236" t="s">
        <v>1</v>
      </c>
      <c r="I336" s="238"/>
      <c r="J336" s="234"/>
      <c r="K336" s="234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178</v>
      </c>
      <c r="AU336" s="243" t="s">
        <v>14</v>
      </c>
      <c r="AV336" s="13" t="s">
        <v>84</v>
      </c>
      <c r="AW336" s="13" t="s">
        <v>32</v>
      </c>
      <c r="AX336" s="13" t="s">
        <v>76</v>
      </c>
      <c r="AY336" s="243" t="s">
        <v>169</v>
      </c>
    </row>
    <row r="337" spans="1:51" s="14" customFormat="1" ht="12">
      <c r="A337" s="14"/>
      <c r="B337" s="244"/>
      <c r="C337" s="245"/>
      <c r="D337" s="235" t="s">
        <v>178</v>
      </c>
      <c r="E337" s="246" t="s">
        <v>1</v>
      </c>
      <c r="F337" s="247" t="s">
        <v>976</v>
      </c>
      <c r="G337" s="245"/>
      <c r="H337" s="248">
        <v>2</v>
      </c>
      <c r="I337" s="249"/>
      <c r="J337" s="245"/>
      <c r="K337" s="245"/>
      <c r="L337" s="250"/>
      <c r="M337" s="251"/>
      <c r="N337" s="252"/>
      <c r="O337" s="252"/>
      <c r="P337" s="252"/>
      <c r="Q337" s="252"/>
      <c r="R337" s="252"/>
      <c r="S337" s="252"/>
      <c r="T337" s="253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4" t="s">
        <v>178</v>
      </c>
      <c r="AU337" s="254" t="s">
        <v>14</v>
      </c>
      <c r="AV337" s="14" t="s">
        <v>14</v>
      </c>
      <c r="AW337" s="14" t="s">
        <v>32</v>
      </c>
      <c r="AX337" s="14" t="s">
        <v>84</v>
      </c>
      <c r="AY337" s="254" t="s">
        <v>169</v>
      </c>
    </row>
    <row r="338" spans="1:65" s="2" customFormat="1" ht="12">
      <c r="A338" s="39"/>
      <c r="B338" s="40"/>
      <c r="C338" s="220" t="s">
        <v>531</v>
      </c>
      <c r="D338" s="220" t="s">
        <v>171</v>
      </c>
      <c r="E338" s="221" t="s">
        <v>977</v>
      </c>
      <c r="F338" s="222" t="s">
        <v>978</v>
      </c>
      <c r="G338" s="223" t="s">
        <v>202</v>
      </c>
      <c r="H338" s="224">
        <v>2</v>
      </c>
      <c r="I338" s="225"/>
      <c r="J338" s="226">
        <f>ROUND(I338*H338,2)</f>
        <v>0</v>
      </c>
      <c r="K338" s="222" t="s">
        <v>175</v>
      </c>
      <c r="L338" s="45"/>
      <c r="M338" s="227" t="s">
        <v>1</v>
      </c>
      <c r="N338" s="228" t="s">
        <v>41</v>
      </c>
      <c r="O338" s="92"/>
      <c r="P338" s="229">
        <f>O338*H338</f>
        <v>0</v>
      </c>
      <c r="Q338" s="229">
        <v>0.0719</v>
      </c>
      <c r="R338" s="229">
        <f>Q338*H338</f>
        <v>0.1438</v>
      </c>
      <c r="S338" s="229">
        <v>0</v>
      </c>
      <c r="T338" s="230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1" t="s">
        <v>176</v>
      </c>
      <c r="AT338" s="231" t="s">
        <v>171</v>
      </c>
      <c r="AU338" s="231" t="s">
        <v>14</v>
      </c>
      <c r="AY338" s="18" t="s">
        <v>169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18" t="s">
        <v>84</v>
      </c>
      <c r="BK338" s="232">
        <f>ROUND(I338*H338,2)</f>
        <v>0</v>
      </c>
      <c r="BL338" s="18" t="s">
        <v>176</v>
      </c>
      <c r="BM338" s="231" t="s">
        <v>979</v>
      </c>
    </row>
    <row r="339" spans="1:51" s="13" customFormat="1" ht="12">
      <c r="A339" s="13"/>
      <c r="B339" s="233"/>
      <c r="C339" s="234"/>
      <c r="D339" s="235" t="s">
        <v>178</v>
      </c>
      <c r="E339" s="236" t="s">
        <v>1</v>
      </c>
      <c r="F339" s="237" t="s">
        <v>556</v>
      </c>
      <c r="G339" s="234"/>
      <c r="H339" s="236" t="s">
        <v>1</v>
      </c>
      <c r="I339" s="238"/>
      <c r="J339" s="234"/>
      <c r="K339" s="234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178</v>
      </c>
      <c r="AU339" s="243" t="s">
        <v>14</v>
      </c>
      <c r="AV339" s="13" t="s">
        <v>84</v>
      </c>
      <c r="AW339" s="13" t="s">
        <v>32</v>
      </c>
      <c r="AX339" s="13" t="s">
        <v>76</v>
      </c>
      <c r="AY339" s="243" t="s">
        <v>169</v>
      </c>
    </row>
    <row r="340" spans="1:51" s="14" customFormat="1" ht="12">
      <c r="A340" s="14"/>
      <c r="B340" s="244"/>
      <c r="C340" s="245"/>
      <c r="D340" s="235" t="s">
        <v>178</v>
      </c>
      <c r="E340" s="246" t="s">
        <v>1</v>
      </c>
      <c r="F340" s="247" t="s">
        <v>976</v>
      </c>
      <c r="G340" s="245"/>
      <c r="H340" s="248">
        <v>2</v>
      </c>
      <c r="I340" s="249"/>
      <c r="J340" s="245"/>
      <c r="K340" s="245"/>
      <c r="L340" s="250"/>
      <c r="M340" s="251"/>
      <c r="N340" s="252"/>
      <c r="O340" s="252"/>
      <c r="P340" s="252"/>
      <c r="Q340" s="252"/>
      <c r="R340" s="252"/>
      <c r="S340" s="252"/>
      <c r="T340" s="25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4" t="s">
        <v>178</v>
      </c>
      <c r="AU340" s="254" t="s">
        <v>14</v>
      </c>
      <c r="AV340" s="14" t="s">
        <v>14</v>
      </c>
      <c r="AW340" s="14" t="s">
        <v>32</v>
      </c>
      <c r="AX340" s="14" t="s">
        <v>84</v>
      </c>
      <c r="AY340" s="254" t="s">
        <v>169</v>
      </c>
    </row>
    <row r="341" spans="1:65" s="2" customFormat="1" ht="12">
      <c r="A341" s="39"/>
      <c r="B341" s="40"/>
      <c r="C341" s="220" t="s">
        <v>535</v>
      </c>
      <c r="D341" s="220" t="s">
        <v>171</v>
      </c>
      <c r="E341" s="221" t="s">
        <v>715</v>
      </c>
      <c r="F341" s="222" t="s">
        <v>716</v>
      </c>
      <c r="G341" s="223" t="s">
        <v>202</v>
      </c>
      <c r="H341" s="224">
        <v>21</v>
      </c>
      <c r="I341" s="225"/>
      <c r="J341" s="226">
        <f>ROUND(I341*H341,2)</f>
        <v>0</v>
      </c>
      <c r="K341" s="222" t="s">
        <v>175</v>
      </c>
      <c r="L341" s="45"/>
      <c r="M341" s="227" t="s">
        <v>1</v>
      </c>
      <c r="N341" s="228" t="s">
        <v>41</v>
      </c>
      <c r="O341" s="92"/>
      <c r="P341" s="229">
        <f>O341*H341</f>
        <v>0</v>
      </c>
      <c r="Q341" s="229">
        <v>0.13945</v>
      </c>
      <c r="R341" s="229">
        <f>Q341*H341</f>
        <v>2.9284499999999998</v>
      </c>
      <c r="S341" s="229">
        <v>0</v>
      </c>
      <c r="T341" s="230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1" t="s">
        <v>176</v>
      </c>
      <c r="AT341" s="231" t="s">
        <v>171</v>
      </c>
      <c r="AU341" s="231" t="s">
        <v>14</v>
      </c>
      <c r="AY341" s="18" t="s">
        <v>169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8" t="s">
        <v>84</v>
      </c>
      <c r="BK341" s="232">
        <f>ROUND(I341*H341,2)</f>
        <v>0</v>
      </c>
      <c r="BL341" s="18" t="s">
        <v>176</v>
      </c>
      <c r="BM341" s="231" t="s">
        <v>980</v>
      </c>
    </row>
    <row r="342" spans="1:51" s="13" customFormat="1" ht="12">
      <c r="A342" s="13"/>
      <c r="B342" s="233"/>
      <c r="C342" s="234"/>
      <c r="D342" s="235" t="s">
        <v>178</v>
      </c>
      <c r="E342" s="236" t="s">
        <v>1</v>
      </c>
      <c r="F342" s="237" t="s">
        <v>184</v>
      </c>
      <c r="G342" s="234"/>
      <c r="H342" s="236" t="s">
        <v>1</v>
      </c>
      <c r="I342" s="238"/>
      <c r="J342" s="234"/>
      <c r="K342" s="234"/>
      <c r="L342" s="239"/>
      <c r="M342" s="240"/>
      <c r="N342" s="241"/>
      <c r="O342" s="241"/>
      <c r="P342" s="241"/>
      <c r="Q342" s="241"/>
      <c r="R342" s="241"/>
      <c r="S342" s="241"/>
      <c r="T342" s="24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3" t="s">
        <v>178</v>
      </c>
      <c r="AU342" s="243" t="s">
        <v>14</v>
      </c>
      <c r="AV342" s="13" t="s">
        <v>84</v>
      </c>
      <c r="AW342" s="13" t="s">
        <v>32</v>
      </c>
      <c r="AX342" s="13" t="s">
        <v>76</v>
      </c>
      <c r="AY342" s="243" t="s">
        <v>169</v>
      </c>
    </row>
    <row r="343" spans="1:51" s="14" customFormat="1" ht="12">
      <c r="A343" s="14"/>
      <c r="B343" s="244"/>
      <c r="C343" s="245"/>
      <c r="D343" s="235" t="s">
        <v>178</v>
      </c>
      <c r="E343" s="246" t="s">
        <v>1</v>
      </c>
      <c r="F343" s="247" t="s">
        <v>875</v>
      </c>
      <c r="G343" s="245"/>
      <c r="H343" s="248">
        <v>21</v>
      </c>
      <c r="I343" s="249"/>
      <c r="J343" s="245"/>
      <c r="K343" s="245"/>
      <c r="L343" s="250"/>
      <c r="M343" s="251"/>
      <c r="N343" s="252"/>
      <c r="O343" s="252"/>
      <c r="P343" s="252"/>
      <c r="Q343" s="252"/>
      <c r="R343" s="252"/>
      <c r="S343" s="252"/>
      <c r="T343" s="25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4" t="s">
        <v>178</v>
      </c>
      <c r="AU343" s="254" t="s">
        <v>14</v>
      </c>
      <c r="AV343" s="14" t="s">
        <v>14</v>
      </c>
      <c r="AW343" s="14" t="s">
        <v>32</v>
      </c>
      <c r="AX343" s="14" t="s">
        <v>84</v>
      </c>
      <c r="AY343" s="254" t="s">
        <v>169</v>
      </c>
    </row>
    <row r="344" spans="1:65" s="2" customFormat="1" ht="12">
      <c r="A344" s="39"/>
      <c r="B344" s="40"/>
      <c r="C344" s="220" t="s">
        <v>539</v>
      </c>
      <c r="D344" s="220" t="s">
        <v>171</v>
      </c>
      <c r="E344" s="221" t="s">
        <v>981</v>
      </c>
      <c r="F344" s="222" t="s">
        <v>982</v>
      </c>
      <c r="G344" s="223" t="s">
        <v>202</v>
      </c>
      <c r="H344" s="224">
        <v>9</v>
      </c>
      <c r="I344" s="225"/>
      <c r="J344" s="226">
        <f>ROUND(I344*H344,2)</f>
        <v>0</v>
      </c>
      <c r="K344" s="222" t="s">
        <v>175</v>
      </c>
      <c r="L344" s="45"/>
      <c r="M344" s="227" t="s">
        <v>1</v>
      </c>
      <c r="N344" s="228" t="s">
        <v>41</v>
      </c>
      <c r="O344" s="92"/>
      <c r="P344" s="229">
        <f>O344*H344</f>
        <v>0</v>
      </c>
      <c r="Q344" s="229">
        <v>0.11163</v>
      </c>
      <c r="R344" s="229">
        <f>Q344*H344</f>
        <v>1.00467</v>
      </c>
      <c r="S344" s="229">
        <v>0</v>
      </c>
      <c r="T344" s="230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1" t="s">
        <v>176</v>
      </c>
      <c r="AT344" s="231" t="s">
        <v>171</v>
      </c>
      <c r="AU344" s="231" t="s">
        <v>14</v>
      </c>
      <c r="AY344" s="18" t="s">
        <v>169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8" t="s">
        <v>84</v>
      </c>
      <c r="BK344" s="232">
        <f>ROUND(I344*H344,2)</f>
        <v>0</v>
      </c>
      <c r="BL344" s="18" t="s">
        <v>176</v>
      </c>
      <c r="BM344" s="231" t="s">
        <v>983</v>
      </c>
    </row>
    <row r="345" spans="1:51" s="13" customFormat="1" ht="12">
      <c r="A345" s="13"/>
      <c r="B345" s="233"/>
      <c r="C345" s="234"/>
      <c r="D345" s="235" t="s">
        <v>178</v>
      </c>
      <c r="E345" s="236" t="s">
        <v>1</v>
      </c>
      <c r="F345" s="237" t="s">
        <v>184</v>
      </c>
      <c r="G345" s="234"/>
      <c r="H345" s="236" t="s">
        <v>1</v>
      </c>
      <c r="I345" s="238"/>
      <c r="J345" s="234"/>
      <c r="K345" s="234"/>
      <c r="L345" s="239"/>
      <c r="M345" s="240"/>
      <c r="N345" s="241"/>
      <c r="O345" s="241"/>
      <c r="P345" s="241"/>
      <c r="Q345" s="241"/>
      <c r="R345" s="241"/>
      <c r="S345" s="241"/>
      <c r="T345" s="24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3" t="s">
        <v>178</v>
      </c>
      <c r="AU345" s="243" t="s">
        <v>14</v>
      </c>
      <c r="AV345" s="13" t="s">
        <v>84</v>
      </c>
      <c r="AW345" s="13" t="s">
        <v>32</v>
      </c>
      <c r="AX345" s="13" t="s">
        <v>76</v>
      </c>
      <c r="AY345" s="243" t="s">
        <v>169</v>
      </c>
    </row>
    <row r="346" spans="1:51" s="14" customFormat="1" ht="12">
      <c r="A346" s="14"/>
      <c r="B346" s="244"/>
      <c r="C346" s="245"/>
      <c r="D346" s="235" t="s">
        <v>178</v>
      </c>
      <c r="E346" s="246" t="s">
        <v>1</v>
      </c>
      <c r="F346" s="247" t="s">
        <v>877</v>
      </c>
      <c r="G346" s="245"/>
      <c r="H346" s="248">
        <v>9</v>
      </c>
      <c r="I346" s="249"/>
      <c r="J346" s="245"/>
      <c r="K346" s="245"/>
      <c r="L346" s="250"/>
      <c r="M346" s="251"/>
      <c r="N346" s="252"/>
      <c r="O346" s="252"/>
      <c r="P346" s="252"/>
      <c r="Q346" s="252"/>
      <c r="R346" s="252"/>
      <c r="S346" s="252"/>
      <c r="T346" s="25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4" t="s">
        <v>178</v>
      </c>
      <c r="AU346" s="254" t="s">
        <v>14</v>
      </c>
      <c r="AV346" s="14" t="s">
        <v>14</v>
      </c>
      <c r="AW346" s="14" t="s">
        <v>32</v>
      </c>
      <c r="AX346" s="14" t="s">
        <v>84</v>
      </c>
      <c r="AY346" s="254" t="s">
        <v>169</v>
      </c>
    </row>
    <row r="347" spans="1:65" s="2" customFormat="1" ht="12">
      <c r="A347" s="39"/>
      <c r="B347" s="40"/>
      <c r="C347" s="220" t="s">
        <v>543</v>
      </c>
      <c r="D347" s="220" t="s">
        <v>171</v>
      </c>
      <c r="E347" s="221" t="s">
        <v>728</v>
      </c>
      <c r="F347" s="222" t="s">
        <v>729</v>
      </c>
      <c r="G347" s="223" t="s">
        <v>245</v>
      </c>
      <c r="H347" s="224">
        <v>0.9</v>
      </c>
      <c r="I347" s="225"/>
      <c r="J347" s="226">
        <f>ROUND(I347*H347,2)</f>
        <v>0</v>
      </c>
      <c r="K347" s="222" t="s">
        <v>1</v>
      </c>
      <c r="L347" s="45"/>
      <c r="M347" s="227" t="s">
        <v>1</v>
      </c>
      <c r="N347" s="228" t="s">
        <v>41</v>
      </c>
      <c r="O347" s="92"/>
      <c r="P347" s="229">
        <f>O347*H347</f>
        <v>0</v>
      </c>
      <c r="Q347" s="229">
        <v>2.25634</v>
      </c>
      <c r="R347" s="229">
        <f>Q347*H347</f>
        <v>2.030706</v>
      </c>
      <c r="S347" s="229">
        <v>0</v>
      </c>
      <c r="T347" s="230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1" t="s">
        <v>176</v>
      </c>
      <c r="AT347" s="231" t="s">
        <v>171</v>
      </c>
      <c r="AU347" s="231" t="s">
        <v>14</v>
      </c>
      <c r="AY347" s="18" t="s">
        <v>169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8" t="s">
        <v>84</v>
      </c>
      <c r="BK347" s="232">
        <f>ROUND(I347*H347,2)</f>
        <v>0</v>
      </c>
      <c r="BL347" s="18" t="s">
        <v>176</v>
      </c>
      <c r="BM347" s="231" t="s">
        <v>984</v>
      </c>
    </row>
    <row r="348" spans="1:51" s="13" customFormat="1" ht="12">
      <c r="A348" s="13"/>
      <c r="B348" s="233"/>
      <c r="C348" s="234"/>
      <c r="D348" s="235" t="s">
        <v>178</v>
      </c>
      <c r="E348" s="236" t="s">
        <v>1</v>
      </c>
      <c r="F348" s="237" t="s">
        <v>184</v>
      </c>
      <c r="G348" s="234"/>
      <c r="H348" s="236" t="s">
        <v>1</v>
      </c>
      <c r="I348" s="238"/>
      <c r="J348" s="234"/>
      <c r="K348" s="234"/>
      <c r="L348" s="239"/>
      <c r="M348" s="240"/>
      <c r="N348" s="241"/>
      <c r="O348" s="241"/>
      <c r="P348" s="241"/>
      <c r="Q348" s="241"/>
      <c r="R348" s="241"/>
      <c r="S348" s="241"/>
      <c r="T348" s="24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3" t="s">
        <v>178</v>
      </c>
      <c r="AU348" s="243" t="s">
        <v>14</v>
      </c>
      <c r="AV348" s="13" t="s">
        <v>84</v>
      </c>
      <c r="AW348" s="13" t="s">
        <v>32</v>
      </c>
      <c r="AX348" s="13" t="s">
        <v>76</v>
      </c>
      <c r="AY348" s="243" t="s">
        <v>169</v>
      </c>
    </row>
    <row r="349" spans="1:51" s="14" customFormat="1" ht="12">
      <c r="A349" s="14"/>
      <c r="B349" s="244"/>
      <c r="C349" s="245"/>
      <c r="D349" s="235" t="s">
        <v>178</v>
      </c>
      <c r="E349" s="246" t="s">
        <v>1</v>
      </c>
      <c r="F349" s="247" t="s">
        <v>985</v>
      </c>
      <c r="G349" s="245"/>
      <c r="H349" s="248">
        <v>0.9</v>
      </c>
      <c r="I349" s="249"/>
      <c r="J349" s="245"/>
      <c r="K349" s="245"/>
      <c r="L349" s="250"/>
      <c r="M349" s="251"/>
      <c r="N349" s="252"/>
      <c r="O349" s="252"/>
      <c r="P349" s="252"/>
      <c r="Q349" s="252"/>
      <c r="R349" s="252"/>
      <c r="S349" s="252"/>
      <c r="T349" s="25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4" t="s">
        <v>178</v>
      </c>
      <c r="AU349" s="254" t="s">
        <v>14</v>
      </c>
      <c r="AV349" s="14" t="s">
        <v>14</v>
      </c>
      <c r="AW349" s="14" t="s">
        <v>32</v>
      </c>
      <c r="AX349" s="14" t="s">
        <v>76</v>
      </c>
      <c r="AY349" s="254" t="s">
        <v>169</v>
      </c>
    </row>
    <row r="350" spans="1:51" s="15" customFormat="1" ht="12">
      <c r="A350" s="15"/>
      <c r="B350" s="255"/>
      <c r="C350" s="256"/>
      <c r="D350" s="235" t="s">
        <v>178</v>
      </c>
      <c r="E350" s="257" t="s">
        <v>1</v>
      </c>
      <c r="F350" s="258" t="s">
        <v>187</v>
      </c>
      <c r="G350" s="256"/>
      <c r="H350" s="259">
        <v>0.9</v>
      </c>
      <c r="I350" s="260"/>
      <c r="J350" s="256"/>
      <c r="K350" s="256"/>
      <c r="L350" s="261"/>
      <c r="M350" s="262"/>
      <c r="N350" s="263"/>
      <c r="O350" s="263"/>
      <c r="P350" s="263"/>
      <c r="Q350" s="263"/>
      <c r="R350" s="263"/>
      <c r="S350" s="263"/>
      <c r="T350" s="264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65" t="s">
        <v>178</v>
      </c>
      <c r="AU350" s="265" t="s">
        <v>14</v>
      </c>
      <c r="AV350" s="15" t="s">
        <v>176</v>
      </c>
      <c r="AW350" s="15" t="s">
        <v>32</v>
      </c>
      <c r="AX350" s="15" t="s">
        <v>84</v>
      </c>
      <c r="AY350" s="265" t="s">
        <v>169</v>
      </c>
    </row>
    <row r="351" spans="1:65" s="2" customFormat="1" ht="12">
      <c r="A351" s="39"/>
      <c r="B351" s="40"/>
      <c r="C351" s="220" t="s">
        <v>547</v>
      </c>
      <c r="D351" s="220" t="s">
        <v>171</v>
      </c>
      <c r="E351" s="221" t="s">
        <v>734</v>
      </c>
      <c r="F351" s="222" t="s">
        <v>735</v>
      </c>
      <c r="G351" s="223" t="s">
        <v>202</v>
      </c>
      <c r="H351" s="224">
        <v>35.96</v>
      </c>
      <c r="I351" s="225"/>
      <c r="J351" s="226">
        <f>ROUND(I351*H351,2)</f>
        <v>0</v>
      </c>
      <c r="K351" s="222" t="s">
        <v>175</v>
      </c>
      <c r="L351" s="45"/>
      <c r="M351" s="227" t="s">
        <v>1</v>
      </c>
      <c r="N351" s="228" t="s">
        <v>41</v>
      </c>
      <c r="O351" s="92"/>
      <c r="P351" s="229">
        <f>O351*H351</f>
        <v>0</v>
      </c>
      <c r="Q351" s="229">
        <v>0</v>
      </c>
      <c r="R351" s="229">
        <f>Q351*H351</f>
        <v>0</v>
      </c>
      <c r="S351" s="229">
        <v>0</v>
      </c>
      <c r="T351" s="230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1" t="s">
        <v>176</v>
      </c>
      <c r="AT351" s="231" t="s">
        <v>171</v>
      </c>
      <c r="AU351" s="231" t="s">
        <v>14</v>
      </c>
      <c r="AY351" s="18" t="s">
        <v>169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8" t="s">
        <v>84</v>
      </c>
      <c r="BK351" s="232">
        <f>ROUND(I351*H351,2)</f>
        <v>0</v>
      </c>
      <c r="BL351" s="18" t="s">
        <v>176</v>
      </c>
      <c r="BM351" s="231" t="s">
        <v>736</v>
      </c>
    </row>
    <row r="352" spans="1:51" s="13" customFormat="1" ht="12">
      <c r="A352" s="13"/>
      <c r="B352" s="233"/>
      <c r="C352" s="234"/>
      <c r="D352" s="235" t="s">
        <v>178</v>
      </c>
      <c r="E352" s="236" t="s">
        <v>1</v>
      </c>
      <c r="F352" s="237" t="s">
        <v>517</v>
      </c>
      <c r="G352" s="234"/>
      <c r="H352" s="236" t="s">
        <v>1</v>
      </c>
      <c r="I352" s="238"/>
      <c r="J352" s="234"/>
      <c r="K352" s="234"/>
      <c r="L352" s="239"/>
      <c r="M352" s="240"/>
      <c r="N352" s="241"/>
      <c r="O352" s="241"/>
      <c r="P352" s="241"/>
      <c r="Q352" s="241"/>
      <c r="R352" s="241"/>
      <c r="S352" s="241"/>
      <c r="T352" s="24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3" t="s">
        <v>178</v>
      </c>
      <c r="AU352" s="243" t="s">
        <v>14</v>
      </c>
      <c r="AV352" s="13" t="s">
        <v>84</v>
      </c>
      <c r="AW352" s="13" t="s">
        <v>32</v>
      </c>
      <c r="AX352" s="13" t="s">
        <v>76</v>
      </c>
      <c r="AY352" s="243" t="s">
        <v>169</v>
      </c>
    </row>
    <row r="353" spans="1:51" s="14" customFormat="1" ht="12">
      <c r="A353" s="14"/>
      <c r="B353" s="244"/>
      <c r="C353" s="245"/>
      <c r="D353" s="235" t="s">
        <v>178</v>
      </c>
      <c r="E353" s="246" t="s">
        <v>1</v>
      </c>
      <c r="F353" s="247" t="s">
        <v>986</v>
      </c>
      <c r="G353" s="245"/>
      <c r="H353" s="248">
        <v>35.96</v>
      </c>
      <c r="I353" s="249"/>
      <c r="J353" s="245"/>
      <c r="K353" s="245"/>
      <c r="L353" s="250"/>
      <c r="M353" s="251"/>
      <c r="N353" s="252"/>
      <c r="O353" s="252"/>
      <c r="P353" s="252"/>
      <c r="Q353" s="252"/>
      <c r="R353" s="252"/>
      <c r="S353" s="252"/>
      <c r="T353" s="253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4" t="s">
        <v>178</v>
      </c>
      <c r="AU353" s="254" t="s">
        <v>14</v>
      </c>
      <c r="AV353" s="14" t="s">
        <v>14</v>
      </c>
      <c r="AW353" s="14" t="s">
        <v>32</v>
      </c>
      <c r="AX353" s="14" t="s">
        <v>76</v>
      </c>
      <c r="AY353" s="254" t="s">
        <v>169</v>
      </c>
    </row>
    <row r="354" spans="1:51" s="15" customFormat="1" ht="12">
      <c r="A354" s="15"/>
      <c r="B354" s="255"/>
      <c r="C354" s="256"/>
      <c r="D354" s="235" t="s">
        <v>178</v>
      </c>
      <c r="E354" s="257" t="s">
        <v>116</v>
      </c>
      <c r="F354" s="258" t="s">
        <v>187</v>
      </c>
      <c r="G354" s="256"/>
      <c r="H354" s="259">
        <v>35.96</v>
      </c>
      <c r="I354" s="260"/>
      <c r="J354" s="256"/>
      <c r="K354" s="256"/>
      <c r="L354" s="261"/>
      <c r="M354" s="262"/>
      <c r="N354" s="263"/>
      <c r="O354" s="263"/>
      <c r="P354" s="263"/>
      <c r="Q354" s="263"/>
      <c r="R354" s="263"/>
      <c r="S354" s="263"/>
      <c r="T354" s="264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65" t="s">
        <v>178</v>
      </c>
      <c r="AU354" s="265" t="s">
        <v>14</v>
      </c>
      <c r="AV354" s="15" t="s">
        <v>176</v>
      </c>
      <c r="AW354" s="15" t="s">
        <v>32</v>
      </c>
      <c r="AX354" s="15" t="s">
        <v>84</v>
      </c>
      <c r="AY354" s="265" t="s">
        <v>169</v>
      </c>
    </row>
    <row r="355" spans="1:65" s="2" customFormat="1" ht="12">
      <c r="A355" s="39"/>
      <c r="B355" s="40"/>
      <c r="C355" s="220" t="s">
        <v>552</v>
      </c>
      <c r="D355" s="220" t="s">
        <v>171</v>
      </c>
      <c r="E355" s="221" t="s">
        <v>739</v>
      </c>
      <c r="F355" s="222" t="s">
        <v>740</v>
      </c>
      <c r="G355" s="223" t="s">
        <v>202</v>
      </c>
      <c r="H355" s="224">
        <v>35.96</v>
      </c>
      <c r="I355" s="225"/>
      <c r="J355" s="226">
        <f>ROUND(I355*H355,2)</f>
        <v>0</v>
      </c>
      <c r="K355" s="222" t="s">
        <v>175</v>
      </c>
      <c r="L355" s="45"/>
      <c r="M355" s="227" t="s">
        <v>1</v>
      </c>
      <c r="N355" s="228" t="s">
        <v>41</v>
      </c>
      <c r="O355" s="92"/>
      <c r="P355" s="229">
        <f>O355*H355</f>
        <v>0</v>
      </c>
      <c r="Q355" s="229">
        <v>0.00011</v>
      </c>
      <c r="R355" s="229">
        <f>Q355*H355</f>
        <v>0.0039556</v>
      </c>
      <c r="S355" s="229">
        <v>0</v>
      </c>
      <c r="T355" s="230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1" t="s">
        <v>176</v>
      </c>
      <c r="AT355" s="231" t="s">
        <v>171</v>
      </c>
      <c r="AU355" s="231" t="s">
        <v>14</v>
      </c>
      <c r="AY355" s="18" t="s">
        <v>169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18" t="s">
        <v>84</v>
      </c>
      <c r="BK355" s="232">
        <f>ROUND(I355*H355,2)</f>
        <v>0</v>
      </c>
      <c r="BL355" s="18" t="s">
        <v>176</v>
      </c>
      <c r="BM355" s="231" t="s">
        <v>741</v>
      </c>
    </row>
    <row r="356" spans="1:51" s="14" customFormat="1" ht="12">
      <c r="A356" s="14"/>
      <c r="B356" s="244"/>
      <c r="C356" s="245"/>
      <c r="D356" s="235" t="s">
        <v>178</v>
      </c>
      <c r="E356" s="246" t="s">
        <v>1</v>
      </c>
      <c r="F356" s="247" t="s">
        <v>116</v>
      </c>
      <c r="G356" s="245"/>
      <c r="H356" s="248">
        <v>35.96</v>
      </c>
      <c r="I356" s="249"/>
      <c r="J356" s="245"/>
      <c r="K356" s="245"/>
      <c r="L356" s="250"/>
      <c r="M356" s="251"/>
      <c r="N356" s="252"/>
      <c r="O356" s="252"/>
      <c r="P356" s="252"/>
      <c r="Q356" s="252"/>
      <c r="R356" s="252"/>
      <c r="S356" s="252"/>
      <c r="T356" s="25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4" t="s">
        <v>178</v>
      </c>
      <c r="AU356" s="254" t="s">
        <v>14</v>
      </c>
      <c r="AV356" s="14" t="s">
        <v>14</v>
      </c>
      <c r="AW356" s="14" t="s">
        <v>32</v>
      </c>
      <c r="AX356" s="14" t="s">
        <v>84</v>
      </c>
      <c r="AY356" s="254" t="s">
        <v>169</v>
      </c>
    </row>
    <row r="357" spans="1:65" s="2" customFormat="1" ht="21.75" customHeight="1">
      <c r="A357" s="39"/>
      <c r="B357" s="40"/>
      <c r="C357" s="220" t="s">
        <v>558</v>
      </c>
      <c r="D357" s="220" t="s">
        <v>171</v>
      </c>
      <c r="E357" s="221" t="s">
        <v>743</v>
      </c>
      <c r="F357" s="222" t="s">
        <v>744</v>
      </c>
      <c r="G357" s="223" t="s">
        <v>202</v>
      </c>
      <c r="H357" s="224">
        <v>35.96</v>
      </c>
      <c r="I357" s="225"/>
      <c r="J357" s="226">
        <f>ROUND(I357*H357,2)</f>
        <v>0</v>
      </c>
      <c r="K357" s="222" t="s">
        <v>175</v>
      </c>
      <c r="L357" s="45"/>
      <c r="M357" s="227" t="s">
        <v>1</v>
      </c>
      <c r="N357" s="228" t="s">
        <v>41</v>
      </c>
      <c r="O357" s="92"/>
      <c r="P357" s="229">
        <f>O357*H357</f>
        <v>0</v>
      </c>
      <c r="Q357" s="229">
        <v>0</v>
      </c>
      <c r="R357" s="229">
        <f>Q357*H357</f>
        <v>0</v>
      </c>
      <c r="S357" s="229">
        <v>0</v>
      </c>
      <c r="T357" s="230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1" t="s">
        <v>176</v>
      </c>
      <c r="AT357" s="231" t="s">
        <v>171</v>
      </c>
      <c r="AU357" s="231" t="s">
        <v>14</v>
      </c>
      <c r="AY357" s="18" t="s">
        <v>169</v>
      </c>
      <c r="BE357" s="232">
        <f>IF(N357="základní",J357,0)</f>
        <v>0</v>
      </c>
      <c r="BF357" s="232">
        <f>IF(N357="snížená",J357,0)</f>
        <v>0</v>
      </c>
      <c r="BG357" s="232">
        <f>IF(N357="zákl. přenesená",J357,0)</f>
        <v>0</v>
      </c>
      <c r="BH357" s="232">
        <f>IF(N357="sníž. přenesená",J357,0)</f>
        <v>0</v>
      </c>
      <c r="BI357" s="232">
        <f>IF(N357="nulová",J357,0)</f>
        <v>0</v>
      </c>
      <c r="BJ357" s="18" t="s">
        <v>84</v>
      </c>
      <c r="BK357" s="232">
        <f>ROUND(I357*H357,2)</f>
        <v>0</v>
      </c>
      <c r="BL357" s="18" t="s">
        <v>176</v>
      </c>
      <c r="BM357" s="231" t="s">
        <v>745</v>
      </c>
    </row>
    <row r="358" spans="1:51" s="13" customFormat="1" ht="12">
      <c r="A358" s="13"/>
      <c r="B358" s="233"/>
      <c r="C358" s="234"/>
      <c r="D358" s="235" t="s">
        <v>178</v>
      </c>
      <c r="E358" s="236" t="s">
        <v>1</v>
      </c>
      <c r="F358" s="237" t="s">
        <v>179</v>
      </c>
      <c r="G358" s="234"/>
      <c r="H358" s="236" t="s">
        <v>1</v>
      </c>
      <c r="I358" s="238"/>
      <c r="J358" s="234"/>
      <c r="K358" s="234"/>
      <c r="L358" s="239"/>
      <c r="M358" s="240"/>
      <c r="N358" s="241"/>
      <c r="O358" s="241"/>
      <c r="P358" s="241"/>
      <c r="Q358" s="241"/>
      <c r="R358" s="241"/>
      <c r="S358" s="241"/>
      <c r="T358" s="24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3" t="s">
        <v>178</v>
      </c>
      <c r="AU358" s="243" t="s">
        <v>14</v>
      </c>
      <c r="AV358" s="13" t="s">
        <v>84</v>
      </c>
      <c r="AW358" s="13" t="s">
        <v>32</v>
      </c>
      <c r="AX358" s="13" t="s">
        <v>76</v>
      </c>
      <c r="AY358" s="243" t="s">
        <v>169</v>
      </c>
    </row>
    <row r="359" spans="1:51" s="14" customFormat="1" ht="12">
      <c r="A359" s="14"/>
      <c r="B359" s="244"/>
      <c r="C359" s="245"/>
      <c r="D359" s="235" t="s">
        <v>178</v>
      </c>
      <c r="E359" s="246" t="s">
        <v>1</v>
      </c>
      <c r="F359" s="247" t="s">
        <v>986</v>
      </c>
      <c r="G359" s="245"/>
      <c r="H359" s="248">
        <v>35.96</v>
      </c>
      <c r="I359" s="249"/>
      <c r="J359" s="245"/>
      <c r="K359" s="245"/>
      <c r="L359" s="250"/>
      <c r="M359" s="251"/>
      <c r="N359" s="252"/>
      <c r="O359" s="252"/>
      <c r="P359" s="252"/>
      <c r="Q359" s="252"/>
      <c r="R359" s="252"/>
      <c r="S359" s="252"/>
      <c r="T359" s="253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4" t="s">
        <v>178</v>
      </c>
      <c r="AU359" s="254" t="s">
        <v>14</v>
      </c>
      <c r="AV359" s="14" t="s">
        <v>14</v>
      </c>
      <c r="AW359" s="14" t="s">
        <v>32</v>
      </c>
      <c r="AX359" s="14" t="s">
        <v>84</v>
      </c>
      <c r="AY359" s="254" t="s">
        <v>169</v>
      </c>
    </row>
    <row r="360" spans="1:65" s="2" customFormat="1" ht="21.75" customHeight="1">
      <c r="A360" s="39"/>
      <c r="B360" s="40"/>
      <c r="C360" s="220" t="s">
        <v>216</v>
      </c>
      <c r="D360" s="220" t="s">
        <v>171</v>
      </c>
      <c r="E360" s="221" t="s">
        <v>752</v>
      </c>
      <c r="F360" s="222" t="s">
        <v>753</v>
      </c>
      <c r="G360" s="223" t="s">
        <v>202</v>
      </c>
      <c r="H360" s="224">
        <v>30</v>
      </c>
      <c r="I360" s="225"/>
      <c r="J360" s="226">
        <f>ROUND(I360*H360,2)</f>
        <v>0</v>
      </c>
      <c r="K360" s="222" t="s">
        <v>175</v>
      </c>
      <c r="L360" s="45"/>
      <c r="M360" s="227" t="s">
        <v>1</v>
      </c>
      <c r="N360" s="228" t="s">
        <v>41</v>
      </c>
      <c r="O360" s="92"/>
      <c r="P360" s="229">
        <f>O360*H360</f>
        <v>0</v>
      </c>
      <c r="Q360" s="229">
        <v>0</v>
      </c>
      <c r="R360" s="229">
        <f>Q360*H360</f>
        <v>0</v>
      </c>
      <c r="S360" s="229">
        <v>0</v>
      </c>
      <c r="T360" s="230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1" t="s">
        <v>176</v>
      </c>
      <c r="AT360" s="231" t="s">
        <v>171</v>
      </c>
      <c r="AU360" s="231" t="s">
        <v>14</v>
      </c>
      <c r="AY360" s="18" t="s">
        <v>169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18" t="s">
        <v>84</v>
      </c>
      <c r="BK360" s="232">
        <f>ROUND(I360*H360,2)</f>
        <v>0</v>
      </c>
      <c r="BL360" s="18" t="s">
        <v>176</v>
      </c>
      <c r="BM360" s="231" t="s">
        <v>987</v>
      </c>
    </row>
    <row r="361" spans="1:51" s="13" customFormat="1" ht="12">
      <c r="A361" s="13"/>
      <c r="B361" s="233"/>
      <c r="C361" s="234"/>
      <c r="D361" s="235" t="s">
        <v>178</v>
      </c>
      <c r="E361" s="236" t="s">
        <v>1</v>
      </c>
      <c r="F361" s="237" t="s">
        <v>179</v>
      </c>
      <c r="G361" s="234"/>
      <c r="H361" s="236" t="s">
        <v>1</v>
      </c>
      <c r="I361" s="238"/>
      <c r="J361" s="234"/>
      <c r="K361" s="234"/>
      <c r="L361" s="239"/>
      <c r="M361" s="240"/>
      <c r="N361" s="241"/>
      <c r="O361" s="241"/>
      <c r="P361" s="241"/>
      <c r="Q361" s="241"/>
      <c r="R361" s="241"/>
      <c r="S361" s="241"/>
      <c r="T361" s="24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3" t="s">
        <v>178</v>
      </c>
      <c r="AU361" s="243" t="s">
        <v>14</v>
      </c>
      <c r="AV361" s="13" t="s">
        <v>84</v>
      </c>
      <c r="AW361" s="13" t="s">
        <v>32</v>
      </c>
      <c r="AX361" s="13" t="s">
        <v>76</v>
      </c>
      <c r="AY361" s="243" t="s">
        <v>169</v>
      </c>
    </row>
    <row r="362" spans="1:51" s="14" customFormat="1" ht="12">
      <c r="A362" s="14"/>
      <c r="B362" s="244"/>
      <c r="C362" s="245"/>
      <c r="D362" s="235" t="s">
        <v>178</v>
      </c>
      <c r="E362" s="246" t="s">
        <v>1</v>
      </c>
      <c r="F362" s="247" t="s">
        <v>988</v>
      </c>
      <c r="G362" s="245"/>
      <c r="H362" s="248">
        <v>30</v>
      </c>
      <c r="I362" s="249"/>
      <c r="J362" s="245"/>
      <c r="K362" s="245"/>
      <c r="L362" s="250"/>
      <c r="M362" s="251"/>
      <c r="N362" s="252"/>
      <c r="O362" s="252"/>
      <c r="P362" s="252"/>
      <c r="Q362" s="252"/>
      <c r="R362" s="252"/>
      <c r="S362" s="252"/>
      <c r="T362" s="253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4" t="s">
        <v>178</v>
      </c>
      <c r="AU362" s="254" t="s">
        <v>14</v>
      </c>
      <c r="AV362" s="14" t="s">
        <v>14</v>
      </c>
      <c r="AW362" s="14" t="s">
        <v>32</v>
      </c>
      <c r="AX362" s="14" t="s">
        <v>84</v>
      </c>
      <c r="AY362" s="254" t="s">
        <v>169</v>
      </c>
    </row>
    <row r="363" spans="1:65" s="2" customFormat="1" ht="12">
      <c r="A363" s="39"/>
      <c r="B363" s="40"/>
      <c r="C363" s="220" t="s">
        <v>568</v>
      </c>
      <c r="D363" s="220" t="s">
        <v>171</v>
      </c>
      <c r="E363" s="221" t="s">
        <v>756</v>
      </c>
      <c r="F363" s="222" t="s">
        <v>757</v>
      </c>
      <c r="G363" s="223" t="s">
        <v>174</v>
      </c>
      <c r="H363" s="224">
        <v>47.901</v>
      </c>
      <c r="I363" s="225"/>
      <c r="J363" s="226">
        <f>ROUND(I363*H363,2)</f>
        <v>0</v>
      </c>
      <c r="K363" s="222" t="s">
        <v>175</v>
      </c>
      <c r="L363" s="45"/>
      <c r="M363" s="227" t="s">
        <v>1</v>
      </c>
      <c r="N363" s="228" t="s">
        <v>41</v>
      </c>
      <c r="O363" s="92"/>
      <c r="P363" s="229">
        <f>O363*H363</f>
        <v>0</v>
      </c>
      <c r="Q363" s="229">
        <v>0</v>
      </c>
      <c r="R363" s="229">
        <f>Q363*H363</f>
        <v>0</v>
      </c>
      <c r="S363" s="229">
        <v>0</v>
      </c>
      <c r="T363" s="230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1" t="s">
        <v>176</v>
      </c>
      <c r="AT363" s="231" t="s">
        <v>171</v>
      </c>
      <c r="AU363" s="231" t="s">
        <v>14</v>
      </c>
      <c r="AY363" s="18" t="s">
        <v>169</v>
      </c>
      <c r="BE363" s="232">
        <f>IF(N363="základní",J363,0)</f>
        <v>0</v>
      </c>
      <c r="BF363" s="232">
        <f>IF(N363="snížená",J363,0)</f>
        <v>0</v>
      </c>
      <c r="BG363" s="232">
        <f>IF(N363="zákl. přenesená",J363,0)</f>
        <v>0</v>
      </c>
      <c r="BH363" s="232">
        <f>IF(N363="sníž. přenesená",J363,0)</f>
        <v>0</v>
      </c>
      <c r="BI363" s="232">
        <f>IF(N363="nulová",J363,0)</f>
        <v>0</v>
      </c>
      <c r="BJ363" s="18" t="s">
        <v>84</v>
      </c>
      <c r="BK363" s="232">
        <f>ROUND(I363*H363,2)</f>
        <v>0</v>
      </c>
      <c r="BL363" s="18" t="s">
        <v>176</v>
      </c>
      <c r="BM363" s="231" t="s">
        <v>989</v>
      </c>
    </row>
    <row r="364" spans="1:51" s="14" customFormat="1" ht="12">
      <c r="A364" s="14"/>
      <c r="B364" s="244"/>
      <c r="C364" s="245"/>
      <c r="D364" s="235" t="s">
        <v>178</v>
      </c>
      <c r="E364" s="246" t="s">
        <v>1</v>
      </c>
      <c r="F364" s="247" t="s">
        <v>96</v>
      </c>
      <c r="G364" s="245"/>
      <c r="H364" s="248">
        <v>47.901</v>
      </c>
      <c r="I364" s="249"/>
      <c r="J364" s="245"/>
      <c r="K364" s="245"/>
      <c r="L364" s="250"/>
      <c r="M364" s="251"/>
      <c r="N364" s="252"/>
      <c r="O364" s="252"/>
      <c r="P364" s="252"/>
      <c r="Q364" s="252"/>
      <c r="R364" s="252"/>
      <c r="S364" s="252"/>
      <c r="T364" s="25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4" t="s">
        <v>178</v>
      </c>
      <c r="AU364" s="254" t="s">
        <v>14</v>
      </c>
      <c r="AV364" s="14" t="s">
        <v>14</v>
      </c>
      <c r="AW364" s="14" t="s">
        <v>32</v>
      </c>
      <c r="AX364" s="14" t="s">
        <v>84</v>
      </c>
      <c r="AY364" s="254" t="s">
        <v>169</v>
      </c>
    </row>
    <row r="365" spans="1:65" s="2" customFormat="1" ht="12">
      <c r="A365" s="39"/>
      <c r="B365" s="40"/>
      <c r="C365" s="220" t="s">
        <v>573</v>
      </c>
      <c r="D365" s="220" t="s">
        <v>171</v>
      </c>
      <c r="E365" s="221" t="s">
        <v>990</v>
      </c>
      <c r="F365" s="222" t="s">
        <v>991</v>
      </c>
      <c r="G365" s="223" t="s">
        <v>174</v>
      </c>
      <c r="H365" s="224">
        <v>0.2</v>
      </c>
      <c r="I365" s="225"/>
      <c r="J365" s="226">
        <f>ROUND(I365*H365,2)</f>
        <v>0</v>
      </c>
      <c r="K365" s="222" t="s">
        <v>175</v>
      </c>
      <c r="L365" s="45"/>
      <c r="M365" s="227" t="s">
        <v>1</v>
      </c>
      <c r="N365" s="228" t="s">
        <v>41</v>
      </c>
      <c r="O365" s="92"/>
      <c r="P365" s="229">
        <f>O365*H365</f>
        <v>0</v>
      </c>
      <c r="Q365" s="229">
        <v>0</v>
      </c>
      <c r="R365" s="229">
        <f>Q365*H365</f>
        <v>0</v>
      </c>
      <c r="S365" s="229">
        <v>0</v>
      </c>
      <c r="T365" s="230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1" t="s">
        <v>176</v>
      </c>
      <c r="AT365" s="231" t="s">
        <v>171</v>
      </c>
      <c r="AU365" s="231" t="s">
        <v>14</v>
      </c>
      <c r="AY365" s="18" t="s">
        <v>169</v>
      </c>
      <c r="BE365" s="232">
        <f>IF(N365="základní",J365,0)</f>
        <v>0</v>
      </c>
      <c r="BF365" s="232">
        <f>IF(N365="snížená",J365,0)</f>
        <v>0</v>
      </c>
      <c r="BG365" s="232">
        <f>IF(N365="zákl. přenesená",J365,0)</f>
        <v>0</v>
      </c>
      <c r="BH365" s="232">
        <f>IF(N365="sníž. přenesená",J365,0)</f>
        <v>0</v>
      </c>
      <c r="BI365" s="232">
        <f>IF(N365="nulová",J365,0)</f>
        <v>0</v>
      </c>
      <c r="BJ365" s="18" t="s">
        <v>84</v>
      </c>
      <c r="BK365" s="232">
        <f>ROUND(I365*H365,2)</f>
        <v>0</v>
      </c>
      <c r="BL365" s="18" t="s">
        <v>176</v>
      </c>
      <c r="BM365" s="231" t="s">
        <v>992</v>
      </c>
    </row>
    <row r="366" spans="1:51" s="13" customFormat="1" ht="12">
      <c r="A366" s="13"/>
      <c r="B366" s="233"/>
      <c r="C366" s="234"/>
      <c r="D366" s="235" t="s">
        <v>178</v>
      </c>
      <c r="E366" s="236" t="s">
        <v>1</v>
      </c>
      <c r="F366" s="237" t="s">
        <v>556</v>
      </c>
      <c r="G366" s="234"/>
      <c r="H366" s="236" t="s">
        <v>1</v>
      </c>
      <c r="I366" s="238"/>
      <c r="J366" s="234"/>
      <c r="K366" s="234"/>
      <c r="L366" s="239"/>
      <c r="M366" s="240"/>
      <c r="N366" s="241"/>
      <c r="O366" s="241"/>
      <c r="P366" s="241"/>
      <c r="Q366" s="241"/>
      <c r="R366" s="241"/>
      <c r="S366" s="241"/>
      <c r="T366" s="24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3" t="s">
        <v>178</v>
      </c>
      <c r="AU366" s="243" t="s">
        <v>14</v>
      </c>
      <c r="AV366" s="13" t="s">
        <v>84</v>
      </c>
      <c r="AW366" s="13" t="s">
        <v>32</v>
      </c>
      <c r="AX366" s="13" t="s">
        <v>76</v>
      </c>
      <c r="AY366" s="243" t="s">
        <v>169</v>
      </c>
    </row>
    <row r="367" spans="1:51" s="14" customFormat="1" ht="12">
      <c r="A367" s="14"/>
      <c r="B367" s="244"/>
      <c r="C367" s="245"/>
      <c r="D367" s="235" t="s">
        <v>178</v>
      </c>
      <c r="E367" s="246" t="s">
        <v>1</v>
      </c>
      <c r="F367" s="247" t="s">
        <v>993</v>
      </c>
      <c r="G367" s="245"/>
      <c r="H367" s="248">
        <v>0.2</v>
      </c>
      <c r="I367" s="249"/>
      <c r="J367" s="245"/>
      <c r="K367" s="245"/>
      <c r="L367" s="250"/>
      <c r="M367" s="251"/>
      <c r="N367" s="252"/>
      <c r="O367" s="252"/>
      <c r="P367" s="252"/>
      <c r="Q367" s="252"/>
      <c r="R367" s="252"/>
      <c r="S367" s="252"/>
      <c r="T367" s="253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4" t="s">
        <v>178</v>
      </c>
      <c r="AU367" s="254" t="s">
        <v>14</v>
      </c>
      <c r="AV367" s="14" t="s">
        <v>14</v>
      </c>
      <c r="AW367" s="14" t="s">
        <v>32</v>
      </c>
      <c r="AX367" s="14" t="s">
        <v>84</v>
      </c>
      <c r="AY367" s="254" t="s">
        <v>169</v>
      </c>
    </row>
    <row r="368" spans="1:65" s="2" customFormat="1" ht="12">
      <c r="A368" s="39"/>
      <c r="B368" s="40"/>
      <c r="C368" s="220" t="s">
        <v>577</v>
      </c>
      <c r="D368" s="220" t="s">
        <v>171</v>
      </c>
      <c r="E368" s="221" t="s">
        <v>994</v>
      </c>
      <c r="F368" s="222" t="s">
        <v>995</v>
      </c>
      <c r="G368" s="223" t="s">
        <v>174</v>
      </c>
      <c r="H368" s="224">
        <v>0.5</v>
      </c>
      <c r="I368" s="225"/>
      <c r="J368" s="226">
        <f>ROUND(I368*H368,2)</f>
        <v>0</v>
      </c>
      <c r="K368" s="222" t="s">
        <v>175</v>
      </c>
      <c r="L368" s="45"/>
      <c r="M368" s="227" t="s">
        <v>1</v>
      </c>
      <c r="N368" s="228" t="s">
        <v>41</v>
      </c>
      <c r="O368" s="92"/>
      <c r="P368" s="229">
        <f>O368*H368</f>
        <v>0</v>
      </c>
      <c r="Q368" s="229">
        <v>0</v>
      </c>
      <c r="R368" s="229">
        <f>Q368*H368</f>
        <v>0</v>
      </c>
      <c r="S368" s="229">
        <v>0</v>
      </c>
      <c r="T368" s="230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1" t="s">
        <v>176</v>
      </c>
      <c r="AT368" s="231" t="s">
        <v>171</v>
      </c>
      <c r="AU368" s="231" t="s">
        <v>14</v>
      </c>
      <c r="AY368" s="18" t="s">
        <v>169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18" t="s">
        <v>84</v>
      </c>
      <c r="BK368" s="232">
        <f>ROUND(I368*H368,2)</f>
        <v>0</v>
      </c>
      <c r="BL368" s="18" t="s">
        <v>176</v>
      </c>
      <c r="BM368" s="231" t="s">
        <v>996</v>
      </c>
    </row>
    <row r="369" spans="1:51" s="13" customFormat="1" ht="12">
      <c r="A369" s="13"/>
      <c r="B369" s="233"/>
      <c r="C369" s="234"/>
      <c r="D369" s="235" t="s">
        <v>178</v>
      </c>
      <c r="E369" s="236" t="s">
        <v>1</v>
      </c>
      <c r="F369" s="237" t="s">
        <v>179</v>
      </c>
      <c r="G369" s="234"/>
      <c r="H369" s="236" t="s">
        <v>1</v>
      </c>
      <c r="I369" s="238"/>
      <c r="J369" s="234"/>
      <c r="K369" s="234"/>
      <c r="L369" s="239"/>
      <c r="M369" s="240"/>
      <c r="N369" s="241"/>
      <c r="O369" s="241"/>
      <c r="P369" s="241"/>
      <c r="Q369" s="241"/>
      <c r="R369" s="241"/>
      <c r="S369" s="241"/>
      <c r="T369" s="24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3" t="s">
        <v>178</v>
      </c>
      <c r="AU369" s="243" t="s">
        <v>14</v>
      </c>
      <c r="AV369" s="13" t="s">
        <v>84</v>
      </c>
      <c r="AW369" s="13" t="s">
        <v>32</v>
      </c>
      <c r="AX369" s="13" t="s">
        <v>76</v>
      </c>
      <c r="AY369" s="243" t="s">
        <v>169</v>
      </c>
    </row>
    <row r="370" spans="1:51" s="14" customFormat="1" ht="12">
      <c r="A370" s="14"/>
      <c r="B370" s="244"/>
      <c r="C370" s="245"/>
      <c r="D370" s="235" t="s">
        <v>178</v>
      </c>
      <c r="E370" s="246" t="s">
        <v>1</v>
      </c>
      <c r="F370" s="247" t="s">
        <v>866</v>
      </c>
      <c r="G370" s="245"/>
      <c r="H370" s="248">
        <v>0.5</v>
      </c>
      <c r="I370" s="249"/>
      <c r="J370" s="245"/>
      <c r="K370" s="245"/>
      <c r="L370" s="250"/>
      <c r="M370" s="251"/>
      <c r="N370" s="252"/>
      <c r="O370" s="252"/>
      <c r="P370" s="252"/>
      <c r="Q370" s="252"/>
      <c r="R370" s="252"/>
      <c r="S370" s="252"/>
      <c r="T370" s="25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4" t="s">
        <v>178</v>
      </c>
      <c r="AU370" s="254" t="s">
        <v>14</v>
      </c>
      <c r="AV370" s="14" t="s">
        <v>14</v>
      </c>
      <c r="AW370" s="14" t="s">
        <v>32</v>
      </c>
      <c r="AX370" s="14" t="s">
        <v>84</v>
      </c>
      <c r="AY370" s="254" t="s">
        <v>169</v>
      </c>
    </row>
    <row r="371" spans="1:63" s="12" customFormat="1" ht="22.8" customHeight="1">
      <c r="A371" s="12"/>
      <c r="B371" s="204"/>
      <c r="C371" s="205"/>
      <c r="D371" s="206" t="s">
        <v>75</v>
      </c>
      <c r="E371" s="218" t="s">
        <v>697</v>
      </c>
      <c r="F371" s="218" t="s">
        <v>763</v>
      </c>
      <c r="G371" s="205"/>
      <c r="H371" s="205"/>
      <c r="I371" s="208"/>
      <c r="J371" s="219">
        <f>BK371</f>
        <v>0</v>
      </c>
      <c r="K371" s="205"/>
      <c r="L371" s="210"/>
      <c r="M371" s="211"/>
      <c r="N371" s="212"/>
      <c r="O371" s="212"/>
      <c r="P371" s="213">
        <f>SUM(P372:P373)</f>
        <v>0</v>
      </c>
      <c r="Q371" s="212"/>
      <c r="R371" s="213">
        <f>SUM(R372:R373)</f>
        <v>0</v>
      </c>
      <c r="S371" s="212"/>
      <c r="T371" s="214">
        <f>SUM(T372:T373)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15" t="s">
        <v>84</v>
      </c>
      <c r="AT371" s="216" t="s">
        <v>75</v>
      </c>
      <c r="AU371" s="216" t="s">
        <v>84</v>
      </c>
      <c r="AY371" s="215" t="s">
        <v>169</v>
      </c>
      <c r="BK371" s="217">
        <f>SUM(BK372:BK373)</f>
        <v>0</v>
      </c>
    </row>
    <row r="372" spans="1:65" s="2" customFormat="1" ht="12">
      <c r="A372" s="39"/>
      <c r="B372" s="40"/>
      <c r="C372" s="220" t="s">
        <v>582</v>
      </c>
      <c r="D372" s="220" t="s">
        <v>171</v>
      </c>
      <c r="E372" s="221" t="s">
        <v>765</v>
      </c>
      <c r="F372" s="222" t="s">
        <v>766</v>
      </c>
      <c r="G372" s="223" t="s">
        <v>334</v>
      </c>
      <c r="H372" s="224">
        <v>28.071</v>
      </c>
      <c r="I372" s="225"/>
      <c r="J372" s="226">
        <f>ROUND(I372*H372,2)</f>
        <v>0</v>
      </c>
      <c r="K372" s="222" t="s">
        <v>175</v>
      </c>
      <c r="L372" s="45"/>
      <c r="M372" s="227" t="s">
        <v>1</v>
      </c>
      <c r="N372" s="228" t="s">
        <v>41</v>
      </c>
      <c r="O372" s="92"/>
      <c r="P372" s="229">
        <f>O372*H372</f>
        <v>0</v>
      </c>
      <c r="Q372" s="229">
        <v>0</v>
      </c>
      <c r="R372" s="229">
        <f>Q372*H372</f>
        <v>0</v>
      </c>
      <c r="S372" s="229">
        <v>0</v>
      </c>
      <c r="T372" s="230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1" t="s">
        <v>176</v>
      </c>
      <c r="AT372" s="231" t="s">
        <v>171</v>
      </c>
      <c r="AU372" s="231" t="s">
        <v>14</v>
      </c>
      <c r="AY372" s="18" t="s">
        <v>169</v>
      </c>
      <c r="BE372" s="232">
        <f>IF(N372="základní",J372,0)</f>
        <v>0</v>
      </c>
      <c r="BF372" s="232">
        <f>IF(N372="snížená",J372,0)</f>
        <v>0</v>
      </c>
      <c r="BG372" s="232">
        <f>IF(N372="zákl. přenesená",J372,0)</f>
        <v>0</v>
      </c>
      <c r="BH372" s="232">
        <f>IF(N372="sníž. přenesená",J372,0)</f>
        <v>0</v>
      </c>
      <c r="BI372" s="232">
        <f>IF(N372="nulová",J372,0)</f>
        <v>0</v>
      </c>
      <c r="BJ372" s="18" t="s">
        <v>84</v>
      </c>
      <c r="BK372" s="232">
        <f>ROUND(I372*H372,2)</f>
        <v>0</v>
      </c>
      <c r="BL372" s="18" t="s">
        <v>176</v>
      </c>
      <c r="BM372" s="231" t="s">
        <v>767</v>
      </c>
    </row>
    <row r="373" spans="1:51" s="14" customFormat="1" ht="12">
      <c r="A373" s="14"/>
      <c r="B373" s="244"/>
      <c r="C373" s="245"/>
      <c r="D373" s="235" t="s">
        <v>178</v>
      </c>
      <c r="E373" s="246" t="s">
        <v>1</v>
      </c>
      <c r="F373" s="247" t="s">
        <v>997</v>
      </c>
      <c r="G373" s="245"/>
      <c r="H373" s="248">
        <v>28.071</v>
      </c>
      <c r="I373" s="249"/>
      <c r="J373" s="245"/>
      <c r="K373" s="245"/>
      <c r="L373" s="250"/>
      <c r="M373" s="251"/>
      <c r="N373" s="252"/>
      <c r="O373" s="252"/>
      <c r="P373" s="252"/>
      <c r="Q373" s="252"/>
      <c r="R373" s="252"/>
      <c r="S373" s="252"/>
      <c r="T373" s="25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4" t="s">
        <v>178</v>
      </c>
      <c r="AU373" s="254" t="s">
        <v>14</v>
      </c>
      <c r="AV373" s="14" t="s">
        <v>14</v>
      </c>
      <c r="AW373" s="14" t="s">
        <v>32</v>
      </c>
      <c r="AX373" s="14" t="s">
        <v>84</v>
      </c>
      <c r="AY373" s="254" t="s">
        <v>169</v>
      </c>
    </row>
    <row r="374" spans="1:63" s="12" customFormat="1" ht="22.8" customHeight="1">
      <c r="A374" s="12"/>
      <c r="B374" s="204"/>
      <c r="C374" s="205"/>
      <c r="D374" s="206" t="s">
        <v>75</v>
      </c>
      <c r="E374" s="218" t="s">
        <v>769</v>
      </c>
      <c r="F374" s="218" t="s">
        <v>770</v>
      </c>
      <c r="G374" s="205"/>
      <c r="H374" s="205"/>
      <c r="I374" s="208"/>
      <c r="J374" s="219">
        <f>BK374</f>
        <v>0</v>
      </c>
      <c r="K374" s="205"/>
      <c r="L374" s="210"/>
      <c r="M374" s="211"/>
      <c r="N374" s="212"/>
      <c r="O374" s="212"/>
      <c r="P374" s="213">
        <f>SUM(P375:P392)</f>
        <v>0</v>
      </c>
      <c r="Q374" s="212"/>
      <c r="R374" s="213">
        <f>SUM(R375:R392)</f>
        <v>0</v>
      </c>
      <c r="S374" s="212"/>
      <c r="T374" s="214">
        <f>SUM(T375:T392)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15" t="s">
        <v>84</v>
      </c>
      <c r="AT374" s="216" t="s">
        <v>75</v>
      </c>
      <c r="AU374" s="216" t="s">
        <v>84</v>
      </c>
      <c r="AY374" s="215" t="s">
        <v>169</v>
      </c>
      <c r="BK374" s="217">
        <f>SUM(BK375:BK392)</f>
        <v>0</v>
      </c>
    </row>
    <row r="375" spans="1:65" s="2" customFormat="1" ht="21.75" customHeight="1">
      <c r="A375" s="39"/>
      <c r="B375" s="40"/>
      <c r="C375" s="220" t="s">
        <v>587</v>
      </c>
      <c r="D375" s="220" t="s">
        <v>171</v>
      </c>
      <c r="E375" s="221" t="s">
        <v>772</v>
      </c>
      <c r="F375" s="222" t="s">
        <v>773</v>
      </c>
      <c r="G375" s="223" t="s">
        <v>334</v>
      </c>
      <c r="H375" s="224">
        <v>40.635</v>
      </c>
      <c r="I375" s="225"/>
      <c r="J375" s="226">
        <f>ROUND(I375*H375,2)</f>
        <v>0</v>
      </c>
      <c r="K375" s="222" t="s">
        <v>175</v>
      </c>
      <c r="L375" s="45"/>
      <c r="M375" s="227" t="s">
        <v>1</v>
      </c>
      <c r="N375" s="228" t="s">
        <v>41</v>
      </c>
      <c r="O375" s="92"/>
      <c r="P375" s="229">
        <f>O375*H375</f>
        <v>0</v>
      </c>
      <c r="Q375" s="229">
        <v>0</v>
      </c>
      <c r="R375" s="229">
        <f>Q375*H375</f>
        <v>0</v>
      </c>
      <c r="S375" s="229">
        <v>0</v>
      </c>
      <c r="T375" s="230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1" t="s">
        <v>176</v>
      </c>
      <c r="AT375" s="231" t="s">
        <v>171</v>
      </c>
      <c r="AU375" s="231" t="s">
        <v>14</v>
      </c>
      <c r="AY375" s="18" t="s">
        <v>169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18" t="s">
        <v>84</v>
      </c>
      <c r="BK375" s="232">
        <f>ROUND(I375*H375,2)</f>
        <v>0</v>
      </c>
      <c r="BL375" s="18" t="s">
        <v>176</v>
      </c>
      <c r="BM375" s="231" t="s">
        <v>774</v>
      </c>
    </row>
    <row r="376" spans="1:51" s="14" customFormat="1" ht="12">
      <c r="A376" s="14"/>
      <c r="B376" s="244"/>
      <c r="C376" s="245"/>
      <c r="D376" s="235" t="s">
        <v>178</v>
      </c>
      <c r="E376" s="246" t="s">
        <v>130</v>
      </c>
      <c r="F376" s="247" t="s">
        <v>998</v>
      </c>
      <c r="G376" s="245"/>
      <c r="H376" s="248">
        <v>40.635</v>
      </c>
      <c r="I376" s="249"/>
      <c r="J376" s="245"/>
      <c r="K376" s="245"/>
      <c r="L376" s="250"/>
      <c r="M376" s="251"/>
      <c r="N376" s="252"/>
      <c r="O376" s="252"/>
      <c r="P376" s="252"/>
      <c r="Q376" s="252"/>
      <c r="R376" s="252"/>
      <c r="S376" s="252"/>
      <c r="T376" s="25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4" t="s">
        <v>178</v>
      </c>
      <c r="AU376" s="254" t="s">
        <v>14</v>
      </c>
      <c r="AV376" s="14" t="s">
        <v>14</v>
      </c>
      <c r="AW376" s="14" t="s">
        <v>32</v>
      </c>
      <c r="AX376" s="14" t="s">
        <v>84</v>
      </c>
      <c r="AY376" s="254" t="s">
        <v>169</v>
      </c>
    </row>
    <row r="377" spans="1:65" s="2" customFormat="1" ht="12">
      <c r="A377" s="39"/>
      <c r="B377" s="40"/>
      <c r="C377" s="220" t="s">
        <v>591</v>
      </c>
      <c r="D377" s="220" t="s">
        <v>171</v>
      </c>
      <c r="E377" s="221" t="s">
        <v>777</v>
      </c>
      <c r="F377" s="222" t="s">
        <v>778</v>
      </c>
      <c r="G377" s="223" t="s">
        <v>334</v>
      </c>
      <c r="H377" s="224">
        <v>81.27</v>
      </c>
      <c r="I377" s="225"/>
      <c r="J377" s="226">
        <f>ROUND(I377*H377,2)</f>
        <v>0</v>
      </c>
      <c r="K377" s="222" t="s">
        <v>175</v>
      </c>
      <c r="L377" s="45"/>
      <c r="M377" s="227" t="s">
        <v>1</v>
      </c>
      <c r="N377" s="228" t="s">
        <v>41</v>
      </c>
      <c r="O377" s="92"/>
      <c r="P377" s="229">
        <f>O377*H377</f>
        <v>0</v>
      </c>
      <c r="Q377" s="229">
        <v>0</v>
      </c>
      <c r="R377" s="229">
        <f>Q377*H377</f>
        <v>0</v>
      </c>
      <c r="S377" s="229">
        <v>0</v>
      </c>
      <c r="T377" s="230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1" t="s">
        <v>176</v>
      </c>
      <c r="AT377" s="231" t="s">
        <v>171</v>
      </c>
      <c r="AU377" s="231" t="s">
        <v>14</v>
      </c>
      <c r="AY377" s="18" t="s">
        <v>169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18" t="s">
        <v>84</v>
      </c>
      <c r="BK377" s="232">
        <f>ROUND(I377*H377,2)</f>
        <v>0</v>
      </c>
      <c r="BL377" s="18" t="s">
        <v>176</v>
      </c>
      <c r="BM377" s="231" t="s">
        <v>779</v>
      </c>
    </row>
    <row r="378" spans="1:51" s="14" customFormat="1" ht="12">
      <c r="A378" s="14"/>
      <c r="B378" s="244"/>
      <c r="C378" s="245"/>
      <c r="D378" s="235" t="s">
        <v>178</v>
      </c>
      <c r="E378" s="246" t="s">
        <v>1</v>
      </c>
      <c r="F378" s="247" t="s">
        <v>780</v>
      </c>
      <c r="G378" s="245"/>
      <c r="H378" s="248">
        <v>81.27</v>
      </c>
      <c r="I378" s="249"/>
      <c r="J378" s="245"/>
      <c r="K378" s="245"/>
      <c r="L378" s="250"/>
      <c r="M378" s="251"/>
      <c r="N378" s="252"/>
      <c r="O378" s="252"/>
      <c r="P378" s="252"/>
      <c r="Q378" s="252"/>
      <c r="R378" s="252"/>
      <c r="S378" s="252"/>
      <c r="T378" s="253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4" t="s">
        <v>178</v>
      </c>
      <c r="AU378" s="254" t="s">
        <v>14</v>
      </c>
      <c r="AV378" s="14" t="s">
        <v>14</v>
      </c>
      <c r="AW378" s="14" t="s">
        <v>32</v>
      </c>
      <c r="AX378" s="14" t="s">
        <v>84</v>
      </c>
      <c r="AY378" s="254" t="s">
        <v>169</v>
      </c>
    </row>
    <row r="379" spans="1:65" s="2" customFormat="1" ht="16.5" customHeight="1">
      <c r="A379" s="39"/>
      <c r="B379" s="40"/>
      <c r="C379" s="220" t="s">
        <v>596</v>
      </c>
      <c r="D379" s="220" t="s">
        <v>171</v>
      </c>
      <c r="E379" s="221" t="s">
        <v>782</v>
      </c>
      <c r="F379" s="222" t="s">
        <v>783</v>
      </c>
      <c r="G379" s="223" t="s">
        <v>334</v>
      </c>
      <c r="H379" s="224">
        <v>0.6</v>
      </c>
      <c r="I379" s="225"/>
      <c r="J379" s="226">
        <f>ROUND(I379*H379,2)</f>
        <v>0</v>
      </c>
      <c r="K379" s="222" t="s">
        <v>175</v>
      </c>
      <c r="L379" s="45"/>
      <c r="M379" s="227" t="s">
        <v>1</v>
      </c>
      <c r="N379" s="228" t="s">
        <v>41</v>
      </c>
      <c r="O379" s="92"/>
      <c r="P379" s="229">
        <f>O379*H379</f>
        <v>0</v>
      </c>
      <c r="Q379" s="229">
        <v>0</v>
      </c>
      <c r="R379" s="229">
        <f>Q379*H379</f>
        <v>0</v>
      </c>
      <c r="S379" s="229">
        <v>0</v>
      </c>
      <c r="T379" s="230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1" t="s">
        <v>176</v>
      </c>
      <c r="AT379" s="231" t="s">
        <v>171</v>
      </c>
      <c r="AU379" s="231" t="s">
        <v>14</v>
      </c>
      <c r="AY379" s="18" t="s">
        <v>169</v>
      </c>
      <c r="BE379" s="232">
        <f>IF(N379="základní",J379,0)</f>
        <v>0</v>
      </c>
      <c r="BF379" s="232">
        <f>IF(N379="snížená",J379,0)</f>
        <v>0</v>
      </c>
      <c r="BG379" s="232">
        <f>IF(N379="zákl. přenesená",J379,0)</f>
        <v>0</v>
      </c>
      <c r="BH379" s="232">
        <f>IF(N379="sníž. přenesená",J379,0)</f>
        <v>0</v>
      </c>
      <c r="BI379" s="232">
        <f>IF(N379="nulová",J379,0)</f>
        <v>0</v>
      </c>
      <c r="BJ379" s="18" t="s">
        <v>84</v>
      </c>
      <c r="BK379" s="232">
        <f>ROUND(I379*H379,2)</f>
        <v>0</v>
      </c>
      <c r="BL379" s="18" t="s">
        <v>176</v>
      </c>
      <c r="BM379" s="231" t="s">
        <v>999</v>
      </c>
    </row>
    <row r="380" spans="1:51" s="14" customFormat="1" ht="12">
      <c r="A380" s="14"/>
      <c r="B380" s="244"/>
      <c r="C380" s="245"/>
      <c r="D380" s="235" t="s">
        <v>178</v>
      </c>
      <c r="E380" s="246" t="s">
        <v>1</v>
      </c>
      <c r="F380" s="247" t="s">
        <v>1000</v>
      </c>
      <c r="G380" s="245"/>
      <c r="H380" s="248">
        <v>0.6</v>
      </c>
      <c r="I380" s="249"/>
      <c r="J380" s="245"/>
      <c r="K380" s="245"/>
      <c r="L380" s="250"/>
      <c r="M380" s="251"/>
      <c r="N380" s="252"/>
      <c r="O380" s="252"/>
      <c r="P380" s="252"/>
      <c r="Q380" s="252"/>
      <c r="R380" s="252"/>
      <c r="S380" s="252"/>
      <c r="T380" s="25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4" t="s">
        <v>178</v>
      </c>
      <c r="AU380" s="254" t="s">
        <v>14</v>
      </c>
      <c r="AV380" s="14" t="s">
        <v>14</v>
      </c>
      <c r="AW380" s="14" t="s">
        <v>32</v>
      </c>
      <c r="AX380" s="14" t="s">
        <v>84</v>
      </c>
      <c r="AY380" s="254" t="s">
        <v>169</v>
      </c>
    </row>
    <row r="381" spans="1:65" s="2" customFormat="1" ht="12">
      <c r="A381" s="39"/>
      <c r="B381" s="40"/>
      <c r="C381" s="220" t="s">
        <v>601</v>
      </c>
      <c r="D381" s="220" t="s">
        <v>171</v>
      </c>
      <c r="E381" s="221" t="s">
        <v>787</v>
      </c>
      <c r="F381" s="222" t="s">
        <v>788</v>
      </c>
      <c r="G381" s="223" t="s">
        <v>334</v>
      </c>
      <c r="H381" s="224">
        <v>1.2</v>
      </c>
      <c r="I381" s="225"/>
      <c r="J381" s="226">
        <f>ROUND(I381*H381,2)</f>
        <v>0</v>
      </c>
      <c r="K381" s="222" t="s">
        <v>175</v>
      </c>
      <c r="L381" s="45"/>
      <c r="M381" s="227" t="s">
        <v>1</v>
      </c>
      <c r="N381" s="228" t="s">
        <v>41</v>
      </c>
      <c r="O381" s="92"/>
      <c r="P381" s="229">
        <f>O381*H381</f>
        <v>0</v>
      </c>
      <c r="Q381" s="229">
        <v>0</v>
      </c>
      <c r="R381" s="229">
        <f>Q381*H381</f>
        <v>0</v>
      </c>
      <c r="S381" s="229">
        <v>0</v>
      </c>
      <c r="T381" s="230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1" t="s">
        <v>176</v>
      </c>
      <c r="AT381" s="231" t="s">
        <v>171</v>
      </c>
      <c r="AU381" s="231" t="s">
        <v>14</v>
      </c>
      <c r="AY381" s="18" t="s">
        <v>169</v>
      </c>
      <c r="BE381" s="232">
        <f>IF(N381="základní",J381,0)</f>
        <v>0</v>
      </c>
      <c r="BF381" s="232">
        <f>IF(N381="snížená",J381,0)</f>
        <v>0</v>
      </c>
      <c r="BG381" s="232">
        <f>IF(N381="zákl. přenesená",J381,0)</f>
        <v>0</v>
      </c>
      <c r="BH381" s="232">
        <f>IF(N381="sníž. přenesená",J381,0)</f>
        <v>0</v>
      </c>
      <c r="BI381" s="232">
        <f>IF(N381="nulová",J381,0)</f>
        <v>0</v>
      </c>
      <c r="BJ381" s="18" t="s">
        <v>84</v>
      </c>
      <c r="BK381" s="232">
        <f>ROUND(I381*H381,2)</f>
        <v>0</v>
      </c>
      <c r="BL381" s="18" t="s">
        <v>176</v>
      </c>
      <c r="BM381" s="231" t="s">
        <v>1001</v>
      </c>
    </row>
    <row r="382" spans="1:51" s="14" customFormat="1" ht="12">
      <c r="A382" s="14"/>
      <c r="B382" s="244"/>
      <c r="C382" s="245"/>
      <c r="D382" s="235" t="s">
        <v>178</v>
      </c>
      <c r="E382" s="246" t="s">
        <v>1</v>
      </c>
      <c r="F382" s="247" t="s">
        <v>1002</v>
      </c>
      <c r="G382" s="245"/>
      <c r="H382" s="248">
        <v>1.2</v>
      </c>
      <c r="I382" s="249"/>
      <c r="J382" s="245"/>
      <c r="K382" s="245"/>
      <c r="L382" s="250"/>
      <c r="M382" s="251"/>
      <c r="N382" s="252"/>
      <c r="O382" s="252"/>
      <c r="P382" s="252"/>
      <c r="Q382" s="252"/>
      <c r="R382" s="252"/>
      <c r="S382" s="252"/>
      <c r="T382" s="25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4" t="s">
        <v>178</v>
      </c>
      <c r="AU382" s="254" t="s">
        <v>14</v>
      </c>
      <c r="AV382" s="14" t="s">
        <v>14</v>
      </c>
      <c r="AW382" s="14" t="s">
        <v>32</v>
      </c>
      <c r="AX382" s="14" t="s">
        <v>84</v>
      </c>
      <c r="AY382" s="254" t="s">
        <v>169</v>
      </c>
    </row>
    <row r="383" spans="1:65" s="2" customFormat="1" ht="12">
      <c r="A383" s="39"/>
      <c r="B383" s="40"/>
      <c r="C383" s="220" t="s">
        <v>606</v>
      </c>
      <c r="D383" s="220" t="s">
        <v>171</v>
      </c>
      <c r="E383" s="221" t="s">
        <v>792</v>
      </c>
      <c r="F383" s="222" t="s">
        <v>793</v>
      </c>
      <c r="G383" s="223" t="s">
        <v>334</v>
      </c>
      <c r="H383" s="224">
        <v>40.635</v>
      </c>
      <c r="I383" s="225"/>
      <c r="J383" s="226">
        <f>ROUND(I383*H383,2)</f>
        <v>0</v>
      </c>
      <c r="K383" s="222" t="s">
        <v>175</v>
      </c>
      <c r="L383" s="45"/>
      <c r="M383" s="227" t="s">
        <v>1</v>
      </c>
      <c r="N383" s="228" t="s">
        <v>41</v>
      </c>
      <c r="O383" s="92"/>
      <c r="P383" s="229">
        <f>O383*H383</f>
        <v>0</v>
      </c>
      <c r="Q383" s="229">
        <v>0</v>
      </c>
      <c r="R383" s="229">
        <f>Q383*H383</f>
        <v>0</v>
      </c>
      <c r="S383" s="229">
        <v>0</v>
      </c>
      <c r="T383" s="230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1" t="s">
        <v>176</v>
      </c>
      <c r="AT383" s="231" t="s">
        <v>171</v>
      </c>
      <c r="AU383" s="231" t="s">
        <v>14</v>
      </c>
      <c r="AY383" s="18" t="s">
        <v>169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18" t="s">
        <v>84</v>
      </c>
      <c r="BK383" s="232">
        <f>ROUND(I383*H383,2)</f>
        <v>0</v>
      </c>
      <c r="BL383" s="18" t="s">
        <v>176</v>
      </c>
      <c r="BM383" s="231" t="s">
        <v>794</v>
      </c>
    </row>
    <row r="384" spans="1:51" s="14" customFormat="1" ht="12">
      <c r="A384" s="14"/>
      <c r="B384" s="244"/>
      <c r="C384" s="245"/>
      <c r="D384" s="235" t="s">
        <v>178</v>
      </c>
      <c r="E384" s="246" t="s">
        <v>1</v>
      </c>
      <c r="F384" s="247" t="s">
        <v>130</v>
      </c>
      <c r="G384" s="245"/>
      <c r="H384" s="248">
        <v>40.635</v>
      </c>
      <c r="I384" s="249"/>
      <c r="J384" s="245"/>
      <c r="K384" s="245"/>
      <c r="L384" s="250"/>
      <c r="M384" s="251"/>
      <c r="N384" s="252"/>
      <c r="O384" s="252"/>
      <c r="P384" s="252"/>
      <c r="Q384" s="252"/>
      <c r="R384" s="252"/>
      <c r="S384" s="252"/>
      <c r="T384" s="253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4" t="s">
        <v>178</v>
      </c>
      <c r="AU384" s="254" t="s">
        <v>14</v>
      </c>
      <c r="AV384" s="14" t="s">
        <v>14</v>
      </c>
      <c r="AW384" s="14" t="s">
        <v>32</v>
      </c>
      <c r="AX384" s="14" t="s">
        <v>84</v>
      </c>
      <c r="AY384" s="254" t="s">
        <v>169</v>
      </c>
    </row>
    <row r="385" spans="1:65" s="2" customFormat="1" ht="12">
      <c r="A385" s="39"/>
      <c r="B385" s="40"/>
      <c r="C385" s="220" t="s">
        <v>611</v>
      </c>
      <c r="D385" s="220" t="s">
        <v>171</v>
      </c>
      <c r="E385" s="221" t="s">
        <v>796</v>
      </c>
      <c r="F385" s="222" t="s">
        <v>797</v>
      </c>
      <c r="G385" s="223" t="s">
        <v>334</v>
      </c>
      <c r="H385" s="224">
        <v>0.6</v>
      </c>
      <c r="I385" s="225"/>
      <c r="J385" s="226">
        <f>ROUND(I385*H385,2)</f>
        <v>0</v>
      </c>
      <c r="K385" s="222" t="s">
        <v>175</v>
      </c>
      <c r="L385" s="45"/>
      <c r="M385" s="227" t="s">
        <v>1</v>
      </c>
      <c r="N385" s="228" t="s">
        <v>41</v>
      </c>
      <c r="O385" s="92"/>
      <c r="P385" s="229">
        <f>O385*H385</f>
        <v>0</v>
      </c>
      <c r="Q385" s="229">
        <v>0</v>
      </c>
      <c r="R385" s="229">
        <f>Q385*H385</f>
        <v>0</v>
      </c>
      <c r="S385" s="229">
        <v>0</v>
      </c>
      <c r="T385" s="230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1" t="s">
        <v>176</v>
      </c>
      <c r="AT385" s="231" t="s">
        <v>171</v>
      </c>
      <c r="AU385" s="231" t="s">
        <v>14</v>
      </c>
      <c r="AY385" s="18" t="s">
        <v>169</v>
      </c>
      <c r="BE385" s="232">
        <f>IF(N385="základní",J385,0)</f>
        <v>0</v>
      </c>
      <c r="BF385" s="232">
        <f>IF(N385="snížená",J385,0)</f>
        <v>0</v>
      </c>
      <c r="BG385" s="232">
        <f>IF(N385="zákl. přenesená",J385,0)</f>
        <v>0</v>
      </c>
      <c r="BH385" s="232">
        <f>IF(N385="sníž. přenesená",J385,0)</f>
        <v>0</v>
      </c>
      <c r="BI385" s="232">
        <f>IF(N385="nulová",J385,0)</f>
        <v>0</v>
      </c>
      <c r="BJ385" s="18" t="s">
        <v>84</v>
      </c>
      <c r="BK385" s="232">
        <f>ROUND(I385*H385,2)</f>
        <v>0</v>
      </c>
      <c r="BL385" s="18" t="s">
        <v>176</v>
      </c>
      <c r="BM385" s="231" t="s">
        <v>1003</v>
      </c>
    </row>
    <row r="386" spans="1:51" s="14" customFormat="1" ht="12">
      <c r="A386" s="14"/>
      <c r="B386" s="244"/>
      <c r="C386" s="245"/>
      <c r="D386" s="235" t="s">
        <v>178</v>
      </c>
      <c r="E386" s="246" t="s">
        <v>1</v>
      </c>
      <c r="F386" s="247" t="s">
        <v>1000</v>
      </c>
      <c r="G386" s="245"/>
      <c r="H386" s="248">
        <v>0.6</v>
      </c>
      <c r="I386" s="249"/>
      <c r="J386" s="245"/>
      <c r="K386" s="245"/>
      <c r="L386" s="250"/>
      <c r="M386" s="251"/>
      <c r="N386" s="252"/>
      <c r="O386" s="252"/>
      <c r="P386" s="252"/>
      <c r="Q386" s="252"/>
      <c r="R386" s="252"/>
      <c r="S386" s="252"/>
      <c r="T386" s="253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4" t="s">
        <v>178</v>
      </c>
      <c r="AU386" s="254" t="s">
        <v>14</v>
      </c>
      <c r="AV386" s="14" t="s">
        <v>14</v>
      </c>
      <c r="AW386" s="14" t="s">
        <v>32</v>
      </c>
      <c r="AX386" s="14" t="s">
        <v>84</v>
      </c>
      <c r="AY386" s="254" t="s">
        <v>169</v>
      </c>
    </row>
    <row r="387" spans="1:65" s="2" customFormat="1" ht="12">
      <c r="A387" s="39"/>
      <c r="B387" s="40"/>
      <c r="C387" s="220" t="s">
        <v>615</v>
      </c>
      <c r="D387" s="220" t="s">
        <v>171</v>
      </c>
      <c r="E387" s="221" t="s">
        <v>1004</v>
      </c>
      <c r="F387" s="222" t="s">
        <v>1005</v>
      </c>
      <c r="G387" s="223" t="s">
        <v>334</v>
      </c>
      <c r="H387" s="224">
        <v>2.904</v>
      </c>
      <c r="I387" s="225"/>
      <c r="J387" s="226">
        <f>ROUND(I387*H387,2)</f>
        <v>0</v>
      </c>
      <c r="K387" s="222" t="s">
        <v>175</v>
      </c>
      <c r="L387" s="45"/>
      <c r="M387" s="227" t="s">
        <v>1</v>
      </c>
      <c r="N387" s="228" t="s">
        <v>41</v>
      </c>
      <c r="O387" s="92"/>
      <c r="P387" s="229">
        <f>O387*H387</f>
        <v>0</v>
      </c>
      <c r="Q387" s="229">
        <v>0</v>
      </c>
      <c r="R387" s="229">
        <f>Q387*H387</f>
        <v>0</v>
      </c>
      <c r="S387" s="229">
        <v>0</v>
      </c>
      <c r="T387" s="230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1" t="s">
        <v>176</v>
      </c>
      <c r="AT387" s="231" t="s">
        <v>171</v>
      </c>
      <c r="AU387" s="231" t="s">
        <v>14</v>
      </c>
      <c r="AY387" s="18" t="s">
        <v>169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18" t="s">
        <v>84</v>
      </c>
      <c r="BK387" s="232">
        <f>ROUND(I387*H387,2)</f>
        <v>0</v>
      </c>
      <c r="BL387" s="18" t="s">
        <v>176</v>
      </c>
      <c r="BM387" s="231" t="s">
        <v>1006</v>
      </c>
    </row>
    <row r="388" spans="1:51" s="14" customFormat="1" ht="12">
      <c r="A388" s="14"/>
      <c r="B388" s="244"/>
      <c r="C388" s="245"/>
      <c r="D388" s="235" t="s">
        <v>178</v>
      </c>
      <c r="E388" s="246" t="s">
        <v>1</v>
      </c>
      <c r="F388" s="247" t="s">
        <v>1007</v>
      </c>
      <c r="G388" s="245"/>
      <c r="H388" s="248">
        <v>2.904</v>
      </c>
      <c r="I388" s="249"/>
      <c r="J388" s="245"/>
      <c r="K388" s="245"/>
      <c r="L388" s="250"/>
      <c r="M388" s="251"/>
      <c r="N388" s="252"/>
      <c r="O388" s="252"/>
      <c r="P388" s="252"/>
      <c r="Q388" s="252"/>
      <c r="R388" s="252"/>
      <c r="S388" s="252"/>
      <c r="T388" s="25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4" t="s">
        <v>178</v>
      </c>
      <c r="AU388" s="254" t="s">
        <v>14</v>
      </c>
      <c r="AV388" s="14" t="s">
        <v>14</v>
      </c>
      <c r="AW388" s="14" t="s">
        <v>32</v>
      </c>
      <c r="AX388" s="14" t="s">
        <v>84</v>
      </c>
      <c r="AY388" s="254" t="s">
        <v>169</v>
      </c>
    </row>
    <row r="389" spans="1:65" s="2" customFormat="1" ht="44.25" customHeight="1">
      <c r="A389" s="39"/>
      <c r="B389" s="40"/>
      <c r="C389" s="220" t="s">
        <v>619</v>
      </c>
      <c r="D389" s="220" t="s">
        <v>171</v>
      </c>
      <c r="E389" s="221" t="s">
        <v>801</v>
      </c>
      <c r="F389" s="222" t="s">
        <v>802</v>
      </c>
      <c r="G389" s="223" t="s">
        <v>334</v>
      </c>
      <c r="H389" s="224">
        <v>27.032</v>
      </c>
      <c r="I389" s="225"/>
      <c r="J389" s="226">
        <f>ROUND(I389*H389,2)</f>
        <v>0</v>
      </c>
      <c r="K389" s="222" t="s">
        <v>175</v>
      </c>
      <c r="L389" s="45"/>
      <c r="M389" s="227" t="s">
        <v>1</v>
      </c>
      <c r="N389" s="228" t="s">
        <v>41</v>
      </c>
      <c r="O389" s="92"/>
      <c r="P389" s="229">
        <f>O389*H389</f>
        <v>0</v>
      </c>
      <c r="Q389" s="229">
        <v>0</v>
      </c>
      <c r="R389" s="229">
        <f>Q389*H389</f>
        <v>0</v>
      </c>
      <c r="S389" s="229">
        <v>0</v>
      </c>
      <c r="T389" s="230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1" t="s">
        <v>176</v>
      </c>
      <c r="AT389" s="231" t="s">
        <v>171</v>
      </c>
      <c r="AU389" s="231" t="s">
        <v>14</v>
      </c>
      <c r="AY389" s="18" t="s">
        <v>169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18" t="s">
        <v>84</v>
      </c>
      <c r="BK389" s="232">
        <f>ROUND(I389*H389,2)</f>
        <v>0</v>
      </c>
      <c r="BL389" s="18" t="s">
        <v>176</v>
      </c>
      <c r="BM389" s="231" t="s">
        <v>803</v>
      </c>
    </row>
    <row r="390" spans="1:51" s="14" customFormat="1" ht="12">
      <c r="A390" s="14"/>
      <c r="B390" s="244"/>
      <c r="C390" s="245"/>
      <c r="D390" s="235" t="s">
        <v>178</v>
      </c>
      <c r="E390" s="246" t="s">
        <v>1</v>
      </c>
      <c r="F390" s="247" t="s">
        <v>1008</v>
      </c>
      <c r="G390" s="245"/>
      <c r="H390" s="248">
        <v>27.032</v>
      </c>
      <c r="I390" s="249"/>
      <c r="J390" s="245"/>
      <c r="K390" s="245"/>
      <c r="L390" s="250"/>
      <c r="M390" s="251"/>
      <c r="N390" s="252"/>
      <c r="O390" s="252"/>
      <c r="P390" s="252"/>
      <c r="Q390" s="252"/>
      <c r="R390" s="252"/>
      <c r="S390" s="252"/>
      <c r="T390" s="253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4" t="s">
        <v>178</v>
      </c>
      <c r="AU390" s="254" t="s">
        <v>14</v>
      </c>
      <c r="AV390" s="14" t="s">
        <v>14</v>
      </c>
      <c r="AW390" s="14" t="s">
        <v>32</v>
      </c>
      <c r="AX390" s="14" t="s">
        <v>84</v>
      </c>
      <c r="AY390" s="254" t="s">
        <v>169</v>
      </c>
    </row>
    <row r="391" spans="1:65" s="2" customFormat="1" ht="44.25" customHeight="1">
      <c r="A391" s="39"/>
      <c r="B391" s="40"/>
      <c r="C391" s="220" t="s">
        <v>624</v>
      </c>
      <c r="D391" s="220" t="s">
        <v>171</v>
      </c>
      <c r="E391" s="221" t="s">
        <v>806</v>
      </c>
      <c r="F391" s="222" t="s">
        <v>807</v>
      </c>
      <c r="G391" s="223" t="s">
        <v>334</v>
      </c>
      <c r="H391" s="224">
        <v>10.669</v>
      </c>
      <c r="I391" s="225"/>
      <c r="J391" s="226">
        <f>ROUND(I391*H391,2)</f>
        <v>0</v>
      </c>
      <c r="K391" s="222" t="s">
        <v>175</v>
      </c>
      <c r="L391" s="45"/>
      <c r="M391" s="227" t="s">
        <v>1</v>
      </c>
      <c r="N391" s="228" t="s">
        <v>41</v>
      </c>
      <c r="O391" s="92"/>
      <c r="P391" s="229">
        <f>O391*H391</f>
        <v>0</v>
      </c>
      <c r="Q391" s="229">
        <v>0</v>
      </c>
      <c r="R391" s="229">
        <f>Q391*H391</f>
        <v>0</v>
      </c>
      <c r="S391" s="229">
        <v>0</v>
      </c>
      <c r="T391" s="230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1" t="s">
        <v>176</v>
      </c>
      <c r="AT391" s="231" t="s">
        <v>171</v>
      </c>
      <c r="AU391" s="231" t="s">
        <v>14</v>
      </c>
      <c r="AY391" s="18" t="s">
        <v>169</v>
      </c>
      <c r="BE391" s="232">
        <f>IF(N391="základní",J391,0)</f>
        <v>0</v>
      </c>
      <c r="BF391" s="232">
        <f>IF(N391="snížená",J391,0)</f>
        <v>0</v>
      </c>
      <c r="BG391" s="232">
        <f>IF(N391="zákl. přenesená",J391,0)</f>
        <v>0</v>
      </c>
      <c r="BH391" s="232">
        <f>IF(N391="sníž. přenesená",J391,0)</f>
        <v>0</v>
      </c>
      <c r="BI391" s="232">
        <f>IF(N391="nulová",J391,0)</f>
        <v>0</v>
      </c>
      <c r="BJ391" s="18" t="s">
        <v>84</v>
      </c>
      <c r="BK391" s="232">
        <f>ROUND(I391*H391,2)</f>
        <v>0</v>
      </c>
      <c r="BL391" s="18" t="s">
        <v>176</v>
      </c>
      <c r="BM391" s="231" t="s">
        <v>808</v>
      </c>
    </row>
    <row r="392" spans="1:51" s="14" customFormat="1" ht="12">
      <c r="A392" s="14"/>
      <c r="B392" s="244"/>
      <c r="C392" s="245"/>
      <c r="D392" s="235" t="s">
        <v>178</v>
      </c>
      <c r="E392" s="246" t="s">
        <v>1</v>
      </c>
      <c r="F392" s="247" t="s">
        <v>1009</v>
      </c>
      <c r="G392" s="245"/>
      <c r="H392" s="248">
        <v>10.669</v>
      </c>
      <c r="I392" s="249"/>
      <c r="J392" s="245"/>
      <c r="K392" s="245"/>
      <c r="L392" s="250"/>
      <c r="M392" s="251"/>
      <c r="N392" s="252"/>
      <c r="O392" s="252"/>
      <c r="P392" s="252"/>
      <c r="Q392" s="252"/>
      <c r="R392" s="252"/>
      <c r="S392" s="252"/>
      <c r="T392" s="25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4" t="s">
        <v>178</v>
      </c>
      <c r="AU392" s="254" t="s">
        <v>14</v>
      </c>
      <c r="AV392" s="14" t="s">
        <v>14</v>
      </c>
      <c r="AW392" s="14" t="s">
        <v>32</v>
      </c>
      <c r="AX392" s="14" t="s">
        <v>84</v>
      </c>
      <c r="AY392" s="254" t="s">
        <v>169</v>
      </c>
    </row>
    <row r="393" spans="1:63" s="12" customFormat="1" ht="22.8" customHeight="1">
      <c r="A393" s="12"/>
      <c r="B393" s="204"/>
      <c r="C393" s="205"/>
      <c r="D393" s="206" t="s">
        <v>75</v>
      </c>
      <c r="E393" s="218" t="s">
        <v>810</v>
      </c>
      <c r="F393" s="218" t="s">
        <v>763</v>
      </c>
      <c r="G393" s="205"/>
      <c r="H393" s="205"/>
      <c r="I393" s="208"/>
      <c r="J393" s="219">
        <f>BK393</f>
        <v>0</v>
      </c>
      <c r="K393" s="205"/>
      <c r="L393" s="210"/>
      <c r="M393" s="211"/>
      <c r="N393" s="212"/>
      <c r="O393" s="212"/>
      <c r="P393" s="213">
        <f>SUM(P394:P395)</f>
        <v>0</v>
      </c>
      <c r="Q393" s="212"/>
      <c r="R393" s="213">
        <f>SUM(R394:R395)</f>
        <v>0</v>
      </c>
      <c r="S393" s="212"/>
      <c r="T393" s="214">
        <f>SUM(T394:T395)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15" t="s">
        <v>84</v>
      </c>
      <c r="AT393" s="216" t="s">
        <v>75</v>
      </c>
      <c r="AU393" s="216" t="s">
        <v>84</v>
      </c>
      <c r="AY393" s="215" t="s">
        <v>169</v>
      </c>
      <c r="BK393" s="217">
        <f>SUM(BK394:BK395)</f>
        <v>0</v>
      </c>
    </row>
    <row r="394" spans="1:65" s="2" customFormat="1" ht="12">
      <c r="A394" s="39"/>
      <c r="B394" s="40"/>
      <c r="C394" s="220" t="s">
        <v>629</v>
      </c>
      <c r="D394" s="220" t="s">
        <v>171</v>
      </c>
      <c r="E394" s="221" t="s">
        <v>812</v>
      </c>
      <c r="F394" s="222" t="s">
        <v>813</v>
      </c>
      <c r="G394" s="223" t="s">
        <v>334</v>
      </c>
      <c r="H394" s="224">
        <v>74.104</v>
      </c>
      <c r="I394" s="225"/>
      <c r="J394" s="226">
        <f>ROUND(I394*H394,2)</f>
        <v>0</v>
      </c>
      <c r="K394" s="222" t="s">
        <v>175</v>
      </c>
      <c r="L394" s="45"/>
      <c r="M394" s="227" t="s">
        <v>1</v>
      </c>
      <c r="N394" s="228" t="s">
        <v>41</v>
      </c>
      <c r="O394" s="92"/>
      <c r="P394" s="229">
        <f>O394*H394</f>
        <v>0</v>
      </c>
      <c r="Q394" s="229">
        <v>0</v>
      </c>
      <c r="R394" s="229">
        <f>Q394*H394</f>
        <v>0</v>
      </c>
      <c r="S394" s="229">
        <v>0</v>
      </c>
      <c r="T394" s="230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1" t="s">
        <v>176</v>
      </c>
      <c r="AT394" s="231" t="s">
        <v>171</v>
      </c>
      <c r="AU394" s="231" t="s">
        <v>14</v>
      </c>
      <c r="AY394" s="18" t="s">
        <v>169</v>
      </c>
      <c r="BE394" s="232">
        <f>IF(N394="základní",J394,0)</f>
        <v>0</v>
      </c>
      <c r="BF394" s="232">
        <f>IF(N394="snížená",J394,0)</f>
        <v>0</v>
      </c>
      <c r="BG394" s="232">
        <f>IF(N394="zákl. přenesená",J394,0)</f>
        <v>0</v>
      </c>
      <c r="BH394" s="232">
        <f>IF(N394="sníž. přenesená",J394,0)</f>
        <v>0</v>
      </c>
      <c r="BI394" s="232">
        <f>IF(N394="nulová",J394,0)</f>
        <v>0</v>
      </c>
      <c r="BJ394" s="18" t="s">
        <v>84</v>
      </c>
      <c r="BK394" s="232">
        <f>ROUND(I394*H394,2)</f>
        <v>0</v>
      </c>
      <c r="BL394" s="18" t="s">
        <v>176</v>
      </c>
      <c r="BM394" s="231" t="s">
        <v>814</v>
      </c>
    </row>
    <row r="395" spans="1:51" s="14" customFormat="1" ht="12">
      <c r="A395" s="14"/>
      <c r="B395" s="244"/>
      <c r="C395" s="245"/>
      <c r="D395" s="235" t="s">
        <v>178</v>
      </c>
      <c r="E395" s="246" t="s">
        <v>1</v>
      </c>
      <c r="F395" s="247" t="s">
        <v>1010</v>
      </c>
      <c r="G395" s="245"/>
      <c r="H395" s="248">
        <v>74.104</v>
      </c>
      <c r="I395" s="249"/>
      <c r="J395" s="245"/>
      <c r="K395" s="245"/>
      <c r="L395" s="250"/>
      <c r="M395" s="287"/>
      <c r="N395" s="288"/>
      <c r="O395" s="288"/>
      <c r="P395" s="288"/>
      <c r="Q395" s="288"/>
      <c r="R395" s="288"/>
      <c r="S395" s="288"/>
      <c r="T395" s="289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4" t="s">
        <v>178</v>
      </c>
      <c r="AU395" s="254" t="s">
        <v>14</v>
      </c>
      <c r="AV395" s="14" t="s">
        <v>14</v>
      </c>
      <c r="AW395" s="14" t="s">
        <v>32</v>
      </c>
      <c r="AX395" s="14" t="s">
        <v>84</v>
      </c>
      <c r="AY395" s="254" t="s">
        <v>169</v>
      </c>
    </row>
    <row r="396" spans="1:31" s="2" customFormat="1" ht="6.95" customHeight="1">
      <c r="A396" s="39"/>
      <c r="B396" s="67"/>
      <c r="C396" s="68"/>
      <c r="D396" s="68"/>
      <c r="E396" s="68"/>
      <c r="F396" s="68"/>
      <c r="G396" s="68"/>
      <c r="H396" s="68"/>
      <c r="I396" s="68"/>
      <c r="J396" s="68"/>
      <c r="K396" s="68"/>
      <c r="L396" s="45"/>
      <c r="M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</row>
  </sheetData>
  <sheetProtection password="CC35" sheet="1" objects="1" scenarios="1" formatColumns="0" formatRows="0" autoFilter="0"/>
  <autoFilter ref="C124:K395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14</v>
      </c>
    </row>
    <row r="4" spans="2:46" s="1" customFormat="1" ht="24.95" customHeight="1">
      <c r="B4" s="21"/>
      <c r="D4" s="140" t="s">
        <v>98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Litomyšl, ul. Havlíčkova – dešťová kanalizace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107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1011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23. 2. 2021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tr">
        <f>IF('Rekapitulace stavby'!E11="","",'Rekapitulace stavby'!E11)</f>
        <v xml:space="preserve"> </v>
      </c>
      <c r="F15" s="39"/>
      <c r="G15" s="39"/>
      <c r="H15" s="39"/>
      <c r="I15" s="142" t="s">
        <v>27</v>
      </c>
      <c r="J15" s="145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34</v>
      </c>
      <c r="F24" s="39"/>
      <c r="G24" s="39"/>
      <c r="H24" s="39"/>
      <c r="I24" s="142" t="s">
        <v>27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ROUND((SUM(BE120:BE148)),2)</f>
        <v>0</v>
      </c>
      <c r="G33" s="39"/>
      <c r="H33" s="39"/>
      <c r="I33" s="157">
        <v>0.21</v>
      </c>
      <c r="J33" s="156">
        <f>ROUND(((SUM(BE120:BE148))*I33),2)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ROUND((SUM(BF120:BF148)),2)</f>
        <v>0</v>
      </c>
      <c r="G34" s="39"/>
      <c r="H34" s="39"/>
      <c r="I34" s="157">
        <v>0.15</v>
      </c>
      <c r="J34" s="156">
        <f>ROUND(((SUM(BF120:BF148))*I34),2)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ROUND((SUM(BG120:BG148)),2)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ROUND((SUM(BH120:BH148)),2)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ROUND((SUM(BI120:BI148)),2)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Litomyšl, ul. Havlíčkova – dešťová kanalizace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VRN - Vedlejší náklady stavby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Litomyšl</v>
      </c>
      <c r="G89" s="41"/>
      <c r="H89" s="41"/>
      <c r="I89" s="33" t="s">
        <v>22</v>
      </c>
      <c r="J89" s="80" t="str">
        <f>IF(J12="","",J12)</f>
        <v>23. 2. 2021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30</v>
      </c>
      <c r="J91" s="37" t="str">
        <f>E21</f>
        <v>Ing. Pravec František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Kašparová Věra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137</v>
      </c>
      <c r="D94" s="178"/>
      <c r="E94" s="178"/>
      <c r="F94" s="178"/>
      <c r="G94" s="178"/>
      <c r="H94" s="178"/>
      <c r="I94" s="178"/>
      <c r="J94" s="179" t="s">
        <v>138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139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140</v>
      </c>
    </row>
    <row r="97" spans="1:31" s="9" customFormat="1" ht="24.95" customHeight="1">
      <c r="A97" s="9"/>
      <c r="B97" s="181"/>
      <c r="C97" s="182"/>
      <c r="D97" s="183" t="s">
        <v>1012</v>
      </c>
      <c r="E97" s="184"/>
      <c r="F97" s="184"/>
      <c r="G97" s="184"/>
      <c r="H97" s="184"/>
      <c r="I97" s="184"/>
      <c r="J97" s="185">
        <f>J121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1013</v>
      </c>
      <c r="E98" s="190"/>
      <c r="F98" s="190"/>
      <c r="G98" s="190"/>
      <c r="H98" s="190"/>
      <c r="I98" s="190"/>
      <c r="J98" s="191">
        <f>J122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1014</v>
      </c>
      <c r="E99" s="190"/>
      <c r="F99" s="190"/>
      <c r="G99" s="190"/>
      <c r="H99" s="190"/>
      <c r="I99" s="190"/>
      <c r="J99" s="191">
        <f>J138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1015</v>
      </c>
      <c r="E100" s="190"/>
      <c r="F100" s="190"/>
      <c r="G100" s="190"/>
      <c r="H100" s="190"/>
      <c r="I100" s="190"/>
      <c r="J100" s="191">
        <f>J145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154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76" t="str">
        <f>E7</f>
        <v>Litomyšl, ul. Havlíčkova – dešťová kanalizace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107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 xml:space="preserve">VRN - Vedlejší náklady stavby 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Litomyšl</v>
      </c>
      <c r="G114" s="41"/>
      <c r="H114" s="41"/>
      <c r="I114" s="33" t="s">
        <v>22</v>
      </c>
      <c r="J114" s="80" t="str">
        <f>IF(J12="","",J12)</f>
        <v>23. 2. 2021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24</v>
      </c>
      <c r="D116" s="41"/>
      <c r="E116" s="41"/>
      <c r="F116" s="28" t="str">
        <f>E15</f>
        <v xml:space="preserve"> </v>
      </c>
      <c r="G116" s="41"/>
      <c r="H116" s="41"/>
      <c r="I116" s="33" t="s">
        <v>30</v>
      </c>
      <c r="J116" s="37" t="str">
        <f>E21</f>
        <v>Ing. Pravec František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28</v>
      </c>
      <c r="D117" s="41"/>
      <c r="E117" s="41"/>
      <c r="F117" s="28" t="str">
        <f>IF(E18="","",E18)</f>
        <v>Vyplň údaj</v>
      </c>
      <c r="G117" s="41"/>
      <c r="H117" s="41"/>
      <c r="I117" s="33" t="s">
        <v>33</v>
      </c>
      <c r="J117" s="37" t="str">
        <f>E24</f>
        <v>Kašparová Věra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3"/>
      <c r="B119" s="194"/>
      <c r="C119" s="195" t="s">
        <v>155</v>
      </c>
      <c r="D119" s="196" t="s">
        <v>61</v>
      </c>
      <c r="E119" s="196" t="s">
        <v>57</v>
      </c>
      <c r="F119" s="196" t="s">
        <v>58</v>
      </c>
      <c r="G119" s="196" t="s">
        <v>156</v>
      </c>
      <c r="H119" s="196" t="s">
        <v>157</v>
      </c>
      <c r="I119" s="196" t="s">
        <v>158</v>
      </c>
      <c r="J119" s="196" t="s">
        <v>138</v>
      </c>
      <c r="K119" s="197" t="s">
        <v>159</v>
      </c>
      <c r="L119" s="198"/>
      <c r="M119" s="101" t="s">
        <v>1</v>
      </c>
      <c r="N119" s="102" t="s">
        <v>40</v>
      </c>
      <c r="O119" s="102" t="s">
        <v>160</v>
      </c>
      <c r="P119" s="102" t="s">
        <v>161</v>
      </c>
      <c r="Q119" s="102" t="s">
        <v>162</v>
      </c>
      <c r="R119" s="102" t="s">
        <v>163</v>
      </c>
      <c r="S119" s="102" t="s">
        <v>164</v>
      </c>
      <c r="T119" s="103" t="s">
        <v>165</v>
      </c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</row>
    <row r="120" spans="1:63" s="2" customFormat="1" ht="22.8" customHeight="1">
      <c r="A120" s="39"/>
      <c r="B120" s="40"/>
      <c r="C120" s="108" t="s">
        <v>166</v>
      </c>
      <c r="D120" s="41"/>
      <c r="E120" s="41"/>
      <c r="F120" s="41"/>
      <c r="G120" s="41"/>
      <c r="H120" s="41"/>
      <c r="I120" s="41"/>
      <c r="J120" s="199">
        <f>BK120</f>
        <v>0</v>
      </c>
      <c r="K120" s="41"/>
      <c r="L120" s="45"/>
      <c r="M120" s="104"/>
      <c r="N120" s="200"/>
      <c r="O120" s="105"/>
      <c r="P120" s="201">
        <f>P121</f>
        <v>0</v>
      </c>
      <c r="Q120" s="105"/>
      <c r="R120" s="201">
        <f>R121</f>
        <v>0</v>
      </c>
      <c r="S120" s="105"/>
      <c r="T120" s="202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75</v>
      </c>
      <c r="AU120" s="18" t="s">
        <v>140</v>
      </c>
      <c r="BK120" s="203">
        <f>BK121</f>
        <v>0</v>
      </c>
    </row>
    <row r="121" spans="1:63" s="12" customFormat="1" ht="25.9" customHeight="1">
      <c r="A121" s="12"/>
      <c r="B121" s="204"/>
      <c r="C121" s="205"/>
      <c r="D121" s="206" t="s">
        <v>75</v>
      </c>
      <c r="E121" s="207" t="s">
        <v>90</v>
      </c>
      <c r="F121" s="207" t="s">
        <v>1016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P122+P138+P145</f>
        <v>0</v>
      </c>
      <c r="Q121" s="212"/>
      <c r="R121" s="213">
        <f>R122+R138+R145</f>
        <v>0</v>
      </c>
      <c r="S121" s="212"/>
      <c r="T121" s="214">
        <f>T122+T138+T145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199</v>
      </c>
      <c r="AT121" s="216" t="s">
        <v>75</v>
      </c>
      <c r="AU121" s="216" t="s">
        <v>76</v>
      </c>
      <c r="AY121" s="215" t="s">
        <v>169</v>
      </c>
      <c r="BK121" s="217">
        <f>BK122+BK138+BK145</f>
        <v>0</v>
      </c>
    </row>
    <row r="122" spans="1:63" s="12" customFormat="1" ht="22.8" customHeight="1">
      <c r="A122" s="12"/>
      <c r="B122" s="204"/>
      <c r="C122" s="205"/>
      <c r="D122" s="206" t="s">
        <v>75</v>
      </c>
      <c r="E122" s="218" t="s">
        <v>76</v>
      </c>
      <c r="F122" s="218" t="s">
        <v>1017</v>
      </c>
      <c r="G122" s="205"/>
      <c r="H122" s="205"/>
      <c r="I122" s="208"/>
      <c r="J122" s="219">
        <f>BK122</f>
        <v>0</v>
      </c>
      <c r="K122" s="205"/>
      <c r="L122" s="210"/>
      <c r="M122" s="211"/>
      <c r="N122" s="212"/>
      <c r="O122" s="212"/>
      <c r="P122" s="213">
        <f>SUM(P123:P137)</f>
        <v>0</v>
      </c>
      <c r="Q122" s="212"/>
      <c r="R122" s="213">
        <f>SUM(R123:R137)</f>
        <v>0</v>
      </c>
      <c r="S122" s="212"/>
      <c r="T122" s="214">
        <f>SUM(T123:T137)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199</v>
      </c>
      <c r="AT122" s="216" t="s">
        <v>75</v>
      </c>
      <c r="AU122" s="216" t="s">
        <v>84</v>
      </c>
      <c r="AY122" s="215" t="s">
        <v>169</v>
      </c>
      <c r="BK122" s="217">
        <f>SUM(BK123:BK137)</f>
        <v>0</v>
      </c>
    </row>
    <row r="123" spans="1:65" s="2" customFormat="1" ht="16.5" customHeight="1">
      <c r="A123" s="39"/>
      <c r="B123" s="40"/>
      <c r="C123" s="220" t="s">
        <v>84</v>
      </c>
      <c r="D123" s="220" t="s">
        <v>171</v>
      </c>
      <c r="E123" s="221" t="s">
        <v>1018</v>
      </c>
      <c r="F123" s="222" t="s">
        <v>1019</v>
      </c>
      <c r="G123" s="223" t="s">
        <v>202</v>
      </c>
      <c r="H123" s="224">
        <v>181</v>
      </c>
      <c r="I123" s="225"/>
      <c r="J123" s="226">
        <f>ROUND(I123*H123,2)</f>
        <v>0</v>
      </c>
      <c r="K123" s="222" t="s">
        <v>1</v>
      </c>
      <c r="L123" s="45"/>
      <c r="M123" s="227" t="s">
        <v>1</v>
      </c>
      <c r="N123" s="228" t="s">
        <v>41</v>
      </c>
      <c r="O123" s="92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1" t="s">
        <v>1020</v>
      </c>
      <c r="AT123" s="231" t="s">
        <v>171</v>
      </c>
      <c r="AU123" s="231" t="s">
        <v>14</v>
      </c>
      <c r="AY123" s="18" t="s">
        <v>169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84</v>
      </c>
      <c r="BK123" s="232">
        <f>ROUND(I123*H123,2)</f>
        <v>0</v>
      </c>
      <c r="BL123" s="18" t="s">
        <v>1020</v>
      </c>
      <c r="BM123" s="231" t="s">
        <v>1021</v>
      </c>
    </row>
    <row r="124" spans="1:51" s="13" customFormat="1" ht="12">
      <c r="A124" s="13"/>
      <c r="B124" s="233"/>
      <c r="C124" s="234"/>
      <c r="D124" s="235" t="s">
        <v>178</v>
      </c>
      <c r="E124" s="236" t="s">
        <v>1</v>
      </c>
      <c r="F124" s="237" t="s">
        <v>1022</v>
      </c>
      <c r="G124" s="234"/>
      <c r="H124" s="236" t="s">
        <v>1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3" t="s">
        <v>178</v>
      </c>
      <c r="AU124" s="243" t="s">
        <v>14</v>
      </c>
      <c r="AV124" s="13" t="s">
        <v>84</v>
      </c>
      <c r="AW124" s="13" t="s">
        <v>32</v>
      </c>
      <c r="AX124" s="13" t="s">
        <v>76</v>
      </c>
      <c r="AY124" s="243" t="s">
        <v>169</v>
      </c>
    </row>
    <row r="125" spans="1:51" s="14" customFormat="1" ht="12">
      <c r="A125" s="14"/>
      <c r="B125" s="244"/>
      <c r="C125" s="245"/>
      <c r="D125" s="235" t="s">
        <v>178</v>
      </c>
      <c r="E125" s="246" t="s">
        <v>1</v>
      </c>
      <c r="F125" s="247" t="s">
        <v>1023</v>
      </c>
      <c r="G125" s="245"/>
      <c r="H125" s="248">
        <v>181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4" t="s">
        <v>178</v>
      </c>
      <c r="AU125" s="254" t="s">
        <v>14</v>
      </c>
      <c r="AV125" s="14" t="s">
        <v>14</v>
      </c>
      <c r="AW125" s="14" t="s">
        <v>32</v>
      </c>
      <c r="AX125" s="14" t="s">
        <v>84</v>
      </c>
      <c r="AY125" s="254" t="s">
        <v>169</v>
      </c>
    </row>
    <row r="126" spans="1:65" s="2" customFormat="1" ht="16.5" customHeight="1">
      <c r="A126" s="39"/>
      <c r="B126" s="40"/>
      <c r="C126" s="220" t="s">
        <v>14</v>
      </c>
      <c r="D126" s="220" t="s">
        <v>171</v>
      </c>
      <c r="E126" s="221" t="s">
        <v>1024</v>
      </c>
      <c r="F126" s="222" t="s">
        <v>1025</v>
      </c>
      <c r="G126" s="223" t="s">
        <v>202</v>
      </c>
      <c r="H126" s="224">
        <v>181</v>
      </c>
      <c r="I126" s="225"/>
      <c r="J126" s="226">
        <f>ROUND(I126*H126,2)</f>
        <v>0</v>
      </c>
      <c r="K126" s="222" t="s">
        <v>1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1020</v>
      </c>
      <c r="AT126" s="231" t="s">
        <v>171</v>
      </c>
      <c r="AU126" s="231" t="s">
        <v>14</v>
      </c>
      <c r="AY126" s="18" t="s">
        <v>169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1020</v>
      </c>
      <c r="BM126" s="231" t="s">
        <v>1026</v>
      </c>
    </row>
    <row r="127" spans="1:51" s="13" customFormat="1" ht="12">
      <c r="A127" s="13"/>
      <c r="B127" s="233"/>
      <c r="C127" s="234"/>
      <c r="D127" s="235" t="s">
        <v>178</v>
      </c>
      <c r="E127" s="236" t="s">
        <v>1</v>
      </c>
      <c r="F127" s="237" t="s">
        <v>1027</v>
      </c>
      <c r="G127" s="234"/>
      <c r="H127" s="236" t="s">
        <v>1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178</v>
      </c>
      <c r="AU127" s="243" t="s">
        <v>14</v>
      </c>
      <c r="AV127" s="13" t="s">
        <v>84</v>
      </c>
      <c r="AW127" s="13" t="s">
        <v>32</v>
      </c>
      <c r="AX127" s="13" t="s">
        <v>76</v>
      </c>
      <c r="AY127" s="243" t="s">
        <v>169</v>
      </c>
    </row>
    <row r="128" spans="1:51" s="13" customFormat="1" ht="12">
      <c r="A128" s="13"/>
      <c r="B128" s="233"/>
      <c r="C128" s="234"/>
      <c r="D128" s="235" t="s">
        <v>178</v>
      </c>
      <c r="E128" s="236" t="s">
        <v>1</v>
      </c>
      <c r="F128" s="237" t="s">
        <v>1028</v>
      </c>
      <c r="G128" s="234"/>
      <c r="H128" s="236" t="s">
        <v>1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178</v>
      </c>
      <c r="AU128" s="243" t="s">
        <v>14</v>
      </c>
      <c r="AV128" s="13" t="s">
        <v>84</v>
      </c>
      <c r="AW128" s="13" t="s">
        <v>32</v>
      </c>
      <c r="AX128" s="13" t="s">
        <v>76</v>
      </c>
      <c r="AY128" s="243" t="s">
        <v>169</v>
      </c>
    </row>
    <row r="129" spans="1:51" s="13" customFormat="1" ht="12">
      <c r="A129" s="13"/>
      <c r="B129" s="233"/>
      <c r="C129" s="234"/>
      <c r="D129" s="235" t="s">
        <v>178</v>
      </c>
      <c r="E129" s="236" t="s">
        <v>1</v>
      </c>
      <c r="F129" s="237" t="s">
        <v>1029</v>
      </c>
      <c r="G129" s="234"/>
      <c r="H129" s="236" t="s">
        <v>1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178</v>
      </c>
      <c r="AU129" s="243" t="s">
        <v>14</v>
      </c>
      <c r="AV129" s="13" t="s">
        <v>84</v>
      </c>
      <c r="AW129" s="13" t="s">
        <v>32</v>
      </c>
      <c r="AX129" s="13" t="s">
        <v>76</v>
      </c>
      <c r="AY129" s="243" t="s">
        <v>169</v>
      </c>
    </row>
    <row r="130" spans="1:51" s="14" customFormat="1" ht="12">
      <c r="A130" s="14"/>
      <c r="B130" s="244"/>
      <c r="C130" s="245"/>
      <c r="D130" s="235" t="s">
        <v>178</v>
      </c>
      <c r="E130" s="246" t="s">
        <v>1</v>
      </c>
      <c r="F130" s="247" t="s">
        <v>1023</v>
      </c>
      <c r="G130" s="245"/>
      <c r="H130" s="248">
        <v>181</v>
      </c>
      <c r="I130" s="249"/>
      <c r="J130" s="245"/>
      <c r="K130" s="245"/>
      <c r="L130" s="250"/>
      <c r="M130" s="251"/>
      <c r="N130" s="252"/>
      <c r="O130" s="252"/>
      <c r="P130" s="252"/>
      <c r="Q130" s="252"/>
      <c r="R130" s="252"/>
      <c r="S130" s="252"/>
      <c r="T130" s="25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4" t="s">
        <v>178</v>
      </c>
      <c r="AU130" s="254" t="s">
        <v>14</v>
      </c>
      <c r="AV130" s="14" t="s">
        <v>14</v>
      </c>
      <c r="AW130" s="14" t="s">
        <v>32</v>
      </c>
      <c r="AX130" s="14" t="s">
        <v>84</v>
      </c>
      <c r="AY130" s="254" t="s">
        <v>169</v>
      </c>
    </row>
    <row r="131" spans="1:65" s="2" customFormat="1" ht="16.5" customHeight="1">
      <c r="A131" s="39"/>
      <c r="B131" s="40"/>
      <c r="C131" s="220" t="s">
        <v>188</v>
      </c>
      <c r="D131" s="220" t="s">
        <v>171</v>
      </c>
      <c r="E131" s="221" t="s">
        <v>1030</v>
      </c>
      <c r="F131" s="222" t="s">
        <v>1031</v>
      </c>
      <c r="G131" s="223" t="s">
        <v>1032</v>
      </c>
      <c r="H131" s="224">
        <v>1</v>
      </c>
      <c r="I131" s="225"/>
      <c r="J131" s="226">
        <f>ROUND(I131*H131,2)</f>
        <v>0</v>
      </c>
      <c r="K131" s="222" t="s">
        <v>1</v>
      </c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1020</v>
      </c>
      <c r="AT131" s="231" t="s">
        <v>171</v>
      </c>
      <c r="AU131" s="231" t="s">
        <v>14</v>
      </c>
      <c r="AY131" s="18" t="s">
        <v>169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1020</v>
      </c>
      <c r="BM131" s="231" t="s">
        <v>1033</v>
      </c>
    </row>
    <row r="132" spans="1:51" s="14" customFormat="1" ht="12">
      <c r="A132" s="14"/>
      <c r="B132" s="244"/>
      <c r="C132" s="245"/>
      <c r="D132" s="235" t="s">
        <v>178</v>
      </c>
      <c r="E132" s="246" t="s">
        <v>1</v>
      </c>
      <c r="F132" s="247" t="s">
        <v>84</v>
      </c>
      <c r="G132" s="245"/>
      <c r="H132" s="248">
        <v>1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4" t="s">
        <v>178</v>
      </c>
      <c r="AU132" s="254" t="s">
        <v>14</v>
      </c>
      <c r="AV132" s="14" t="s">
        <v>14</v>
      </c>
      <c r="AW132" s="14" t="s">
        <v>32</v>
      </c>
      <c r="AX132" s="14" t="s">
        <v>84</v>
      </c>
      <c r="AY132" s="254" t="s">
        <v>169</v>
      </c>
    </row>
    <row r="133" spans="1:65" s="2" customFormat="1" ht="16.5" customHeight="1">
      <c r="A133" s="39"/>
      <c r="B133" s="40"/>
      <c r="C133" s="220" t="s">
        <v>176</v>
      </c>
      <c r="D133" s="220" t="s">
        <v>171</v>
      </c>
      <c r="E133" s="221" t="s">
        <v>1034</v>
      </c>
      <c r="F133" s="222" t="s">
        <v>1035</v>
      </c>
      <c r="G133" s="223" t="s">
        <v>1032</v>
      </c>
      <c r="H133" s="224">
        <v>1</v>
      </c>
      <c r="I133" s="225"/>
      <c r="J133" s="226">
        <f>ROUND(I133*H133,2)</f>
        <v>0</v>
      </c>
      <c r="K133" s="222" t="s">
        <v>1</v>
      </c>
      <c r="L133" s="45"/>
      <c r="M133" s="227" t="s">
        <v>1</v>
      </c>
      <c r="N133" s="228" t="s">
        <v>41</v>
      </c>
      <c r="O133" s="9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1020</v>
      </c>
      <c r="AT133" s="231" t="s">
        <v>171</v>
      </c>
      <c r="AU133" s="231" t="s">
        <v>14</v>
      </c>
      <c r="AY133" s="18" t="s">
        <v>169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84</v>
      </c>
      <c r="BK133" s="232">
        <f>ROUND(I133*H133,2)</f>
        <v>0</v>
      </c>
      <c r="BL133" s="18" t="s">
        <v>1020</v>
      </c>
      <c r="BM133" s="231" t="s">
        <v>1036</v>
      </c>
    </row>
    <row r="134" spans="1:51" s="13" customFormat="1" ht="12">
      <c r="A134" s="13"/>
      <c r="B134" s="233"/>
      <c r="C134" s="234"/>
      <c r="D134" s="235" t="s">
        <v>178</v>
      </c>
      <c r="E134" s="236" t="s">
        <v>1</v>
      </c>
      <c r="F134" s="237" t="s">
        <v>1037</v>
      </c>
      <c r="G134" s="234"/>
      <c r="H134" s="236" t="s">
        <v>1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178</v>
      </c>
      <c r="AU134" s="243" t="s">
        <v>14</v>
      </c>
      <c r="AV134" s="13" t="s">
        <v>84</v>
      </c>
      <c r="AW134" s="13" t="s">
        <v>32</v>
      </c>
      <c r="AX134" s="13" t="s">
        <v>76</v>
      </c>
      <c r="AY134" s="243" t="s">
        <v>169</v>
      </c>
    </row>
    <row r="135" spans="1:51" s="13" customFormat="1" ht="12">
      <c r="A135" s="13"/>
      <c r="B135" s="233"/>
      <c r="C135" s="234"/>
      <c r="D135" s="235" t="s">
        <v>178</v>
      </c>
      <c r="E135" s="236" t="s">
        <v>1</v>
      </c>
      <c r="F135" s="237" t="s">
        <v>1038</v>
      </c>
      <c r="G135" s="234"/>
      <c r="H135" s="236" t="s">
        <v>1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178</v>
      </c>
      <c r="AU135" s="243" t="s">
        <v>14</v>
      </c>
      <c r="AV135" s="13" t="s">
        <v>84</v>
      </c>
      <c r="AW135" s="13" t="s">
        <v>32</v>
      </c>
      <c r="AX135" s="13" t="s">
        <v>76</v>
      </c>
      <c r="AY135" s="243" t="s">
        <v>169</v>
      </c>
    </row>
    <row r="136" spans="1:51" s="13" customFormat="1" ht="12">
      <c r="A136" s="13"/>
      <c r="B136" s="233"/>
      <c r="C136" s="234"/>
      <c r="D136" s="235" t="s">
        <v>178</v>
      </c>
      <c r="E136" s="236" t="s">
        <v>1</v>
      </c>
      <c r="F136" s="237" t="s">
        <v>1039</v>
      </c>
      <c r="G136" s="234"/>
      <c r="H136" s="236" t="s">
        <v>1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178</v>
      </c>
      <c r="AU136" s="243" t="s">
        <v>14</v>
      </c>
      <c r="AV136" s="13" t="s">
        <v>84</v>
      </c>
      <c r="AW136" s="13" t="s">
        <v>32</v>
      </c>
      <c r="AX136" s="13" t="s">
        <v>76</v>
      </c>
      <c r="AY136" s="243" t="s">
        <v>169</v>
      </c>
    </row>
    <row r="137" spans="1:51" s="14" customFormat="1" ht="12">
      <c r="A137" s="14"/>
      <c r="B137" s="244"/>
      <c r="C137" s="245"/>
      <c r="D137" s="235" t="s">
        <v>178</v>
      </c>
      <c r="E137" s="246" t="s">
        <v>1</v>
      </c>
      <c r="F137" s="247" t="s">
        <v>84</v>
      </c>
      <c r="G137" s="245"/>
      <c r="H137" s="248">
        <v>1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4" t="s">
        <v>178</v>
      </c>
      <c r="AU137" s="254" t="s">
        <v>14</v>
      </c>
      <c r="AV137" s="14" t="s">
        <v>14</v>
      </c>
      <c r="AW137" s="14" t="s">
        <v>32</v>
      </c>
      <c r="AX137" s="14" t="s">
        <v>84</v>
      </c>
      <c r="AY137" s="254" t="s">
        <v>169</v>
      </c>
    </row>
    <row r="138" spans="1:63" s="12" customFormat="1" ht="22.8" customHeight="1">
      <c r="A138" s="12"/>
      <c r="B138" s="204"/>
      <c r="C138" s="205"/>
      <c r="D138" s="206" t="s">
        <v>75</v>
      </c>
      <c r="E138" s="218" t="s">
        <v>1040</v>
      </c>
      <c r="F138" s="218" t="s">
        <v>1041</v>
      </c>
      <c r="G138" s="205"/>
      <c r="H138" s="205"/>
      <c r="I138" s="208"/>
      <c r="J138" s="219">
        <f>BK138</f>
        <v>0</v>
      </c>
      <c r="K138" s="205"/>
      <c r="L138" s="210"/>
      <c r="M138" s="211"/>
      <c r="N138" s="212"/>
      <c r="O138" s="212"/>
      <c r="P138" s="213">
        <f>SUM(P139:P144)</f>
        <v>0</v>
      </c>
      <c r="Q138" s="212"/>
      <c r="R138" s="213">
        <f>SUM(R139:R144)</f>
        <v>0</v>
      </c>
      <c r="S138" s="212"/>
      <c r="T138" s="214">
        <f>SUM(T139:T144)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5" t="s">
        <v>199</v>
      </c>
      <c r="AT138" s="216" t="s">
        <v>75</v>
      </c>
      <c r="AU138" s="216" t="s">
        <v>84</v>
      </c>
      <c r="AY138" s="215" t="s">
        <v>169</v>
      </c>
      <c r="BK138" s="217">
        <f>SUM(BK139:BK144)</f>
        <v>0</v>
      </c>
    </row>
    <row r="139" spans="1:65" s="2" customFormat="1" ht="16.5" customHeight="1">
      <c r="A139" s="39"/>
      <c r="B139" s="40"/>
      <c r="C139" s="220" t="s">
        <v>199</v>
      </c>
      <c r="D139" s="220" t="s">
        <v>171</v>
      </c>
      <c r="E139" s="221" t="s">
        <v>1042</v>
      </c>
      <c r="F139" s="222" t="s">
        <v>1041</v>
      </c>
      <c r="G139" s="223" t="s">
        <v>1032</v>
      </c>
      <c r="H139" s="224">
        <v>1</v>
      </c>
      <c r="I139" s="225"/>
      <c r="J139" s="226">
        <f>ROUND(I139*H139,2)</f>
        <v>0</v>
      </c>
      <c r="K139" s="222" t="s">
        <v>1</v>
      </c>
      <c r="L139" s="45"/>
      <c r="M139" s="227" t="s">
        <v>1</v>
      </c>
      <c r="N139" s="228" t="s">
        <v>41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1020</v>
      </c>
      <c r="AT139" s="231" t="s">
        <v>171</v>
      </c>
      <c r="AU139" s="231" t="s">
        <v>14</v>
      </c>
      <c r="AY139" s="18" t="s">
        <v>169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1020</v>
      </c>
      <c r="BM139" s="231" t="s">
        <v>1043</v>
      </c>
    </row>
    <row r="140" spans="1:51" s="14" customFormat="1" ht="12">
      <c r="A140" s="14"/>
      <c r="B140" s="244"/>
      <c r="C140" s="245"/>
      <c r="D140" s="235" t="s">
        <v>178</v>
      </c>
      <c r="E140" s="246" t="s">
        <v>1</v>
      </c>
      <c r="F140" s="247" t="s">
        <v>84</v>
      </c>
      <c r="G140" s="245"/>
      <c r="H140" s="248">
        <v>1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4" t="s">
        <v>178</v>
      </c>
      <c r="AU140" s="254" t="s">
        <v>14</v>
      </c>
      <c r="AV140" s="14" t="s">
        <v>14</v>
      </c>
      <c r="AW140" s="14" t="s">
        <v>32</v>
      </c>
      <c r="AX140" s="14" t="s">
        <v>84</v>
      </c>
      <c r="AY140" s="254" t="s">
        <v>169</v>
      </c>
    </row>
    <row r="141" spans="1:65" s="2" customFormat="1" ht="16.5" customHeight="1">
      <c r="A141" s="39"/>
      <c r="B141" s="40"/>
      <c r="C141" s="220" t="s">
        <v>205</v>
      </c>
      <c r="D141" s="220" t="s">
        <v>171</v>
      </c>
      <c r="E141" s="221" t="s">
        <v>1044</v>
      </c>
      <c r="F141" s="222" t="s">
        <v>1045</v>
      </c>
      <c r="G141" s="223" t="s">
        <v>1032</v>
      </c>
      <c r="H141" s="224">
        <v>1</v>
      </c>
      <c r="I141" s="225"/>
      <c r="J141" s="226">
        <f>ROUND(I141*H141,2)</f>
        <v>0</v>
      </c>
      <c r="K141" s="222" t="s">
        <v>1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1020</v>
      </c>
      <c r="AT141" s="231" t="s">
        <v>171</v>
      </c>
      <c r="AU141" s="231" t="s">
        <v>14</v>
      </c>
      <c r="AY141" s="18" t="s">
        <v>169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1020</v>
      </c>
      <c r="BM141" s="231" t="s">
        <v>1046</v>
      </c>
    </row>
    <row r="142" spans="1:51" s="13" customFormat="1" ht="12">
      <c r="A142" s="13"/>
      <c r="B142" s="233"/>
      <c r="C142" s="234"/>
      <c r="D142" s="235" t="s">
        <v>178</v>
      </c>
      <c r="E142" s="236" t="s">
        <v>1</v>
      </c>
      <c r="F142" s="237" t="s">
        <v>1047</v>
      </c>
      <c r="G142" s="234"/>
      <c r="H142" s="236" t="s">
        <v>1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178</v>
      </c>
      <c r="AU142" s="243" t="s">
        <v>14</v>
      </c>
      <c r="AV142" s="13" t="s">
        <v>84</v>
      </c>
      <c r="AW142" s="13" t="s">
        <v>32</v>
      </c>
      <c r="AX142" s="13" t="s">
        <v>76</v>
      </c>
      <c r="AY142" s="243" t="s">
        <v>169</v>
      </c>
    </row>
    <row r="143" spans="1:51" s="13" customFormat="1" ht="12">
      <c r="A143" s="13"/>
      <c r="B143" s="233"/>
      <c r="C143" s="234"/>
      <c r="D143" s="235" t="s">
        <v>178</v>
      </c>
      <c r="E143" s="236" t="s">
        <v>1</v>
      </c>
      <c r="F143" s="237" t="s">
        <v>1048</v>
      </c>
      <c r="G143" s="234"/>
      <c r="H143" s="236" t="s">
        <v>1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178</v>
      </c>
      <c r="AU143" s="243" t="s">
        <v>14</v>
      </c>
      <c r="AV143" s="13" t="s">
        <v>84</v>
      </c>
      <c r="AW143" s="13" t="s">
        <v>32</v>
      </c>
      <c r="AX143" s="13" t="s">
        <v>76</v>
      </c>
      <c r="AY143" s="243" t="s">
        <v>169</v>
      </c>
    </row>
    <row r="144" spans="1:51" s="14" customFormat="1" ht="12">
      <c r="A144" s="14"/>
      <c r="B144" s="244"/>
      <c r="C144" s="245"/>
      <c r="D144" s="235" t="s">
        <v>178</v>
      </c>
      <c r="E144" s="246" t="s">
        <v>1</v>
      </c>
      <c r="F144" s="247" t="s">
        <v>84</v>
      </c>
      <c r="G144" s="245"/>
      <c r="H144" s="248">
        <v>1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4" t="s">
        <v>178</v>
      </c>
      <c r="AU144" s="254" t="s">
        <v>14</v>
      </c>
      <c r="AV144" s="14" t="s">
        <v>14</v>
      </c>
      <c r="AW144" s="14" t="s">
        <v>32</v>
      </c>
      <c r="AX144" s="14" t="s">
        <v>84</v>
      </c>
      <c r="AY144" s="254" t="s">
        <v>169</v>
      </c>
    </row>
    <row r="145" spans="1:63" s="12" customFormat="1" ht="22.8" customHeight="1">
      <c r="A145" s="12"/>
      <c r="B145" s="204"/>
      <c r="C145" s="205"/>
      <c r="D145" s="206" t="s">
        <v>75</v>
      </c>
      <c r="E145" s="218" t="s">
        <v>1049</v>
      </c>
      <c r="F145" s="218" t="s">
        <v>1050</v>
      </c>
      <c r="G145" s="205"/>
      <c r="H145" s="205"/>
      <c r="I145" s="208"/>
      <c r="J145" s="219">
        <f>BK145</f>
        <v>0</v>
      </c>
      <c r="K145" s="205"/>
      <c r="L145" s="210"/>
      <c r="M145" s="211"/>
      <c r="N145" s="212"/>
      <c r="O145" s="212"/>
      <c r="P145" s="213">
        <f>SUM(P146:P148)</f>
        <v>0</v>
      </c>
      <c r="Q145" s="212"/>
      <c r="R145" s="213">
        <f>SUM(R146:R148)</f>
        <v>0</v>
      </c>
      <c r="S145" s="212"/>
      <c r="T145" s="214">
        <f>SUM(T146:T148)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5" t="s">
        <v>199</v>
      </c>
      <c r="AT145" s="216" t="s">
        <v>75</v>
      </c>
      <c r="AU145" s="216" t="s">
        <v>84</v>
      </c>
      <c r="AY145" s="215" t="s">
        <v>169</v>
      </c>
      <c r="BK145" s="217">
        <f>SUM(BK146:BK148)</f>
        <v>0</v>
      </c>
    </row>
    <row r="146" spans="1:65" s="2" customFormat="1" ht="16.5" customHeight="1">
      <c r="A146" s="39"/>
      <c r="B146" s="40"/>
      <c r="C146" s="220" t="s">
        <v>210</v>
      </c>
      <c r="D146" s="220" t="s">
        <v>171</v>
      </c>
      <c r="E146" s="221" t="s">
        <v>1051</v>
      </c>
      <c r="F146" s="222" t="s">
        <v>1052</v>
      </c>
      <c r="G146" s="223" t="s">
        <v>1032</v>
      </c>
      <c r="H146" s="224">
        <v>1</v>
      </c>
      <c r="I146" s="225"/>
      <c r="J146" s="226">
        <f>ROUND(I146*H146,2)</f>
        <v>0</v>
      </c>
      <c r="K146" s="222" t="s">
        <v>1</v>
      </c>
      <c r="L146" s="45"/>
      <c r="M146" s="227" t="s">
        <v>1</v>
      </c>
      <c r="N146" s="228" t="s">
        <v>41</v>
      </c>
      <c r="O146" s="92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1" t="s">
        <v>1020</v>
      </c>
      <c r="AT146" s="231" t="s">
        <v>171</v>
      </c>
      <c r="AU146" s="231" t="s">
        <v>14</v>
      </c>
      <c r="AY146" s="18" t="s">
        <v>169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84</v>
      </c>
      <c r="BK146" s="232">
        <f>ROUND(I146*H146,2)</f>
        <v>0</v>
      </c>
      <c r="BL146" s="18" t="s">
        <v>1020</v>
      </c>
      <c r="BM146" s="231" t="s">
        <v>1053</v>
      </c>
    </row>
    <row r="147" spans="1:51" s="13" customFormat="1" ht="12">
      <c r="A147" s="13"/>
      <c r="B147" s="233"/>
      <c r="C147" s="234"/>
      <c r="D147" s="235" t="s">
        <v>178</v>
      </c>
      <c r="E147" s="236" t="s">
        <v>1</v>
      </c>
      <c r="F147" s="237" t="s">
        <v>1054</v>
      </c>
      <c r="G147" s="234"/>
      <c r="H147" s="236" t="s">
        <v>1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178</v>
      </c>
      <c r="AU147" s="243" t="s">
        <v>14</v>
      </c>
      <c r="AV147" s="13" t="s">
        <v>84</v>
      </c>
      <c r="AW147" s="13" t="s">
        <v>32</v>
      </c>
      <c r="AX147" s="13" t="s">
        <v>76</v>
      </c>
      <c r="AY147" s="243" t="s">
        <v>169</v>
      </c>
    </row>
    <row r="148" spans="1:51" s="14" customFormat="1" ht="12">
      <c r="A148" s="14"/>
      <c r="B148" s="244"/>
      <c r="C148" s="245"/>
      <c r="D148" s="235" t="s">
        <v>178</v>
      </c>
      <c r="E148" s="246" t="s">
        <v>1</v>
      </c>
      <c r="F148" s="247" t="s">
        <v>84</v>
      </c>
      <c r="G148" s="245"/>
      <c r="H148" s="248">
        <v>1</v>
      </c>
      <c r="I148" s="249"/>
      <c r="J148" s="245"/>
      <c r="K148" s="245"/>
      <c r="L148" s="250"/>
      <c r="M148" s="287"/>
      <c r="N148" s="288"/>
      <c r="O148" s="288"/>
      <c r="P148" s="288"/>
      <c r="Q148" s="288"/>
      <c r="R148" s="288"/>
      <c r="S148" s="288"/>
      <c r="T148" s="28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4" t="s">
        <v>178</v>
      </c>
      <c r="AU148" s="254" t="s">
        <v>14</v>
      </c>
      <c r="AV148" s="14" t="s">
        <v>14</v>
      </c>
      <c r="AW148" s="14" t="s">
        <v>32</v>
      </c>
      <c r="AX148" s="14" t="s">
        <v>84</v>
      </c>
      <c r="AY148" s="254" t="s">
        <v>169</v>
      </c>
    </row>
    <row r="149" spans="1:31" s="2" customFormat="1" ht="6.95" customHeight="1">
      <c r="A149" s="39"/>
      <c r="B149" s="67"/>
      <c r="C149" s="68"/>
      <c r="D149" s="68"/>
      <c r="E149" s="68"/>
      <c r="F149" s="68"/>
      <c r="G149" s="68"/>
      <c r="H149" s="68"/>
      <c r="I149" s="68"/>
      <c r="J149" s="68"/>
      <c r="K149" s="68"/>
      <c r="L149" s="45"/>
      <c r="M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</sheetData>
  <sheetProtection password="CC35" sheet="1" objects="1" scenarios="1" formatColumns="0" formatRows="0" autoFilter="0"/>
  <autoFilter ref="C119:K14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8"/>
      <c r="C3" s="139"/>
      <c r="D3" s="139"/>
      <c r="E3" s="139"/>
      <c r="F3" s="139"/>
      <c r="G3" s="139"/>
      <c r="H3" s="21"/>
    </row>
    <row r="4" spans="2:8" s="1" customFormat="1" ht="24.95" customHeight="1">
      <c r="B4" s="21"/>
      <c r="C4" s="140" t="s">
        <v>1055</v>
      </c>
      <c r="H4" s="21"/>
    </row>
    <row r="5" spans="2:8" s="1" customFormat="1" ht="12" customHeight="1">
      <c r="B5" s="21"/>
      <c r="C5" s="290" t="s">
        <v>13</v>
      </c>
      <c r="D5" s="149" t="s">
        <v>14</v>
      </c>
      <c r="E5" s="1"/>
      <c r="F5" s="1"/>
      <c r="H5" s="21"/>
    </row>
    <row r="6" spans="2:8" s="1" customFormat="1" ht="36.95" customHeight="1">
      <c r="B6" s="21"/>
      <c r="C6" s="291" t="s">
        <v>16</v>
      </c>
      <c r="D6" s="292" t="s">
        <v>17</v>
      </c>
      <c r="E6" s="1"/>
      <c r="F6" s="1"/>
      <c r="H6" s="21"/>
    </row>
    <row r="7" spans="2:8" s="1" customFormat="1" ht="16.5" customHeight="1">
      <c r="B7" s="21"/>
      <c r="C7" s="142" t="s">
        <v>22</v>
      </c>
      <c r="D7" s="146" t="str">
        <f>'Rekapitulace stavby'!AN8</f>
        <v>23. 2. 2021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93"/>
      <c r="B9" s="293"/>
      <c r="C9" s="294" t="s">
        <v>57</v>
      </c>
      <c r="D9" s="295" t="s">
        <v>58</v>
      </c>
      <c r="E9" s="295" t="s">
        <v>156</v>
      </c>
      <c r="F9" s="296" t="s">
        <v>1056</v>
      </c>
      <c r="G9" s="193"/>
      <c r="H9" s="293"/>
    </row>
    <row r="10" spans="1:8" s="2" customFormat="1" ht="26.4" customHeight="1">
      <c r="A10" s="39"/>
      <c r="B10" s="45"/>
      <c r="C10" s="297" t="s">
        <v>1057</v>
      </c>
      <c r="D10" s="297" t="s">
        <v>82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298" t="s">
        <v>96</v>
      </c>
      <c r="D11" s="299" t="s">
        <v>1</v>
      </c>
      <c r="E11" s="300" t="s">
        <v>1</v>
      </c>
      <c r="F11" s="301">
        <v>204.24</v>
      </c>
      <c r="G11" s="39"/>
      <c r="H11" s="45"/>
    </row>
    <row r="12" spans="1:8" s="2" customFormat="1" ht="16.8" customHeight="1">
      <c r="A12" s="39"/>
      <c r="B12" s="45"/>
      <c r="C12" s="302" t="s">
        <v>1</v>
      </c>
      <c r="D12" s="302" t="s">
        <v>184</v>
      </c>
      <c r="E12" s="18" t="s">
        <v>1</v>
      </c>
      <c r="F12" s="303">
        <v>0</v>
      </c>
      <c r="G12" s="39"/>
      <c r="H12" s="45"/>
    </row>
    <row r="13" spans="1:8" s="2" customFormat="1" ht="16.8" customHeight="1">
      <c r="A13" s="39"/>
      <c r="B13" s="45"/>
      <c r="C13" s="302" t="s">
        <v>1</v>
      </c>
      <c r="D13" s="302" t="s">
        <v>185</v>
      </c>
      <c r="E13" s="18" t="s">
        <v>1</v>
      </c>
      <c r="F13" s="303">
        <v>0</v>
      </c>
      <c r="G13" s="39"/>
      <c r="H13" s="45"/>
    </row>
    <row r="14" spans="1:8" s="2" customFormat="1" ht="16.8" customHeight="1">
      <c r="A14" s="39"/>
      <c r="B14" s="45"/>
      <c r="C14" s="302" t="s">
        <v>1</v>
      </c>
      <c r="D14" s="302" t="s">
        <v>186</v>
      </c>
      <c r="E14" s="18" t="s">
        <v>1</v>
      </c>
      <c r="F14" s="303">
        <v>204.24</v>
      </c>
      <c r="G14" s="39"/>
      <c r="H14" s="45"/>
    </row>
    <row r="15" spans="1:8" s="2" customFormat="1" ht="16.8" customHeight="1">
      <c r="A15" s="39"/>
      <c r="B15" s="45"/>
      <c r="C15" s="302" t="s">
        <v>96</v>
      </c>
      <c r="D15" s="302" t="s">
        <v>187</v>
      </c>
      <c r="E15" s="18" t="s">
        <v>1</v>
      </c>
      <c r="F15" s="303">
        <v>204.24</v>
      </c>
      <c r="G15" s="39"/>
      <c r="H15" s="45"/>
    </row>
    <row r="16" spans="1:8" s="2" customFormat="1" ht="16.8" customHeight="1">
      <c r="A16" s="39"/>
      <c r="B16" s="45"/>
      <c r="C16" s="304" t="s">
        <v>1058</v>
      </c>
      <c r="D16" s="39"/>
      <c r="E16" s="39"/>
      <c r="F16" s="39"/>
      <c r="G16" s="39"/>
      <c r="H16" s="45"/>
    </row>
    <row r="17" spans="1:8" s="2" customFormat="1" ht="12">
      <c r="A17" s="39"/>
      <c r="B17" s="45"/>
      <c r="C17" s="302" t="s">
        <v>181</v>
      </c>
      <c r="D17" s="302" t="s">
        <v>182</v>
      </c>
      <c r="E17" s="18" t="s">
        <v>174</v>
      </c>
      <c r="F17" s="303">
        <v>204.24</v>
      </c>
      <c r="G17" s="39"/>
      <c r="H17" s="45"/>
    </row>
    <row r="18" spans="1:8" s="2" customFormat="1" ht="16.8" customHeight="1">
      <c r="A18" s="39"/>
      <c r="B18" s="45"/>
      <c r="C18" s="302" t="s">
        <v>447</v>
      </c>
      <c r="D18" s="302" t="s">
        <v>448</v>
      </c>
      <c r="E18" s="18" t="s">
        <v>174</v>
      </c>
      <c r="F18" s="303">
        <v>221.76</v>
      </c>
      <c r="G18" s="39"/>
      <c r="H18" s="45"/>
    </row>
    <row r="19" spans="1:8" s="2" customFormat="1" ht="16.8" customHeight="1">
      <c r="A19" s="39"/>
      <c r="B19" s="45"/>
      <c r="C19" s="302" t="s">
        <v>544</v>
      </c>
      <c r="D19" s="302" t="s">
        <v>545</v>
      </c>
      <c r="E19" s="18" t="s">
        <v>174</v>
      </c>
      <c r="F19" s="303">
        <v>204.24</v>
      </c>
      <c r="G19" s="39"/>
      <c r="H19" s="45"/>
    </row>
    <row r="20" spans="1:8" s="2" customFormat="1" ht="16.8" customHeight="1">
      <c r="A20" s="39"/>
      <c r="B20" s="45"/>
      <c r="C20" s="302" t="s">
        <v>756</v>
      </c>
      <c r="D20" s="302" t="s">
        <v>757</v>
      </c>
      <c r="E20" s="18" t="s">
        <v>174</v>
      </c>
      <c r="F20" s="303">
        <v>204.24</v>
      </c>
      <c r="G20" s="39"/>
      <c r="H20" s="45"/>
    </row>
    <row r="21" spans="1:8" s="2" customFormat="1" ht="16.8" customHeight="1">
      <c r="A21" s="39"/>
      <c r="B21" s="45"/>
      <c r="C21" s="302" t="s">
        <v>548</v>
      </c>
      <c r="D21" s="302" t="s">
        <v>549</v>
      </c>
      <c r="E21" s="18" t="s">
        <v>174</v>
      </c>
      <c r="F21" s="303">
        <v>21.037</v>
      </c>
      <c r="G21" s="39"/>
      <c r="H21" s="45"/>
    </row>
    <row r="22" spans="1:8" s="2" customFormat="1" ht="16.8" customHeight="1">
      <c r="A22" s="39"/>
      <c r="B22" s="45"/>
      <c r="C22" s="298" t="s">
        <v>128</v>
      </c>
      <c r="D22" s="299" t="s">
        <v>1</v>
      </c>
      <c r="E22" s="300" t="s">
        <v>1</v>
      </c>
      <c r="F22" s="301">
        <v>17.52</v>
      </c>
      <c r="G22" s="39"/>
      <c r="H22" s="45"/>
    </row>
    <row r="23" spans="1:8" s="2" customFormat="1" ht="16.8" customHeight="1">
      <c r="A23" s="39"/>
      <c r="B23" s="45"/>
      <c r="C23" s="302" t="s">
        <v>1</v>
      </c>
      <c r="D23" s="302" t="s">
        <v>179</v>
      </c>
      <c r="E23" s="18" t="s">
        <v>1</v>
      </c>
      <c r="F23" s="303">
        <v>0</v>
      </c>
      <c r="G23" s="39"/>
      <c r="H23" s="45"/>
    </row>
    <row r="24" spans="1:8" s="2" customFormat="1" ht="16.8" customHeight="1">
      <c r="A24" s="39"/>
      <c r="B24" s="45"/>
      <c r="C24" s="302" t="s">
        <v>128</v>
      </c>
      <c r="D24" s="302" t="s">
        <v>180</v>
      </c>
      <c r="E24" s="18" t="s">
        <v>1</v>
      </c>
      <c r="F24" s="303">
        <v>17.52</v>
      </c>
      <c r="G24" s="39"/>
      <c r="H24" s="45"/>
    </row>
    <row r="25" spans="1:8" s="2" customFormat="1" ht="16.8" customHeight="1">
      <c r="A25" s="39"/>
      <c r="B25" s="45"/>
      <c r="C25" s="304" t="s">
        <v>1058</v>
      </c>
      <c r="D25" s="39"/>
      <c r="E25" s="39"/>
      <c r="F25" s="39"/>
      <c r="G25" s="39"/>
      <c r="H25" s="45"/>
    </row>
    <row r="26" spans="1:8" s="2" customFormat="1" ht="16.8" customHeight="1">
      <c r="A26" s="39"/>
      <c r="B26" s="45"/>
      <c r="C26" s="302" t="s">
        <v>172</v>
      </c>
      <c r="D26" s="302" t="s">
        <v>173</v>
      </c>
      <c r="E26" s="18" t="s">
        <v>174</v>
      </c>
      <c r="F26" s="303">
        <v>17.52</v>
      </c>
      <c r="G26" s="39"/>
      <c r="H26" s="45"/>
    </row>
    <row r="27" spans="1:8" s="2" customFormat="1" ht="16.8" customHeight="1">
      <c r="A27" s="39"/>
      <c r="B27" s="45"/>
      <c r="C27" s="302" t="s">
        <v>447</v>
      </c>
      <c r="D27" s="302" t="s">
        <v>448</v>
      </c>
      <c r="E27" s="18" t="s">
        <v>174</v>
      </c>
      <c r="F27" s="303">
        <v>221.76</v>
      </c>
      <c r="G27" s="39"/>
      <c r="H27" s="45"/>
    </row>
    <row r="28" spans="1:8" s="2" customFormat="1" ht="16.8" customHeight="1">
      <c r="A28" s="39"/>
      <c r="B28" s="45"/>
      <c r="C28" s="302" t="s">
        <v>540</v>
      </c>
      <c r="D28" s="302" t="s">
        <v>541</v>
      </c>
      <c r="E28" s="18" t="s">
        <v>174</v>
      </c>
      <c r="F28" s="303">
        <v>17.52</v>
      </c>
      <c r="G28" s="39"/>
      <c r="H28" s="45"/>
    </row>
    <row r="29" spans="1:8" s="2" customFormat="1" ht="16.8" customHeight="1">
      <c r="A29" s="39"/>
      <c r="B29" s="45"/>
      <c r="C29" s="302" t="s">
        <v>760</v>
      </c>
      <c r="D29" s="302" t="s">
        <v>761</v>
      </c>
      <c r="E29" s="18" t="s">
        <v>174</v>
      </c>
      <c r="F29" s="303">
        <v>17.52</v>
      </c>
      <c r="G29" s="39"/>
      <c r="H29" s="45"/>
    </row>
    <row r="30" spans="1:8" s="2" customFormat="1" ht="16.8" customHeight="1">
      <c r="A30" s="39"/>
      <c r="B30" s="45"/>
      <c r="C30" s="298" t="s">
        <v>108</v>
      </c>
      <c r="D30" s="299" t="s">
        <v>1</v>
      </c>
      <c r="E30" s="300" t="s">
        <v>1</v>
      </c>
      <c r="F30" s="301">
        <v>24.18</v>
      </c>
      <c r="G30" s="39"/>
      <c r="H30" s="45"/>
    </row>
    <row r="31" spans="1:8" s="2" customFormat="1" ht="16.8" customHeight="1">
      <c r="A31" s="39"/>
      <c r="B31" s="45"/>
      <c r="C31" s="302" t="s">
        <v>1</v>
      </c>
      <c r="D31" s="302" t="s">
        <v>215</v>
      </c>
      <c r="E31" s="18" t="s">
        <v>1</v>
      </c>
      <c r="F31" s="303">
        <v>0</v>
      </c>
      <c r="G31" s="39"/>
      <c r="H31" s="45"/>
    </row>
    <row r="32" spans="1:8" s="2" customFormat="1" ht="16.8" customHeight="1">
      <c r="A32" s="39"/>
      <c r="B32" s="45"/>
      <c r="C32" s="302" t="s">
        <v>1</v>
      </c>
      <c r="D32" s="302" t="s">
        <v>295</v>
      </c>
      <c r="E32" s="18" t="s">
        <v>1</v>
      </c>
      <c r="F32" s="303">
        <v>0</v>
      </c>
      <c r="G32" s="39"/>
      <c r="H32" s="45"/>
    </row>
    <row r="33" spans="1:8" s="2" customFormat="1" ht="16.8" customHeight="1">
      <c r="A33" s="39"/>
      <c r="B33" s="45"/>
      <c r="C33" s="302" t="s">
        <v>1</v>
      </c>
      <c r="D33" s="302" t="s">
        <v>296</v>
      </c>
      <c r="E33" s="18" t="s">
        <v>1</v>
      </c>
      <c r="F33" s="303">
        <v>0</v>
      </c>
      <c r="G33" s="39"/>
      <c r="H33" s="45"/>
    </row>
    <row r="34" spans="1:8" s="2" customFormat="1" ht="16.8" customHeight="1">
      <c r="A34" s="39"/>
      <c r="B34" s="45"/>
      <c r="C34" s="302" t="s">
        <v>1</v>
      </c>
      <c r="D34" s="302" t="s">
        <v>297</v>
      </c>
      <c r="E34" s="18" t="s">
        <v>1</v>
      </c>
      <c r="F34" s="303">
        <v>27.3</v>
      </c>
      <c r="G34" s="39"/>
      <c r="H34" s="45"/>
    </row>
    <row r="35" spans="1:8" s="2" customFormat="1" ht="16.8" customHeight="1">
      <c r="A35" s="39"/>
      <c r="B35" s="45"/>
      <c r="C35" s="302" t="s">
        <v>1</v>
      </c>
      <c r="D35" s="302" t="s">
        <v>298</v>
      </c>
      <c r="E35" s="18" t="s">
        <v>1</v>
      </c>
      <c r="F35" s="303">
        <v>-3.12</v>
      </c>
      <c r="G35" s="39"/>
      <c r="H35" s="45"/>
    </row>
    <row r="36" spans="1:8" s="2" customFormat="1" ht="16.8" customHeight="1">
      <c r="A36" s="39"/>
      <c r="B36" s="45"/>
      <c r="C36" s="302" t="s">
        <v>108</v>
      </c>
      <c r="D36" s="302" t="s">
        <v>299</v>
      </c>
      <c r="E36" s="18" t="s">
        <v>1</v>
      </c>
      <c r="F36" s="303">
        <v>24.18</v>
      </c>
      <c r="G36" s="39"/>
      <c r="H36" s="45"/>
    </row>
    <row r="37" spans="1:8" s="2" customFormat="1" ht="16.8" customHeight="1">
      <c r="A37" s="39"/>
      <c r="B37" s="45"/>
      <c r="C37" s="304" t="s">
        <v>1058</v>
      </c>
      <c r="D37" s="39"/>
      <c r="E37" s="39"/>
      <c r="F37" s="39"/>
      <c r="G37" s="39"/>
      <c r="H37" s="45"/>
    </row>
    <row r="38" spans="1:8" s="2" customFormat="1" ht="12">
      <c r="A38" s="39"/>
      <c r="B38" s="45"/>
      <c r="C38" s="302" t="s">
        <v>292</v>
      </c>
      <c r="D38" s="302" t="s">
        <v>293</v>
      </c>
      <c r="E38" s="18" t="s">
        <v>245</v>
      </c>
      <c r="F38" s="303">
        <v>82.018</v>
      </c>
      <c r="G38" s="39"/>
      <c r="H38" s="45"/>
    </row>
    <row r="39" spans="1:8" s="2" customFormat="1" ht="16.8" customHeight="1">
      <c r="A39" s="39"/>
      <c r="B39" s="45"/>
      <c r="C39" s="302" t="s">
        <v>319</v>
      </c>
      <c r="D39" s="302" t="s">
        <v>320</v>
      </c>
      <c r="E39" s="18" t="s">
        <v>245</v>
      </c>
      <c r="F39" s="303">
        <v>206.382</v>
      </c>
      <c r="G39" s="39"/>
      <c r="H39" s="45"/>
    </row>
    <row r="40" spans="1:8" s="2" customFormat="1" ht="16.8" customHeight="1">
      <c r="A40" s="39"/>
      <c r="B40" s="45"/>
      <c r="C40" s="302" t="s">
        <v>439</v>
      </c>
      <c r="D40" s="302" t="s">
        <v>440</v>
      </c>
      <c r="E40" s="18" t="s">
        <v>245</v>
      </c>
      <c r="F40" s="303">
        <v>24.18</v>
      </c>
      <c r="G40" s="39"/>
      <c r="H40" s="45"/>
    </row>
    <row r="41" spans="1:8" s="2" customFormat="1" ht="16.8" customHeight="1">
      <c r="A41" s="39"/>
      <c r="B41" s="45"/>
      <c r="C41" s="298" t="s">
        <v>134</v>
      </c>
      <c r="D41" s="299" t="s">
        <v>1</v>
      </c>
      <c r="E41" s="300" t="s">
        <v>1</v>
      </c>
      <c r="F41" s="301">
        <v>1.8</v>
      </c>
      <c r="G41" s="39"/>
      <c r="H41" s="45"/>
    </row>
    <row r="42" spans="1:8" s="2" customFormat="1" ht="16.8" customHeight="1">
      <c r="A42" s="39"/>
      <c r="B42" s="45"/>
      <c r="C42" s="302" t="s">
        <v>1</v>
      </c>
      <c r="D42" s="302" t="s">
        <v>303</v>
      </c>
      <c r="E42" s="18" t="s">
        <v>1</v>
      </c>
      <c r="F42" s="303">
        <v>0</v>
      </c>
      <c r="G42" s="39"/>
      <c r="H42" s="45"/>
    </row>
    <row r="43" spans="1:8" s="2" customFormat="1" ht="16.8" customHeight="1">
      <c r="A43" s="39"/>
      <c r="B43" s="45"/>
      <c r="C43" s="302" t="s">
        <v>134</v>
      </c>
      <c r="D43" s="302" t="s">
        <v>304</v>
      </c>
      <c r="E43" s="18" t="s">
        <v>1</v>
      </c>
      <c r="F43" s="303">
        <v>1.8</v>
      </c>
      <c r="G43" s="39"/>
      <c r="H43" s="45"/>
    </row>
    <row r="44" spans="1:8" s="2" customFormat="1" ht="16.8" customHeight="1">
      <c r="A44" s="39"/>
      <c r="B44" s="45"/>
      <c r="C44" s="304" t="s">
        <v>1058</v>
      </c>
      <c r="D44" s="39"/>
      <c r="E44" s="39"/>
      <c r="F44" s="39"/>
      <c r="G44" s="39"/>
      <c r="H44" s="45"/>
    </row>
    <row r="45" spans="1:8" s="2" customFormat="1" ht="12">
      <c r="A45" s="39"/>
      <c r="B45" s="45"/>
      <c r="C45" s="302" t="s">
        <v>292</v>
      </c>
      <c r="D45" s="302" t="s">
        <v>293</v>
      </c>
      <c r="E45" s="18" t="s">
        <v>245</v>
      </c>
      <c r="F45" s="303">
        <v>82.018</v>
      </c>
      <c r="G45" s="39"/>
      <c r="H45" s="45"/>
    </row>
    <row r="46" spans="1:8" s="2" customFormat="1" ht="16.8" customHeight="1">
      <c r="A46" s="39"/>
      <c r="B46" s="45"/>
      <c r="C46" s="302" t="s">
        <v>319</v>
      </c>
      <c r="D46" s="302" t="s">
        <v>320</v>
      </c>
      <c r="E46" s="18" t="s">
        <v>245</v>
      </c>
      <c r="F46" s="303">
        <v>206.382</v>
      </c>
      <c r="G46" s="39"/>
      <c r="H46" s="45"/>
    </row>
    <row r="47" spans="1:8" s="2" customFormat="1" ht="16.8" customHeight="1">
      <c r="A47" s="39"/>
      <c r="B47" s="45"/>
      <c r="C47" s="302" t="s">
        <v>443</v>
      </c>
      <c r="D47" s="302" t="s">
        <v>444</v>
      </c>
      <c r="E47" s="18" t="s">
        <v>329</v>
      </c>
      <c r="F47" s="303">
        <v>1.8</v>
      </c>
      <c r="G47" s="39"/>
      <c r="H47" s="45"/>
    </row>
    <row r="48" spans="1:8" s="2" customFormat="1" ht="16.8" customHeight="1">
      <c r="A48" s="39"/>
      <c r="B48" s="45"/>
      <c r="C48" s="298" t="s">
        <v>111</v>
      </c>
      <c r="D48" s="299" t="s">
        <v>1</v>
      </c>
      <c r="E48" s="300" t="s">
        <v>1</v>
      </c>
      <c r="F48" s="301">
        <v>132.4</v>
      </c>
      <c r="G48" s="39"/>
      <c r="H48" s="45"/>
    </row>
    <row r="49" spans="1:8" s="2" customFormat="1" ht="16.8" customHeight="1">
      <c r="A49" s="39"/>
      <c r="B49" s="45"/>
      <c r="C49" s="302" t="s">
        <v>1</v>
      </c>
      <c r="D49" s="302" t="s">
        <v>300</v>
      </c>
      <c r="E49" s="18" t="s">
        <v>1</v>
      </c>
      <c r="F49" s="303">
        <v>0</v>
      </c>
      <c r="G49" s="39"/>
      <c r="H49" s="45"/>
    </row>
    <row r="50" spans="1:8" s="2" customFormat="1" ht="16.8" customHeight="1">
      <c r="A50" s="39"/>
      <c r="B50" s="45"/>
      <c r="C50" s="302" t="s">
        <v>1</v>
      </c>
      <c r="D50" s="302" t="s">
        <v>301</v>
      </c>
      <c r="E50" s="18" t="s">
        <v>1</v>
      </c>
      <c r="F50" s="303">
        <v>145.6</v>
      </c>
      <c r="G50" s="39"/>
      <c r="H50" s="45"/>
    </row>
    <row r="51" spans="1:8" s="2" customFormat="1" ht="16.8" customHeight="1">
      <c r="A51" s="39"/>
      <c r="B51" s="45"/>
      <c r="C51" s="302" t="s">
        <v>1</v>
      </c>
      <c r="D51" s="302" t="s">
        <v>302</v>
      </c>
      <c r="E51" s="18" t="s">
        <v>1</v>
      </c>
      <c r="F51" s="303">
        <v>-13.2</v>
      </c>
      <c r="G51" s="39"/>
      <c r="H51" s="45"/>
    </row>
    <row r="52" spans="1:8" s="2" customFormat="1" ht="16.8" customHeight="1">
      <c r="A52" s="39"/>
      <c r="B52" s="45"/>
      <c r="C52" s="302" t="s">
        <v>111</v>
      </c>
      <c r="D52" s="302" t="s">
        <v>299</v>
      </c>
      <c r="E52" s="18" t="s">
        <v>1</v>
      </c>
      <c r="F52" s="303">
        <v>132.4</v>
      </c>
      <c r="G52" s="39"/>
      <c r="H52" s="45"/>
    </row>
    <row r="53" spans="1:8" s="2" customFormat="1" ht="16.8" customHeight="1">
      <c r="A53" s="39"/>
      <c r="B53" s="45"/>
      <c r="C53" s="304" t="s">
        <v>1058</v>
      </c>
      <c r="D53" s="39"/>
      <c r="E53" s="39"/>
      <c r="F53" s="39"/>
      <c r="G53" s="39"/>
      <c r="H53" s="45"/>
    </row>
    <row r="54" spans="1:8" s="2" customFormat="1" ht="12">
      <c r="A54" s="39"/>
      <c r="B54" s="45"/>
      <c r="C54" s="302" t="s">
        <v>292</v>
      </c>
      <c r="D54" s="302" t="s">
        <v>293</v>
      </c>
      <c r="E54" s="18" t="s">
        <v>245</v>
      </c>
      <c r="F54" s="303">
        <v>82.018</v>
      </c>
      <c r="G54" s="39"/>
      <c r="H54" s="45"/>
    </row>
    <row r="55" spans="1:8" s="2" customFormat="1" ht="16.8" customHeight="1">
      <c r="A55" s="39"/>
      <c r="B55" s="45"/>
      <c r="C55" s="302" t="s">
        <v>343</v>
      </c>
      <c r="D55" s="302" t="s">
        <v>344</v>
      </c>
      <c r="E55" s="18" t="s">
        <v>245</v>
      </c>
      <c r="F55" s="303">
        <v>114.575</v>
      </c>
      <c r="G55" s="39"/>
      <c r="H55" s="45"/>
    </row>
    <row r="56" spans="1:8" s="2" customFormat="1" ht="16.8" customHeight="1">
      <c r="A56" s="39"/>
      <c r="B56" s="45"/>
      <c r="C56" s="298" t="s">
        <v>94</v>
      </c>
      <c r="D56" s="299" t="s">
        <v>1</v>
      </c>
      <c r="E56" s="300" t="s">
        <v>1</v>
      </c>
      <c r="F56" s="301">
        <v>5.4</v>
      </c>
      <c r="G56" s="39"/>
      <c r="H56" s="45"/>
    </row>
    <row r="57" spans="1:8" s="2" customFormat="1" ht="16.8" customHeight="1">
      <c r="A57" s="39"/>
      <c r="B57" s="45"/>
      <c r="C57" s="302" t="s">
        <v>94</v>
      </c>
      <c r="D57" s="302" t="s">
        <v>305</v>
      </c>
      <c r="E57" s="18" t="s">
        <v>1</v>
      </c>
      <c r="F57" s="303">
        <v>5.4</v>
      </c>
      <c r="G57" s="39"/>
      <c r="H57" s="45"/>
    </row>
    <row r="58" spans="1:8" s="2" customFormat="1" ht="16.8" customHeight="1">
      <c r="A58" s="39"/>
      <c r="B58" s="45"/>
      <c r="C58" s="304" t="s">
        <v>1058</v>
      </c>
      <c r="D58" s="39"/>
      <c r="E58" s="39"/>
      <c r="F58" s="39"/>
      <c r="G58" s="39"/>
      <c r="H58" s="45"/>
    </row>
    <row r="59" spans="1:8" s="2" customFormat="1" ht="12">
      <c r="A59" s="39"/>
      <c r="B59" s="45"/>
      <c r="C59" s="302" t="s">
        <v>292</v>
      </c>
      <c r="D59" s="302" t="s">
        <v>293</v>
      </c>
      <c r="E59" s="18" t="s">
        <v>245</v>
      </c>
      <c r="F59" s="303">
        <v>82.018</v>
      </c>
      <c r="G59" s="39"/>
      <c r="H59" s="45"/>
    </row>
    <row r="60" spans="1:8" s="2" customFormat="1" ht="16.8" customHeight="1">
      <c r="A60" s="39"/>
      <c r="B60" s="45"/>
      <c r="C60" s="302" t="s">
        <v>357</v>
      </c>
      <c r="D60" s="302" t="s">
        <v>358</v>
      </c>
      <c r="E60" s="18" t="s">
        <v>334</v>
      </c>
      <c r="F60" s="303">
        <v>9.65</v>
      </c>
      <c r="G60" s="39"/>
      <c r="H60" s="45"/>
    </row>
    <row r="61" spans="1:8" s="2" customFormat="1" ht="16.8" customHeight="1">
      <c r="A61" s="39"/>
      <c r="B61" s="45"/>
      <c r="C61" s="298" t="s">
        <v>130</v>
      </c>
      <c r="D61" s="299" t="s">
        <v>1</v>
      </c>
      <c r="E61" s="300" t="s">
        <v>1</v>
      </c>
      <c r="F61" s="301">
        <v>61.8</v>
      </c>
      <c r="G61" s="39"/>
      <c r="H61" s="45"/>
    </row>
    <row r="62" spans="1:8" s="2" customFormat="1" ht="16.8" customHeight="1">
      <c r="A62" s="39"/>
      <c r="B62" s="45"/>
      <c r="C62" s="302" t="s">
        <v>130</v>
      </c>
      <c r="D62" s="302" t="s">
        <v>775</v>
      </c>
      <c r="E62" s="18" t="s">
        <v>1</v>
      </c>
      <c r="F62" s="303">
        <v>61.8</v>
      </c>
      <c r="G62" s="39"/>
      <c r="H62" s="45"/>
    </row>
    <row r="63" spans="1:8" s="2" customFormat="1" ht="16.8" customHeight="1">
      <c r="A63" s="39"/>
      <c r="B63" s="45"/>
      <c r="C63" s="304" t="s">
        <v>1058</v>
      </c>
      <c r="D63" s="39"/>
      <c r="E63" s="39"/>
      <c r="F63" s="39"/>
      <c r="G63" s="39"/>
      <c r="H63" s="45"/>
    </row>
    <row r="64" spans="1:8" s="2" customFormat="1" ht="16.8" customHeight="1">
      <c r="A64" s="39"/>
      <c r="B64" s="45"/>
      <c r="C64" s="302" t="s">
        <v>772</v>
      </c>
      <c r="D64" s="302" t="s">
        <v>773</v>
      </c>
      <c r="E64" s="18" t="s">
        <v>334</v>
      </c>
      <c r="F64" s="303">
        <v>61.8</v>
      </c>
      <c r="G64" s="39"/>
      <c r="H64" s="45"/>
    </row>
    <row r="65" spans="1:8" s="2" customFormat="1" ht="16.8" customHeight="1">
      <c r="A65" s="39"/>
      <c r="B65" s="45"/>
      <c r="C65" s="302" t="s">
        <v>777</v>
      </c>
      <c r="D65" s="302" t="s">
        <v>778</v>
      </c>
      <c r="E65" s="18" t="s">
        <v>334</v>
      </c>
      <c r="F65" s="303">
        <v>123.6</v>
      </c>
      <c r="G65" s="39"/>
      <c r="H65" s="45"/>
    </row>
    <row r="66" spans="1:8" s="2" customFormat="1" ht="16.8" customHeight="1">
      <c r="A66" s="39"/>
      <c r="B66" s="45"/>
      <c r="C66" s="302" t="s">
        <v>792</v>
      </c>
      <c r="D66" s="302" t="s">
        <v>793</v>
      </c>
      <c r="E66" s="18" t="s">
        <v>334</v>
      </c>
      <c r="F66" s="303">
        <v>61.8</v>
      </c>
      <c r="G66" s="39"/>
      <c r="H66" s="45"/>
    </row>
    <row r="67" spans="1:8" s="2" customFormat="1" ht="16.8" customHeight="1">
      <c r="A67" s="39"/>
      <c r="B67" s="45"/>
      <c r="C67" s="298" t="s">
        <v>113</v>
      </c>
      <c r="D67" s="299" t="s">
        <v>1</v>
      </c>
      <c r="E67" s="300" t="s">
        <v>1</v>
      </c>
      <c r="F67" s="301">
        <v>398.28</v>
      </c>
      <c r="G67" s="39"/>
      <c r="H67" s="45"/>
    </row>
    <row r="68" spans="1:8" s="2" customFormat="1" ht="16.8" customHeight="1">
      <c r="A68" s="39"/>
      <c r="B68" s="45"/>
      <c r="C68" s="302" t="s">
        <v>1</v>
      </c>
      <c r="D68" s="302" t="s">
        <v>215</v>
      </c>
      <c r="E68" s="18" t="s">
        <v>1</v>
      </c>
      <c r="F68" s="303">
        <v>0</v>
      </c>
      <c r="G68" s="39"/>
      <c r="H68" s="45"/>
    </row>
    <row r="69" spans="1:8" s="2" customFormat="1" ht="16.8" customHeight="1">
      <c r="A69" s="39"/>
      <c r="B69" s="45"/>
      <c r="C69" s="302" t="s">
        <v>1</v>
      </c>
      <c r="D69" s="302" t="s">
        <v>264</v>
      </c>
      <c r="E69" s="18" t="s">
        <v>1</v>
      </c>
      <c r="F69" s="303">
        <v>0</v>
      </c>
      <c r="G69" s="39"/>
      <c r="H69" s="45"/>
    </row>
    <row r="70" spans="1:8" s="2" customFormat="1" ht="16.8" customHeight="1">
      <c r="A70" s="39"/>
      <c r="B70" s="45"/>
      <c r="C70" s="302" t="s">
        <v>1</v>
      </c>
      <c r="D70" s="302" t="s">
        <v>284</v>
      </c>
      <c r="E70" s="18" t="s">
        <v>1</v>
      </c>
      <c r="F70" s="303">
        <v>480.2</v>
      </c>
      <c r="G70" s="39"/>
      <c r="H70" s="45"/>
    </row>
    <row r="71" spans="1:8" s="2" customFormat="1" ht="16.8" customHeight="1">
      <c r="A71" s="39"/>
      <c r="B71" s="45"/>
      <c r="C71" s="302" t="s">
        <v>1</v>
      </c>
      <c r="D71" s="302" t="s">
        <v>285</v>
      </c>
      <c r="E71" s="18" t="s">
        <v>1</v>
      </c>
      <c r="F71" s="303">
        <v>2.08</v>
      </c>
      <c r="G71" s="39"/>
      <c r="H71" s="45"/>
    </row>
    <row r="72" spans="1:8" s="2" customFormat="1" ht="16.8" customHeight="1">
      <c r="A72" s="39"/>
      <c r="B72" s="45"/>
      <c r="C72" s="302" t="s">
        <v>1</v>
      </c>
      <c r="D72" s="302" t="s">
        <v>286</v>
      </c>
      <c r="E72" s="18" t="s">
        <v>1</v>
      </c>
      <c r="F72" s="303">
        <v>-84</v>
      </c>
      <c r="G72" s="39"/>
      <c r="H72" s="45"/>
    </row>
    <row r="73" spans="1:8" s="2" customFormat="1" ht="16.8" customHeight="1">
      <c r="A73" s="39"/>
      <c r="B73" s="45"/>
      <c r="C73" s="302" t="s">
        <v>113</v>
      </c>
      <c r="D73" s="302" t="s">
        <v>187</v>
      </c>
      <c r="E73" s="18" t="s">
        <v>1</v>
      </c>
      <c r="F73" s="303">
        <v>398.28</v>
      </c>
      <c r="G73" s="39"/>
      <c r="H73" s="45"/>
    </row>
    <row r="74" spans="1:8" s="2" customFormat="1" ht="16.8" customHeight="1">
      <c r="A74" s="39"/>
      <c r="B74" s="45"/>
      <c r="C74" s="304" t="s">
        <v>1058</v>
      </c>
      <c r="D74" s="39"/>
      <c r="E74" s="39"/>
      <c r="F74" s="39"/>
      <c r="G74" s="39"/>
      <c r="H74" s="45"/>
    </row>
    <row r="75" spans="1:8" s="2" customFormat="1" ht="16.8" customHeight="1">
      <c r="A75" s="39"/>
      <c r="B75" s="45"/>
      <c r="C75" s="302" t="s">
        <v>281</v>
      </c>
      <c r="D75" s="302" t="s">
        <v>282</v>
      </c>
      <c r="E75" s="18" t="s">
        <v>174</v>
      </c>
      <c r="F75" s="303">
        <v>398.28</v>
      </c>
      <c r="G75" s="39"/>
      <c r="H75" s="45"/>
    </row>
    <row r="76" spans="1:8" s="2" customFormat="1" ht="16.8" customHeight="1">
      <c r="A76" s="39"/>
      <c r="B76" s="45"/>
      <c r="C76" s="302" t="s">
        <v>288</v>
      </c>
      <c r="D76" s="302" t="s">
        <v>289</v>
      </c>
      <c r="E76" s="18" t="s">
        <v>174</v>
      </c>
      <c r="F76" s="303">
        <v>398.28</v>
      </c>
      <c r="G76" s="39"/>
      <c r="H76" s="45"/>
    </row>
    <row r="77" spans="1:8" s="2" customFormat="1" ht="16.8" customHeight="1">
      <c r="A77" s="39"/>
      <c r="B77" s="45"/>
      <c r="C77" s="298" t="s">
        <v>116</v>
      </c>
      <c r="D77" s="299" t="s">
        <v>1</v>
      </c>
      <c r="E77" s="300" t="s">
        <v>1</v>
      </c>
      <c r="F77" s="301">
        <v>31</v>
      </c>
      <c r="G77" s="39"/>
      <c r="H77" s="45"/>
    </row>
    <row r="78" spans="1:8" s="2" customFormat="1" ht="16.8" customHeight="1">
      <c r="A78" s="39"/>
      <c r="B78" s="45"/>
      <c r="C78" s="302" t="s">
        <v>1</v>
      </c>
      <c r="D78" s="302" t="s">
        <v>517</v>
      </c>
      <c r="E78" s="18" t="s">
        <v>1</v>
      </c>
      <c r="F78" s="303">
        <v>0</v>
      </c>
      <c r="G78" s="39"/>
      <c r="H78" s="45"/>
    </row>
    <row r="79" spans="1:8" s="2" customFormat="1" ht="16.8" customHeight="1">
      <c r="A79" s="39"/>
      <c r="B79" s="45"/>
      <c r="C79" s="302" t="s">
        <v>1</v>
      </c>
      <c r="D79" s="302" t="s">
        <v>737</v>
      </c>
      <c r="E79" s="18" t="s">
        <v>1</v>
      </c>
      <c r="F79" s="303">
        <v>31</v>
      </c>
      <c r="G79" s="39"/>
      <c r="H79" s="45"/>
    </row>
    <row r="80" spans="1:8" s="2" customFormat="1" ht="16.8" customHeight="1">
      <c r="A80" s="39"/>
      <c r="B80" s="45"/>
      <c r="C80" s="302" t="s">
        <v>116</v>
      </c>
      <c r="D80" s="302" t="s">
        <v>187</v>
      </c>
      <c r="E80" s="18" t="s">
        <v>1</v>
      </c>
      <c r="F80" s="303">
        <v>31</v>
      </c>
      <c r="G80" s="39"/>
      <c r="H80" s="45"/>
    </row>
    <row r="81" spans="1:8" s="2" customFormat="1" ht="16.8" customHeight="1">
      <c r="A81" s="39"/>
      <c r="B81" s="45"/>
      <c r="C81" s="304" t="s">
        <v>1058</v>
      </c>
      <c r="D81" s="39"/>
      <c r="E81" s="39"/>
      <c r="F81" s="39"/>
      <c r="G81" s="39"/>
      <c r="H81" s="45"/>
    </row>
    <row r="82" spans="1:8" s="2" customFormat="1" ht="16.8" customHeight="1">
      <c r="A82" s="39"/>
      <c r="B82" s="45"/>
      <c r="C82" s="302" t="s">
        <v>734</v>
      </c>
      <c r="D82" s="302" t="s">
        <v>735</v>
      </c>
      <c r="E82" s="18" t="s">
        <v>202</v>
      </c>
      <c r="F82" s="303">
        <v>31</v>
      </c>
      <c r="G82" s="39"/>
      <c r="H82" s="45"/>
    </row>
    <row r="83" spans="1:8" s="2" customFormat="1" ht="16.8" customHeight="1">
      <c r="A83" s="39"/>
      <c r="B83" s="45"/>
      <c r="C83" s="302" t="s">
        <v>739</v>
      </c>
      <c r="D83" s="302" t="s">
        <v>740</v>
      </c>
      <c r="E83" s="18" t="s">
        <v>202</v>
      </c>
      <c r="F83" s="303">
        <v>31</v>
      </c>
      <c r="G83" s="39"/>
      <c r="H83" s="45"/>
    </row>
    <row r="84" spans="1:8" s="2" customFormat="1" ht="16.8" customHeight="1">
      <c r="A84" s="39"/>
      <c r="B84" s="45"/>
      <c r="C84" s="298" t="s">
        <v>118</v>
      </c>
      <c r="D84" s="299" t="s">
        <v>1</v>
      </c>
      <c r="E84" s="300" t="s">
        <v>1</v>
      </c>
      <c r="F84" s="301">
        <v>206.382</v>
      </c>
      <c r="G84" s="39"/>
      <c r="H84" s="45"/>
    </row>
    <row r="85" spans="1:8" s="2" customFormat="1" ht="16.8" customHeight="1">
      <c r="A85" s="39"/>
      <c r="B85" s="45"/>
      <c r="C85" s="302" t="s">
        <v>1</v>
      </c>
      <c r="D85" s="302" t="s">
        <v>184</v>
      </c>
      <c r="E85" s="18" t="s">
        <v>1</v>
      </c>
      <c r="F85" s="303">
        <v>0</v>
      </c>
      <c r="G85" s="39"/>
      <c r="H85" s="45"/>
    </row>
    <row r="86" spans="1:8" s="2" customFormat="1" ht="16.8" customHeight="1">
      <c r="A86" s="39"/>
      <c r="B86" s="45"/>
      <c r="C86" s="302" t="s">
        <v>1</v>
      </c>
      <c r="D86" s="302" t="s">
        <v>368</v>
      </c>
      <c r="E86" s="18" t="s">
        <v>1</v>
      </c>
      <c r="F86" s="303">
        <v>0</v>
      </c>
      <c r="G86" s="39"/>
      <c r="H86" s="45"/>
    </row>
    <row r="87" spans="1:8" s="2" customFormat="1" ht="16.8" customHeight="1">
      <c r="A87" s="39"/>
      <c r="B87" s="45"/>
      <c r="C87" s="302" t="s">
        <v>1</v>
      </c>
      <c r="D87" s="302" t="s">
        <v>369</v>
      </c>
      <c r="E87" s="18" t="s">
        <v>1</v>
      </c>
      <c r="F87" s="303">
        <v>206.382</v>
      </c>
      <c r="G87" s="39"/>
      <c r="H87" s="45"/>
    </row>
    <row r="88" spans="1:8" s="2" customFormat="1" ht="16.8" customHeight="1">
      <c r="A88" s="39"/>
      <c r="B88" s="45"/>
      <c r="C88" s="302" t="s">
        <v>118</v>
      </c>
      <c r="D88" s="302" t="s">
        <v>187</v>
      </c>
      <c r="E88" s="18" t="s">
        <v>1</v>
      </c>
      <c r="F88" s="303">
        <v>206.382</v>
      </c>
      <c r="G88" s="39"/>
      <c r="H88" s="45"/>
    </row>
    <row r="89" spans="1:8" s="2" customFormat="1" ht="16.8" customHeight="1">
      <c r="A89" s="39"/>
      <c r="B89" s="45"/>
      <c r="C89" s="304" t="s">
        <v>1058</v>
      </c>
      <c r="D89" s="39"/>
      <c r="E89" s="39"/>
      <c r="F89" s="39"/>
      <c r="G89" s="39"/>
      <c r="H89" s="45"/>
    </row>
    <row r="90" spans="1:8" s="2" customFormat="1" ht="16.8" customHeight="1">
      <c r="A90" s="39"/>
      <c r="B90" s="45"/>
      <c r="C90" s="302" t="s">
        <v>319</v>
      </c>
      <c r="D90" s="302" t="s">
        <v>320</v>
      </c>
      <c r="E90" s="18" t="s">
        <v>245</v>
      </c>
      <c r="F90" s="303">
        <v>206.382</v>
      </c>
      <c r="G90" s="39"/>
      <c r="H90" s="45"/>
    </row>
    <row r="91" spans="1:8" s="2" customFormat="1" ht="12">
      <c r="A91" s="39"/>
      <c r="B91" s="45"/>
      <c r="C91" s="302" t="s">
        <v>371</v>
      </c>
      <c r="D91" s="302" t="s">
        <v>372</v>
      </c>
      <c r="E91" s="18" t="s">
        <v>245</v>
      </c>
      <c r="F91" s="303">
        <v>206.382</v>
      </c>
      <c r="G91" s="39"/>
      <c r="H91" s="45"/>
    </row>
    <row r="92" spans="1:8" s="2" customFormat="1" ht="16.8" customHeight="1">
      <c r="A92" s="39"/>
      <c r="B92" s="45"/>
      <c r="C92" s="298" t="s">
        <v>120</v>
      </c>
      <c r="D92" s="299" t="s">
        <v>1</v>
      </c>
      <c r="E92" s="300" t="s">
        <v>1</v>
      </c>
      <c r="F92" s="301">
        <v>104.925</v>
      </c>
      <c r="G92" s="39"/>
      <c r="H92" s="45"/>
    </row>
    <row r="93" spans="1:8" s="2" customFormat="1" ht="16.8" customHeight="1">
      <c r="A93" s="39"/>
      <c r="B93" s="45"/>
      <c r="C93" s="302" t="s">
        <v>120</v>
      </c>
      <c r="D93" s="302" t="s">
        <v>347</v>
      </c>
      <c r="E93" s="18" t="s">
        <v>1</v>
      </c>
      <c r="F93" s="303">
        <v>104.925</v>
      </c>
      <c r="G93" s="39"/>
      <c r="H93" s="45"/>
    </row>
    <row r="94" spans="1:8" s="2" customFormat="1" ht="16.8" customHeight="1">
      <c r="A94" s="39"/>
      <c r="B94" s="45"/>
      <c r="C94" s="304" t="s">
        <v>1058</v>
      </c>
      <c r="D94" s="39"/>
      <c r="E94" s="39"/>
      <c r="F94" s="39"/>
      <c r="G94" s="39"/>
      <c r="H94" s="45"/>
    </row>
    <row r="95" spans="1:8" s="2" customFormat="1" ht="16.8" customHeight="1">
      <c r="A95" s="39"/>
      <c r="B95" s="45"/>
      <c r="C95" s="302" t="s">
        <v>343</v>
      </c>
      <c r="D95" s="302" t="s">
        <v>344</v>
      </c>
      <c r="E95" s="18" t="s">
        <v>245</v>
      </c>
      <c r="F95" s="303">
        <v>114.575</v>
      </c>
      <c r="G95" s="39"/>
      <c r="H95" s="45"/>
    </row>
    <row r="96" spans="1:8" s="2" customFormat="1" ht="16.8" customHeight="1">
      <c r="A96" s="39"/>
      <c r="B96" s="45"/>
      <c r="C96" s="302" t="s">
        <v>319</v>
      </c>
      <c r="D96" s="302" t="s">
        <v>320</v>
      </c>
      <c r="E96" s="18" t="s">
        <v>245</v>
      </c>
      <c r="F96" s="303">
        <v>206.382</v>
      </c>
      <c r="G96" s="39"/>
      <c r="H96" s="45"/>
    </row>
    <row r="97" spans="1:8" s="2" customFormat="1" ht="16.8" customHeight="1">
      <c r="A97" s="39"/>
      <c r="B97" s="45"/>
      <c r="C97" s="302" t="s">
        <v>363</v>
      </c>
      <c r="D97" s="302" t="s">
        <v>364</v>
      </c>
      <c r="E97" s="18" t="s">
        <v>334</v>
      </c>
      <c r="F97" s="303">
        <v>188.865</v>
      </c>
      <c r="G97" s="39"/>
      <c r="H97" s="45"/>
    </row>
    <row r="98" spans="1:8" s="2" customFormat="1" ht="16.8" customHeight="1">
      <c r="A98" s="39"/>
      <c r="B98" s="45"/>
      <c r="C98" s="298" t="s">
        <v>105</v>
      </c>
      <c r="D98" s="299" t="s">
        <v>1</v>
      </c>
      <c r="E98" s="300" t="s">
        <v>1</v>
      </c>
      <c r="F98" s="301">
        <v>9.65</v>
      </c>
      <c r="G98" s="39"/>
      <c r="H98" s="45"/>
    </row>
    <row r="99" spans="1:8" s="2" customFormat="1" ht="16.8" customHeight="1">
      <c r="A99" s="39"/>
      <c r="B99" s="45"/>
      <c r="C99" s="302" t="s">
        <v>105</v>
      </c>
      <c r="D99" s="302" t="s">
        <v>361</v>
      </c>
      <c r="E99" s="18" t="s">
        <v>1</v>
      </c>
      <c r="F99" s="303">
        <v>9.65</v>
      </c>
      <c r="G99" s="39"/>
      <c r="H99" s="45"/>
    </row>
    <row r="100" spans="1:8" s="2" customFormat="1" ht="16.8" customHeight="1">
      <c r="A100" s="39"/>
      <c r="B100" s="45"/>
      <c r="C100" s="304" t="s">
        <v>1058</v>
      </c>
      <c r="D100" s="39"/>
      <c r="E100" s="39"/>
      <c r="F100" s="39"/>
      <c r="G100" s="39"/>
      <c r="H100" s="45"/>
    </row>
    <row r="101" spans="1:8" s="2" customFormat="1" ht="16.8" customHeight="1">
      <c r="A101" s="39"/>
      <c r="B101" s="45"/>
      <c r="C101" s="302" t="s">
        <v>357</v>
      </c>
      <c r="D101" s="302" t="s">
        <v>358</v>
      </c>
      <c r="E101" s="18" t="s">
        <v>334</v>
      </c>
      <c r="F101" s="303">
        <v>9.65</v>
      </c>
      <c r="G101" s="39"/>
      <c r="H101" s="45"/>
    </row>
    <row r="102" spans="1:8" s="2" customFormat="1" ht="16.8" customHeight="1">
      <c r="A102" s="39"/>
      <c r="B102" s="45"/>
      <c r="C102" s="302" t="s">
        <v>319</v>
      </c>
      <c r="D102" s="302" t="s">
        <v>320</v>
      </c>
      <c r="E102" s="18" t="s">
        <v>245</v>
      </c>
      <c r="F102" s="303">
        <v>206.382</v>
      </c>
      <c r="G102" s="39"/>
      <c r="H102" s="45"/>
    </row>
    <row r="103" spans="1:8" s="2" customFormat="1" ht="16.8" customHeight="1">
      <c r="A103" s="39"/>
      <c r="B103" s="45"/>
      <c r="C103" s="302" t="s">
        <v>343</v>
      </c>
      <c r="D103" s="302" t="s">
        <v>344</v>
      </c>
      <c r="E103" s="18" t="s">
        <v>245</v>
      </c>
      <c r="F103" s="303">
        <v>114.575</v>
      </c>
      <c r="G103" s="39"/>
      <c r="H103" s="45"/>
    </row>
    <row r="104" spans="1:8" s="2" customFormat="1" ht="16.8" customHeight="1">
      <c r="A104" s="39"/>
      <c r="B104" s="45"/>
      <c r="C104" s="298" t="s">
        <v>101</v>
      </c>
      <c r="D104" s="299" t="s">
        <v>1</v>
      </c>
      <c r="E104" s="300" t="s">
        <v>1</v>
      </c>
      <c r="F104" s="301">
        <v>65.827</v>
      </c>
      <c r="G104" s="39"/>
      <c r="H104" s="45"/>
    </row>
    <row r="105" spans="1:8" s="2" customFormat="1" ht="16.8" customHeight="1">
      <c r="A105" s="39"/>
      <c r="B105" s="45"/>
      <c r="C105" s="302" t="s">
        <v>101</v>
      </c>
      <c r="D105" s="302" t="s">
        <v>310</v>
      </c>
      <c r="E105" s="18" t="s">
        <v>1</v>
      </c>
      <c r="F105" s="303">
        <v>65.827</v>
      </c>
      <c r="G105" s="39"/>
      <c r="H105" s="45"/>
    </row>
    <row r="106" spans="1:8" s="2" customFormat="1" ht="16.8" customHeight="1">
      <c r="A106" s="39"/>
      <c r="B106" s="45"/>
      <c r="C106" s="304" t="s">
        <v>1058</v>
      </c>
      <c r="D106" s="39"/>
      <c r="E106" s="39"/>
      <c r="F106" s="39"/>
      <c r="G106" s="39"/>
      <c r="H106" s="45"/>
    </row>
    <row r="107" spans="1:8" s="2" customFormat="1" ht="12">
      <c r="A107" s="39"/>
      <c r="B107" s="45"/>
      <c r="C107" s="302" t="s">
        <v>292</v>
      </c>
      <c r="D107" s="302" t="s">
        <v>293</v>
      </c>
      <c r="E107" s="18" t="s">
        <v>245</v>
      </c>
      <c r="F107" s="303">
        <v>82.018</v>
      </c>
      <c r="G107" s="39"/>
      <c r="H107" s="45"/>
    </row>
    <row r="108" spans="1:8" s="2" customFormat="1" ht="16.8" customHeight="1">
      <c r="A108" s="39"/>
      <c r="B108" s="45"/>
      <c r="C108" s="302" t="s">
        <v>319</v>
      </c>
      <c r="D108" s="302" t="s">
        <v>320</v>
      </c>
      <c r="E108" s="18" t="s">
        <v>245</v>
      </c>
      <c r="F108" s="303">
        <v>206.382</v>
      </c>
      <c r="G108" s="39"/>
      <c r="H108" s="45"/>
    </row>
    <row r="109" spans="1:8" s="2" customFormat="1" ht="16.8" customHeight="1">
      <c r="A109" s="39"/>
      <c r="B109" s="45"/>
      <c r="C109" s="302" t="s">
        <v>351</v>
      </c>
      <c r="D109" s="302" t="s">
        <v>352</v>
      </c>
      <c r="E109" s="18" t="s">
        <v>334</v>
      </c>
      <c r="F109" s="303">
        <v>118.489</v>
      </c>
      <c r="G109" s="39"/>
      <c r="H109" s="45"/>
    </row>
    <row r="110" spans="1:8" s="2" customFormat="1" ht="16.8" customHeight="1">
      <c r="A110" s="39"/>
      <c r="B110" s="45"/>
      <c r="C110" s="298" t="s">
        <v>99</v>
      </c>
      <c r="D110" s="299" t="s">
        <v>1</v>
      </c>
      <c r="E110" s="300" t="s">
        <v>1</v>
      </c>
      <c r="F110" s="301">
        <v>107.8</v>
      </c>
      <c r="G110" s="39"/>
      <c r="H110" s="45"/>
    </row>
    <row r="111" spans="1:8" s="2" customFormat="1" ht="16.8" customHeight="1">
      <c r="A111" s="39"/>
      <c r="B111" s="45"/>
      <c r="C111" s="302" t="s">
        <v>1</v>
      </c>
      <c r="D111" s="302" t="s">
        <v>378</v>
      </c>
      <c r="E111" s="18" t="s">
        <v>1</v>
      </c>
      <c r="F111" s="303">
        <v>0</v>
      </c>
      <c r="G111" s="39"/>
      <c r="H111" s="45"/>
    </row>
    <row r="112" spans="1:8" s="2" customFormat="1" ht="16.8" customHeight="1">
      <c r="A112" s="39"/>
      <c r="B112" s="45"/>
      <c r="C112" s="302" t="s">
        <v>99</v>
      </c>
      <c r="D112" s="302" t="s">
        <v>379</v>
      </c>
      <c r="E112" s="18" t="s">
        <v>1</v>
      </c>
      <c r="F112" s="303">
        <v>107.8</v>
      </c>
      <c r="G112" s="39"/>
      <c r="H112" s="45"/>
    </row>
    <row r="113" spans="1:8" s="2" customFormat="1" ht="16.8" customHeight="1">
      <c r="A113" s="39"/>
      <c r="B113" s="45"/>
      <c r="C113" s="304" t="s">
        <v>1058</v>
      </c>
      <c r="D113" s="39"/>
      <c r="E113" s="39"/>
      <c r="F113" s="39"/>
      <c r="G113" s="39"/>
      <c r="H113" s="45"/>
    </row>
    <row r="114" spans="1:8" s="2" customFormat="1" ht="16.8" customHeight="1">
      <c r="A114" s="39"/>
      <c r="B114" s="45"/>
      <c r="C114" s="302" t="s">
        <v>375</v>
      </c>
      <c r="D114" s="302" t="s">
        <v>376</v>
      </c>
      <c r="E114" s="18" t="s">
        <v>174</v>
      </c>
      <c r="F114" s="303">
        <v>107.8</v>
      </c>
      <c r="G114" s="39"/>
      <c r="H114" s="45"/>
    </row>
    <row r="115" spans="1:8" s="2" customFormat="1" ht="16.8" customHeight="1">
      <c r="A115" s="39"/>
      <c r="B115" s="45"/>
      <c r="C115" s="302" t="s">
        <v>381</v>
      </c>
      <c r="D115" s="302" t="s">
        <v>382</v>
      </c>
      <c r="E115" s="18" t="s">
        <v>174</v>
      </c>
      <c r="F115" s="303">
        <v>107.8</v>
      </c>
      <c r="G115" s="39"/>
      <c r="H115" s="45"/>
    </row>
    <row r="116" spans="1:8" s="2" customFormat="1" ht="16.8" customHeight="1">
      <c r="A116" s="39"/>
      <c r="B116" s="45"/>
      <c r="C116" s="302" t="s">
        <v>386</v>
      </c>
      <c r="D116" s="302" t="s">
        <v>387</v>
      </c>
      <c r="E116" s="18" t="s">
        <v>174</v>
      </c>
      <c r="F116" s="303">
        <v>107.8</v>
      </c>
      <c r="G116" s="39"/>
      <c r="H116" s="45"/>
    </row>
    <row r="117" spans="1:8" s="2" customFormat="1" ht="16.8" customHeight="1">
      <c r="A117" s="39"/>
      <c r="B117" s="45"/>
      <c r="C117" s="302" t="s">
        <v>390</v>
      </c>
      <c r="D117" s="302" t="s">
        <v>391</v>
      </c>
      <c r="E117" s="18" t="s">
        <v>392</v>
      </c>
      <c r="F117" s="303">
        <v>3.234</v>
      </c>
      <c r="G117" s="39"/>
      <c r="H117" s="45"/>
    </row>
    <row r="118" spans="1:8" s="2" customFormat="1" ht="16.8" customHeight="1">
      <c r="A118" s="39"/>
      <c r="B118" s="45"/>
      <c r="C118" s="298" t="s">
        <v>122</v>
      </c>
      <c r="D118" s="299" t="s">
        <v>1</v>
      </c>
      <c r="E118" s="300" t="s">
        <v>1</v>
      </c>
      <c r="F118" s="301">
        <v>273.394</v>
      </c>
      <c r="G118" s="39"/>
      <c r="H118" s="45"/>
    </row>
    <row r="119" spans="1:8" s="2" customFormat="1" ht="16.8" customHeight="1">
      <c r="A119" s="39"/>
      <c r="B119" s="45"/>
      <c r="C119" s="302" t="s">
        <v>122</v>
      </c>
      <c r="D119" s="302" t="s">
        <v>312</v>
      </c>
      <c r="E119" s="18" t="s">
        <v>1</v>
      </c>
      <c r="F119" s="303">
        <v>273.394</v>
      </c>
      <c r="G119" s="39"/>
      <c r="H119" s="45"/>
    </row>
    <row r="120" spans="1:8" s="2" customFormat="1" ht="16.8" customHeight="1">
      <c r="A120" s="39"/>
      <c r="B120" s="45"/>
      <c r="C120" s="304" t="s">
        <v>1058</v>
      </c>
      <c r="D120" s="39"/>
      <c r="E120" s="39"/>
      <c r="F120" s="39"/>
      <c r="G120" s="39"/>
      <c r="H120" s="45"/>
    </row>
    <row r="121" spans="1:8" s="2" customFormat="1" ht="12">
      <c r="A121" s="39"/>
      <c r="B121" s="45"/>
      <c r="C121" s="302" t="s">
        <v>292</v>
      </c>
      <c r="D121" s="302" t="s">
        <v>293</v>
      </c>
      <c r="E121" s="18" t="s">
        <v>245</v>
      </c>
      <c r="F121" s="303">
        <v>82.018</v>
      </c>
      <c r="G121" s="39"/>
      <c r="H121" s="45"/>
    </row>
    <row r="122" spans="1:8" s="2" customFormat="1" ht="12">
      <c r="A122" s="39"/>
      <c r="B122" s="45"/>
      <c r="C122" s="302" t="s">
        <v>314</v>
      </c>
      <c r="D122" s="302" t="s">
        <v>315</v>
      </c>
      <c r="E122" s="18" t="s">
        <v>245</v>
      </c>
      <c r="F122" s="303">
        <v>191.376</v>
      </c>
      <c r="G122" s="39"/>
      <c r="H122" s="45"/>
    </row>
    <row r="123" spans="1:8" s="2" customFormat="1" ht="16.8" customHeight="1">
      <c r="A123" s="39"/>
      <c r="B123" s="45"/>
      <c r="C123" s="302" t="s">
        <v>319</v>
      </c>
      <c r="D123" s="302" t="s">
        <v>320</v>
      </c>
      <c r="E123" s="18" t="s">
        <v>245</v>
      </c>
      <c r="F123" s="303">
        <v>82.018</v>
      </c>
      <c r="G123" s="39"/>
      <c r="H123" s="45"/>
    </row>
    <row r="124" spans="1:8" s="2" customFormat="1" ht="16.8" customHeight="1">
      <c r="A124" s="39"/>
      <c r="B124" s="45"/>
      <c r="C124" s="302" t="s">
        <v>323</v>
      </c>
      <c r="D124" s="302" t="s">
        <v>324</v>
      </c>
      <c r="E124" s="18" t="s">
        <v>245</v>
      </c>
      <c r="F124" s="303">
        <v>191.376</v>
      </c>
      <c r="G124" s="39"/>
      <c r="H124" s="45"/>
    </row>
    <row r="125" spans="1:8" s="2" customFormat="1" ht="16.8" customHeight="1">
      <c r="A125" s="39"/>
      <c r="B125" s="45"/>
      <c r="C125" s="302" t="s">
        <v>327</v>
      </c>
      <c r="D125" s="302" t="s">
        <v>328</v>
      </c>
      <c r="E125" s="18" t="s">
        <v>329</v>
      </c>
      <c r="F125" s="303">
        <v>273.394</v>
      </c>
      <c r="G125" s="39"/>
      <c r="H125" s="45"/>
    </row>
    <row r="126" spans="1:8" s="2" customFormat="1" ht="12">
      <c r="A126" s="39"/>
      <c r="B126" s="45"/>
      <c r="C126" s="302" t="s">
        <v>332</v>
      </c>
      <c r="D126" s="302" t="s">
        <v>333</v>
      </c>
      <c r="E126" s="18" t="s">
        <v>334</v>
      </c>
      <c r="F126" s="303">
        <v>492.109</v>
      </c>
      <c r="G126" s="39"/>
      <c r="H126" s="45"/>
    </row>
    <row r="127" spans="1:8" s="2" customFormat="1" ht="16.8" customHeight="1">
      <c r="A127" s="39"/>
      <c r="B127" s="45"/>
      <c r="C127" s="298" t="s">
        <v>124</v>
      </c>
      <c r="D127" s="299" t="s">
        <v>1</v>
      </c>
      <c r="E127" s="300" t="s">
        <v>1</v>
      </c>
      <c r="F127" s="301">
        <v>207.567</v>
      </c>
      <c r="G127" s="39"/>
      <c r="H127" s="45"/>
    </row>
    <row r="128" spans="1:8" s="2" customFormat="1" ht="16.8" customHeight="1">
      <c r="A128" s="39"/>
      <c r="B128" s="45"/>
      <c r="C128" s="302" t="s">
        <v>1</v>
      </c>
      <c r="D128" s="302" t="s">
        <v>215</v>
      </c>
      <c r="E128" s="18" t="s">
        <v>1</v>
      </c>
      <c r="F128" s="303">
        <v>0</v>
      </c>
      <c r="G128" s="39"/>
      <c r="H128" s="45"/>
    </row>
    <row r="129" spans="1:8" s="2" customFormat="1" ht="16.8" customHeight="1">
      <c r="A129" s="39"/>
      <c r="B129" s="45"/>
      <c r="C129" s="302" t="s">
        <v>1</v>
      </c>
      <c r="D129" s="302" t="s">
        <v>295</v>
      </c>
      <c r="E129" s="18" t="s">
        <v>1</v>
      </c>
      <c r="F129" s="303">
        <v>0</v>
      </c>
      <c r="G129" s="39"/>
      <c r="H129" s="45"/>
    </row>
    <row r="130" spans="1:8" s="2" customFormat="1" ht="16.8" customHeight="1">
      <c r="A130" s="39"/>
      <c r="B130" s="45"/>
      <c r="C130" s="302" t="s">
        <v>1</v>
      </c>
      <c r="D130" s="302" t="s">
        <v>296</v>
      </c>
      <c r="E130" s="18" t="s">
        <v>1</v>
      </c>
      <c r="F130" s="303">
        <v>0</v>
      </c>
      <c r="G130" s="39"/>
      <c r="H130" s="45"/>
    </row>
    <row r="131" spans="1:8" s="2" customFormat="1" ht="16.8" customHeight="1">
      <c r="A131" s="39"/>
      <c r="B131" s="45"/>
      <c r="C131" s="302" t="s">
        <v>1</v>
      </c>
      <c r="D131" s="302" t="s">
        <v>297</v>
      </c>
      <c r="E131" s="18" t="s">
        <v>1</v>
      </c>
      <c r="F131" s="303">
        <v>27.3</v>
      </c>
      <c r="G131" s="39"/>
      <c r="H131" s="45"/>
    </row>
    <row r="132" spans="1:8" s="2" customFormat="1" ht="16.8" customHeight="1">
      <c r="A132" s="39"/>
      <c r="B132" s="45"/>
      <c r="C132" s="302" t="s">
        <v>1</v>
      </c>
      <c r="D132" s="302" t="s">
        <v>298</v>
      </c>
      <c r="E132" s="18" t="s">
        <v>1</v>
      </c>
      <c r="F132" s="303">
        <v>-3.12</v>
      </c>
      <c r="G132" s="39"/>
      <c r="H132" s="45"/>
    </row>
    <row r="133" spans="1:8" s="2" customFormat="1" ht="16.8" customHeight="1">
      <c r="A133" s="39"/>
      <c r="B133" s="45"/>
      <c r="C133" s="302" t="s">
        <v>1</v>
      </c>
      <c r="D133" s="302" t="s">
        <v>300</v>
      </c>
      <c r="E133" s="18" t="s">
        <v>1</v>
      </c>
      <c r="F133" s="303">
        <v>0</v>
      </c>
      <c r="G133" s="39"/>
      <c r="H133" s="45"/>
    </row>
    <row r="134" spans="1:8" s="2" customFormat="1" ht="16.8" customHeight="1">
      <c r="A134" s="39"/>
      <c r="B134" s="45"/>
      <c r="C134" s="302" t="s">
        <v>1</v>
      </c>
      <c r="D134" s="302" t="s">
        <v>301</v>
      </c>
      <c r="E134" s="18" t="s">
        <v>1</v>
      </c>
      <c r="F134" s="303">
        <v>145.6</v>
      </c>
      <c r="G134" s="39"/>
      <c r="H134" s="45"/>
    </row>
    <row r="135" spans="1:8" s="2" customFormat="1" ht="16.8" customHeight="1">
      <c r="A135" s="39"/>
      <c r="B135" s="45"/>
      <c r="C135" s="302" t="s">
        <v>1</v>
      </c>
      <c r="D135" s="302" t="s">
        <v>302</v>
      </c>
      <c r="E135" s="18" t="s">
        <v>1</v>
      </c>
      <c r="F135" s="303">
        <v>-13.2</v>
      </c>
      <c r="G135" s="39"/>
      <c r="H135" s="45"/>
    </row>
    <row r="136" spans="1:8" s="2" customFormat="1" ht="16.8" customHeight="1">
      <c r="A136" s="39"/>
      <c r="B136" s="45"/>
      <c r="C136" s="302" t="s">
        <v>1</v>
      </c>
      <c r="D136" s="302" t="s">
        <v>303</v>
      </c>
      <c r="E136" s="18" t="s">
        <v>1</v>
      </c>
      <c r="F136" s="303">
        <v>0</v>
      </c>
      <c r="G136" s="39"/>
      <c r="H136" s="45"/>
    </row>
    <row r="137" spans="1:8" s="2" customFormat="1" ht="16.8" customHeight="1">
      <c r="A137" s="39"/>
      <c r="B137" s="45"/>
      <c r="C137" s="302" t="s">
        <v>134</v>
      </c>
      <c r="D137" s="302" t="s">
        <v>304</v>
      </c>
      <c r="E137" s="18" t="s">
        <v>1</v>
      </c>
      <c r="F137" s="303">
        <v>1.8</v>
      </c>
      <c r="G137" s="39"/>
      <c r="H137" s="45"/>
    </row>
    <row r="138" spans="1:8" s="2" customFormat="1" ht="16.8" customHeight="1">
      <c r="A138" s="39"/>
      <c r="B138" s="45"/>
      <c r="C138" s="302" t="s">
        <v>94</v>
      </c>
      <c r="D138" s="302" t="s">
        <v>305</v>
      </c>
      <c r="E138" s="18" t="s">
        <v>1</v>
      </c>
      <c r="F138" s="303">
        <v>5.4</v>
      </c>
      <c r="G138" s="39"/>
      <c r="H138" s="45"/>
    </row>
    <row r="139" spans="1:8" s="2" customFormat="1" ht="16.8" customHeight="1">
      <c r="A139" s="39"/>
      <c r="B139" s="45"/>
      <c r="C139" s="302" t="s">
        <v>1</v>
      </c>
      <c r="D139" s="302" t="s">
        <v>306</v>
      </c>
      <c r="E139" s="18" t="s">
        <v>1</v>
      </c>
      <c r="F139" s="303">
        <v>0</v>
      </c>
      <c r="G139" s="39"/>
      <c r="H139" s="45"/>
    </row>
    <row r="140" spans="1:8" s="2" customFormat="1" ht="16.8" customHeight="1">
      <c r="A140" s="39"/>
      <c r="B140" s="45"/>
      <c r="C140" s="302" t="s">
        <v>1</v>
      </c>
      <c r="D140" s="302" t="s">
        <v>307</v>
      </c>
      <c r="E140" s="18" t="s">
        <v>1</v>
      </c>
      <c r="F140" s="303">
        <v>21.867</v>
      </c>
      <c r="G140" s="39"/>
      <c r="H140" s="45"/>
    </row>
    <row r="141" spans="1:8" s="2" customFormat="1" ht="16.8" customHeight="1">
      <c r="A141" s="39"/>
      <c r="B141" s="45"/>
      <c r="C141" s="302" t="s">
        <v>1</v>
      </c>
      <c r="D141" s="302" t="s">
        <v>269</v>
      </c>
      <c r="E141" s="18" t="s">
        <v>1</v>
      </c>
      <c r="F141" s="303">
        <v>5.6</v>
      </c>
      <c r="G141" s="39"/>
      <c r="H141" s="45"/>
    </row>
    <row r="142" spans="1:8" s="2" customFormat="1" ht="16.8" customHeight="1">
      <c r="A142" s="39"/>
      <c r="B142" s="45"/>
      <c r="C142" s="302" t="s">
        <v>1</v>
      </c>
      <c r="D142" s="302" t="s">
        <v>308</v>
      </c>
      <c r="E142" s="18" t="s">
        <v>1</v>
      </c>
      <c r="F142" s="303">
        <v>3.12</v>
      </c>
      <c r="G142" s="39"/>
      <c r="H142" s="45"/>
    </row>
    <row r="143" spans="1:8" s="2" customFormat="1" ht="16.8" customHeight="1">
      <c r="A143" s="39"/>
      <c r="B143" s="45"/>
      <c r="C143" s="302" t="s">
        <v>1</v>
      </c>
      <c r="D143" s="302" t="s">
        <v>309</v>
      </c>
      <c r="E143" s="18" t="s">
        <v>1</v>
      </c>
      <c r="F143" s="303">
        <v>13.2</v>
      </c>
      <c r="G143" s="39"/>
      <c r="H143" s="45"/>
    </row>
    <row r="144" spans="1:8" s="2" customFormat="1" ht="16.8" customHeight="1">
      <c r="A144" s="39"/>
      <c r="B144" s="45"/>
      <c r="C144" s="302" t="s">
        <v>124</v>
      </c>
      <c r="D144" s="302" t="s">
        <v>187</v>
      </c>
      <c r="E144" s="18" t="s">
        <v>1</v>
      </c>
      <c r="F144" s="303">
        <v>207.567</v>
      </c>
      <c r="G144" s="39"/>
      <c r="H144" s="45"/>
    </row>
    <row r="145" spans="1:8" s="2" customFormat="1" ht="16.8" customHeight="1">
      <c r="A145" s="39"/>
      <c r="B145" s="45"/>
      <c r="C145" s="304" t="s">
        <v>1058</v>
      </c>
      <c r="D145" s="39"/>
      <c r="E145" s="39"/>
      <c r="F145" s="39"/>
      <c r="G145" s="39"/>
      <c r="H145" s="45"/>
    </row>
    <row r="146" spans="1:8" s="2" customFormat="1" ht="12">
      <c r="A146" s="39"/>
      <c r="B146" s="45"/>
      <c r="C146" s="302" t="s">
        <v>292</v>
      </c>
      <c r="D146" s="302" t="s">
        <v>293</v>
      </c>
      <c r="E146" s="18" t="s">
        <v>245</v>
      </c>
      <c r="F146" s="303">
        <v>82.018</v>
      </c>
      <c r="G146" s="39"/>
      <c r="H146" s="45"/>
    </row>
    <row r="147" spans="1:8" s="2" customFormat="1" ht="16.8" customHeight="1">
      <c r="A147" s="39"/>
      <c r="B147" s="45"/>
      <c r="C147" s="302" t="s">
        <v>338</v>
      </c>
      <c r="D147" s="302" t="s">
        <v>339</v>
      </c>
      <c r="E147" s="18" t="s">
        <v>329</v>
      </c>
      <c r="F147" s="303">
        <v>132.05</v>
      </c>
      <c r="G147" s="39"/>
      <c r="H147" s="45"/>
    </row>
    <row r="148" spans="1:8" s="2" customFormat="1" ht="16.8" customHeight="1">
      <c r="A148" s="39"/>
      <c r="B148" s="45"/>
      <c r="C148" s="298" t="s">
        <v>103</v>
      </c>
      <c r="D148" s="299" t="s">
        <v>1</v>
      </c>
      <c r="E148" s="300" t="s">
        <v>1</v>
      </c>
      <c r="F148" s="301">
        <v>66.223</v>
      </c>
      <c r="G148" s="39"/>
      <c r="H148" s="45"/>
    </row>
    <row r="149" spans="1:8" s="2" customFormat="1" ht="16.8" customHeight="1">
      <c r="A149" s="39"/>
      <c r="B149" s="45"/>
      <c r="C149" s="302" t="s">
        <v>103</v>
      </c>
      <c r="D149" s="302" t="s">
        <v>311</v>
      </c>
      <c r="E149" s="18" t="s">
        <v>1</v>
      </c>
      <c r="F149" s="303">
        <v>66.223</v>
      </c>
      <c r="G149" s="39"/>
      <c r="H149" s="45"/>
    </row>
    <row r="150" spans="1:8" s="2" customFormat="1" ht="16.8" customHeight="1">
      <c r="A150" s="39"/>
      <c r="B150" s="45"/>
      <c r="C150" s="304" t="s">
        <v>1058</v>
      </c>
      <c r="D150" s="39"/>
      <c r="E150" s="39"/>
      <c r="F150" s="39"/>
      <c r="G150" s="39"/>
      <c r="H150" s="45"/>
    </row>
    <row r="151" spans="1:8" s="2" customFormat="1" ht="12">
      <c r="A151" s="39"/>
      <c r="B151" s="45"/>
      <c r="C151" s="302" t="s">
        <v>292</v>
      </c>
      <c r="D151" s="302" t="s">
        <v>293</v>
      </c>
      <c r="E151" s="18" t="s">
        <v>245</v>
      </c>
      <c r="F151" s="303">
        <v>82.018</v>
      </c>
      <c r="G151" s="39"/>
      <c r="H151" s="45"/>
    </row>
    <row r="152" spans="1:8" s="2" customFormat="1" ht="16.8" customHeight="1">
      <c r="A152" s="39"/>
      <c r="B152" s="45"/>
      <c r="C152" s="298" t="s">
        <v>126</v>
      </c>
      <c r="D152" s="299" t="s">
        <v>1</v>
      </c>
      <c r="E152" s="300" t="s">
        <v>1</v>
      </c>
      <c r="F152" s="301">
        <v>334.517</v>
      </c>
      <c r="G152" s="39"/>
      <c r="H152" s="45"/>
    </row>
    <row r="153" spans="1:8" s="2" customFormat="1" ht="16.8" customHeight="1">
      <c r="A153" s="39"/>
      <c r="B153" s="45"/>
      <c r="C153" s="302" t="s">
        <v>1</v>
      </c>
      <c r="D153" s="302" t="s">
        <v>215</v>
      </c>
      <c r="E153" s="18" t="s">
        <v>1</v>
      </c>
      <c r="F153" s="303">
        <v>0</v>
      </c>
      <c r="G153" s="39"/>
      <c r="H153" s="45"/>
    </row>
    <row r="154" spans="1:8" s="2" customFormat="1" ht="16.8" customHeight="1">
      <c r="A154" s="39"/>
      <c r="B154" s="45"/>
      <c r="C154" s="302" t="s">
        <v>1</v>
      </c>
      <c r="D154" s="302" t="s">
        <v>264</v>
      </c>
      <c r="E154" s="18" t="s">
        <v>1</v>
      </c>
      <c r="F154" s="303">
        <v>0</v>
      </c>
      <c r="G154" s="39"/>
      <c r="H154" s="45"/>
    </row>
    <row r="155" spans="1:8" s="2" customFormat="1" ht="16.8" customHeight="1">
      <c r="A155" s="39"/>
      <c r="B155" s="45"/>
      <c r="C155" s="302" t="s">
        <v>1</v>
      </c>
      <c r="D155" s="302" t="s">
        <v>265</v>
      </c>
      <c r="E155" s="18" t="s">
        <v>1</v>
      </c>
      <c r="F155" s="303">
        <v>327.26</v>
      </c>
      <c r="G155" s="39"/>
      <c r="H155" s="45"/>
    </row>
    <row r="156" spans="1:8" s="2" customFormat="1" ht="12">
      <c r="A156" s="39"/>
      <c r="B156" s="45"/>
      <c r="C156" s="302" t="s">
        <v>1</v>
      </c>
      <c r="D156" s="302" t="s">
        <v>266</v>
      </c>
      <c r="E156" s="18" t="s">
        <v>1</v>
      </c>
      <c r="F156" s="303">
        <v>3.99</v>
      </c>
      <c r="G156" s="39"/>
      <c r="H156" s="45"/>
    </row>
    <row r="157" spans="1:8" s="2" customFormat="1" ht="16.8" customHeight="1">
      <c r="A157" s="39"/>
      <c r="B157" s="45"/>
      <c r="C157" s="302" t="s">
        <v>1</v>
      </c>
      <c r="D157" s="302" t="s">
        <v>267</v>
      </c>
      <c r="E157" s="18" t="s">
        <v>1</v>
      </c>
      <c r="F157" s="303">
        <v>0</v>
      </c>
      <c r="G157" s="39"/>
      <c r="H157" s="45"/>
    </row>
    <row r="158" spans="1:8" s="2" customFormat="1" ht="16.8" customHeight="1">
      <c r="A158" s="39"/>
      <c r="B158" s="45"/>
      <c r="C158" s="302" t="s">
        <v>1</v>
      </c>
      <c r="D158" s="302" t="s">
        <v>268</v>
      </c>
      <c r="E158" s="18" t="s">
        <v>1</v>
      </c>
      <c r="F158" s="303">
        <v>54.87</v>
      </c>
      <c r="G158" s="39"/>
      <c r="H158" s="45"/>
    </row>
    <row r="159" spans="1:8" s="2" customFormat="1" ht="16.8" customHeight="1">
      <c r="A159" s="39"/>
      <c r="B159" s="45"/>
      <c r="C159" s="302" t="s">
        <v>1</v>
      </c>
      <c r="D159" s="302" t="s">
        <v>269</v>
      </c>
      <c r="E159" s="18" t="s">
        <v>1</v>
      </c>
      <c r="F159" s="303">
        <v>5.6</v>
      </c>
      <c r="G159" s="39"/>
      <c r="H159" s="45"/>
    </row>
    <row r="160" spans="1:8" s="2" customFormat="1" ht="16.8" customHeight="1">
      <c r="A160" s="39"/>
      <c r="B160" s="45"/>
      <c r="C160" s="302" t="s">
        <v>1</v>
      </c>
      <c r="D160" s="302" t="s">
        <v>270</v>
      </c>
      <c r="E160" s="18" t="s">
        <v>1</v>
      </c>
      <c r="F160" s="303">
        <v>-8.06</v>
      </c>
      <c r="G160" s="39"/>
      <c r="H160" s="45"/>
    </row>
    <row r="161" spans="1:8" s="2" customFormat="1" ht="16.8" customHeight="1">
      <c r="A161" s="39"/>
      <c r="B161" s="45"/>
      <c r="C161" s="302" t="s">
        <v>1</v>
      </c>
      <c r="D161" s="302" t="s">
        <v>271</v>
      </c>
      <c r="E161" s="18" t="s">
        <v>1</v>
      </c>
      <c r="F161" s="303">
        <v>-3.968</v>
      </c>
      <c r="G161" s="39"/>
      <c r="H161" s="45"/>
    </row>
    <row r="162" spans="1:8" s="2" customFormat="1" ht="16.8" customHeight="1">
      <c r="A162" s="39"/>
      <c r="B162" s="45"/>
      <c r="C162" s="302" t="s">
        <v>1</v>
      </c>
      <c r="D162" s="302" t="s">
        <v>272</v>
      </c>
      <c r="E162" s="18" t="s">
        <v>1</v>
      </c>
      <c r="F162" s="303">
        <v>-35.024</v>
      </c>
      <c r="G162" s="39"/>
      <c r="H162" s="45"/>
    </row>
    <row r="163" spans="1:8" s="2" customFormat="1" ht="16.8" customHeight="1">
      <c r="A163" s="39"/>
      <c r="B163" s="45"/>
      <c r="C163" s="302" t="s">
        <v>1</v>
      </c>
      <c r="D163" s="302" t="s">
        <v>273</v>
      </c>
      <c r="E163" s="18" t="s">
        <v>1</v>
      </c>
      <c r="F163" s="303">
        <v>-10.151</v>
      </c>
      <c r="G163" s="39"/>
      <c r="H163" s="45"/>
    </row>
    <row r="164" spans="1:8" s="2" customFormat="1" ht="16.8" customHeight="1">
      <c r="A164" s="39"/>
      <c r="B164" s="45"/>
      <c r="C164" s="302" t="s">
        <v>126</v>
      </c>
      <c r="D164" s="302" t="s">
        <v>187</v>
      </c>
      <c r="E164" s="18" t="s">
        <v>1</v>
      </c>
      <c r="F164" s="303">
        <v>334.517</v>
      </c>
      <c r="G164" s="39"/>
      <c r="H164" s="45"/>
    </row>
    <row r="165" spans="1:8" s="2" customFormat="1" ht="16.8" customHeight="1">
      <c r="A165" s="39"/>
      <c r="B165" s="45"/>
      <c r="C165" s="304" t="s">
        <v>1058</v>
      </c>
      <c r="D165" s="39"/>
      <c r="E165" s="39"/>
      <c r="F165" s="39"/>
      <c r="G165" s="39"/>
      <c r="H165" s="45"/>
    </row>
    <row r="166" spans="1:8" s="2" customFormat="1" ht="12">
      <c r="A166" s="39"/>
      <c r="B166" s="45"/>
      <c r="C166" s="302" t="s">
        <v>261</v>
      </c>
      <c r="D166" s="302" t="s">
        <v>262</v>
      </c>
      <c r="E166" s="18" t="s">
        <v>245</v>
      </c>
      <c r="F166" s="303">
        <v>100.355</v>
      </c>
      <c r="G166" s="39"/>
      <c r="H166" s="45"/>
    </row>
    <row r="167" spans="1:8" s="2" customFormat="1" ht="12">
      <c r="A167" s="39"/>
      <c r="B167" s="45"/>
      <c r="C167" s="302" t="s">
        <v>276</v>
      </c>
      <c r="D167" s="302" t="s">
        <v>277</v>
      </c>
      <c r="E167" s="18" t="s">
        <v>245</v>
      </c>
      <c r="F167" s="303">
        <v>234.162</v>
      </c>
      <c r="G167" s="39"/>
      <c r="H167" s="45"/>
    </row>
    <row r="168" spans="1:8" s="2" customFormat="1" ht="12">
      <c r="A168" s="39"/>
      <c r="B168" s="45"/>
      <c r="C168" s="302" t="s">
        <v>292</v>
      </c>
      <c r="D168" s="302" t="s">
        <v>293</v>
      </c>
      <c r="E168" s="18" t="s">
        <v>245</v>
      </c>
      <c r="F168" s="303">
        <v>82.018</v>
      </c>
      <c r="G168" s="39"/>
      <c r="H168" s="45"/>
    </row>
    <row r="169" spans="1:8" s="2" customFormat="1" ht="16.8" customHeight="1">
      <c r="A169" s="39"/>
      <c r="B169" s="45"/>
      <c r="C169" s="302" t="s">
        <v>338</v>
      </c>
      <c r="D169" s="302" t="s">
        <v>339</v>
      </c>
      <c r="E169" s="18" t="s">
        <v>329</v>
      </c>
      <c r="F169" s="303">
        <v>132.05</v>
      </c>
      <c r="G169" s="39"/>
      <c r="H169" s="45"/>
    </row>
    <row r="170" spans="1:8" s="2" customFormat="1" ht="16.8" customHeight="1">
      <c r="A170" s="39"/>
      <c r="B170" s="45"/>
      <c r="C170" s="298" t="s">
        <v>132</v>
      </c>
      <c r="D170" s="299" t="s">
        <v>1</v>
      </c>
      <c r="E170" s="300" t="s">
        <v>1</v>
      </c>
      <c r="F170" s="301">
        <v>5.1</v>
      </c>
      <c r="G170" s="39"/>
      <c r="H170" s="45"/>
    </row>
    <row r="171" spans="1:8" s="2" customFormat="1" ht="16.8" customHeight="1">
      <c r="A171" s="39"/>
      <c r="B171" s="45"/>
      <c r="C171" s="302" t="s">
        <v>1</v>
      </c>
      <c r="D171" s="302" t="s">
        <v>215</v>
      </c>
      <c r="E171" s="18" t="s">
        <v>1</v>
      </c>
      <c r="F171" s="303">
        <v>0</v>
      </c>
      <c r="G171" s="39"/>
      <c r="H171" s="45"/>
    </row>
    <row r="172" spans="1:8" s="2" customFormat="1" ht="16.8" customHeight="1">
      <c r="A172" s="39"/>
      <c r="B172" s="45"/>
      <c r="C172" s="302" t="s">
        <v>1</v>
      </c>
      <c r="D172" s="302" t="s">
        <v>253</v>
      </c>
      <c r="E172" s="18" t="s">
        <v>1</v>
      </c>
      <c r="F172" s="303">
        <v>6</v>
      </c>
      <c r="G172" s="39"/>
      <c r="H172" s="45"/>
    </row>
    <row r="173" spans="1:8" s="2" customFormat="1" ht="16.8" customHeight="1">
      <c r="A173" s="39"/>
      <c r="B173" s="45"/>
      <c r="C173" s="302" t="s">
        <v>1</v>
      </c>
      <c r="D173" s="302" t="s">
        <v>254</v>
      </c>
      <c r="E173" s="18" t="s">
        <v>1</v>
      </c>
      <c r="F173" s="303">
        <v>-0.9</v>
      </c>
      <c r="G173" s="39"/>
      <c r="H173" s="45"/>
    </row>
    <row r="174" spans="1:8" s="2" customFormat="1" ht="16.8" customHeight="1">
      <c r="A174" s="39"/>
      <c r="B174" s="45"/>
      <c r="C174" s="302" t="s">
        <v>132</v>
      </c>
      <c r="D174" s="302" t="s">
        <v>187</v>
      </c>
      <c r="E174" s="18" t="s">
        <v>1</v>
      </c>
      <c r="F174" s="303">
        <v>5.1</v>
      </c>
      <c r="G174" s="39"/>
      <c r="H174" s="45"/>
    </row>
    <row r="175" spans="1:8" s="2" customFormat="1" ht="16.8" customHeight="1">
      <c r="A175" s="39"/>
      <c r="B175" s="45"/>
      <c r="C175" s="304" t="s">
        <v>1058</v>
      </c>
      <c r="D175" s="39"/>
      <c r="E175" s="39"/>
      <c r="F175" s="39"/>
      <c r="G175" s="39"/>
      <c r="H175" s="45"/>
    </row>
    <row r="176" spans="1:8" s="2" customFormat="1" ht="12">
      <c r="A176" s="39"/>
      <c r="B176" s="45"/>
      <c r="C176" s="302" t="s">
        <v>250</v>
      </c>
      <c r="D176" s="302" t="s">
        <v>251</v>
      </c>
      <c r="E176" s="18" t="s">
        <v>245</v>
      </c>
      <c r="F176" s="303">
        <v>1.53</v>
      </c>
      <c r="G176" s="39"/>
      <c r="H176" s="45"/>
    </row>
    <row r="177" spans="1:8" s="2" customFormat="1" ht="12">
      <c r="A177" s="39"/>
      <c r="B177" s="45"/>
      <c r="C177" s="302" t="s">
        <v>256</v>
      </c>
      <c r="D177" s="302" t="s">
        <v>257</v>
      </c>
      <c r="E177" s="18" t="s">
        <v>245</v>
      </c>
      <c r="F177" s="303">
        <v>3.57</v>
      </c>
      <c r="G177" s="39"/>
      <c r="H177" s="45"/>
    </row>
    <row r="178" spans="1:8" s="2" customFormat="1" ht="12">
      <c r="A178" s="39"/>
      <c r="B178" s="45"/>
      <c r="C178" s="302" t="s">
        <v>292</v>
      </c>
      <c r="D178" s="302" t="s">
        <v>293</v>
      </c>
      <c r="E178" s="18" t="s">
        <v>245</v>
      </c>
      <c r="F178" s="303">
        <v>82.018</v>
      </c>
      <c r="G178" s="39"/>
      <c r="H178" s="45"/>
    </row>
    <row r="179" spans="1:8" s="2" customFormat="1" ht="16.8" customHeight="1">
      <c r="A179" s="39"/>
      <c r="B179" s="45"/>
      <c r="C179" s="302" t="s">
        <v>338</v>
      </c>
      <c r="D179" s="302" t="s">
        <v>339</v>
      </c>
      <c r="E179" s="18" t="s">
        <v>329</v>
      </c>
      <c r="F179" s="303">
        <v>132.05</v>
      </c>
      <c r="G179" s="39"/>
      <c r="H179" s="45"/>
    </row>
    <row r="180" spans="1:8" s="2" customFormat="1" ht="26.4" customHeight="1">
      <c r="A180" s="39"/>
      <c r="B180" s="45"/>
      <c r="C180" s="297" t="s">
        <v>1059</v>
      </c>
      <c r="D180" s="297" t="s">
        <v>88</v>
      </c>
      <c r="E180" s="39"/>
      <c r="F180" s="39"/>
      <c r="G180" s="39"/>
      <c r="H180" s="45"/>
    </row>
    <row r="181" spans="1:8" s="2" customFormat="1" ht="16.8" customHeight="1">
      <c r="A181" s="39"/>
      <c r="B181" s="45"/>
      <c r="C181" s="298" t="s">
        <v>96</v>
      </c>
      <c r="D181" s="299" t="s">
        <v>1</v>
      </c>
      <c r="E181" s="300" t="s">
        <v>1</v>
      </c>
      <c r="F181" s="301">
        <v>47.901</v>
      </c>
      <c r="G181" s="39"/>
      <c r="H181" s="45"/>
    </row>
    <row r="182" spans="1:8" s="2" customFormat="1" ht="16.8" customHeight="1">
      <c r="A182" s="39"/>
      <c r="B182" s="45"/>
      <c r="C182" s="302" t="s">
        <v>1</v>
      </c>
      <c r="D182" s="302" t="s">
        <v>184</v>
      </c>
      <c r="E182" s="18" t="s">
        <v>1</v>
      </c>
      <c r="F182" s="303">
        <v>0</v>
      </c>
      <c r="G182" s="39"/>
      <c r="H182" s="45"/>
    </row>
    <row r="183" spans="1:8" s="2" customFormat="1" ht="16.8" customHeight="1">
      <c r="A183" s="39"/>
      <c r="B183" s="45"/>
      <c r="C183" s="302" t="s">
        <v>96</v>
      </c>
      <c r="D183" s="302" t="s">
        <v>868</v>
      </c>
      <c r="E183" s="18" t="s">
        <v>1</v>
      </c>
      <c r="F183" s="303">
        <v>47.901</v>
      </c>
      <c r="G183" s="39"/>
      <c r="H183" s="45"/>
    </row>
    <row r="184" spans="1:8" s="2" customFormat="1" ht="16.8" customHeight="1">
      <c r="A184" s="39"/>
      <c r="B184" s="45"/>
      <c r="C184" s="304" t="s">
        <v>1058</v>
      </c>
      <c r="D184" s="39"/>
      <c r="E184" s="39"/>
      <c r="F184" s="39"/>
      <c r="G184" s="39"/>
      <c r="H184" s="45"/>
    </row>
    <row r="185" spans="1:8" s="2" customFormat="1" ht="12">
      <c r="A185" s="39"/>
      <c r="B185" s="45"/>
      <c r="C185" s="302" t="s">
        <v>181</v>
      </c>
      <c r="D185" s="302" t="s">
        <v>182</v>
      </c>
      <c r="E185" s="18" t="s">
        <v>174</v>
      </c>
      <c r="F185" s="303">
        <v>47.901</v>
      </c>
      <c r="G185" s="39"/>
      <c r="H185" s="45"/>
    </row>
    <row r="186" spans="1:8" s="2" customFormat="1" ht="16.8" customHeight="1">
      <c r="A186" s="39"/>
      <c r="B186" s="45"/>
      <c r="C186" s="302" t="s">
        <v>447</v>
      </c>
      <c r="D186" s="302" t="s">
        <v>448</v>
      </c>
      <c r="E186" s="18" t="s">
        <v>174</v>
      </c>
      <c r="F186" s="303">
        <v>47.901</v>
      </c>
      <c r="G186" s="39"/>
      <c r="H186" s="45"/>
    </row>
    <row r="187" spans="1:8" s="2" customFormat="1" ht="16.8" customHeight="1">
      <c r="A187" s="39"/>
      <c r="B187" s="45"/>
      <c r="C187" s="302" t="s">
        <v>544</v>
      </c>
      <c r="D187" s="302" t="s">
        <v>545</v>
      </c>
      <c r="E187" s="18" t="s">
        <v>174</v>
      </c>
      <c r="F187" s="303">
        <v>47.901</v>
      </c>
      <c r="G187" s="39"/>
      <c r="H187" s="45"/>
    </row>
    <row r="188" spans="1:8" s="2" customFormat="1" ht="16.8" customHeight="1">
      <c r="A188" s="39"/>
      <c r="B188" s="45"/>
      <c r="C188" s="302" t="s">
        <v>756</v>
      </c>
      <c r="D188" s="302" t="s">
        <v>757</v>
      </c>
      <c r="E188" s="18" t="s">
        <v>174</v>
      </c>
      <c r="F188" s="303">
        <v>47.901</v>
      </c>
      <c r="G188" s="39"/>
      <c r="H188" s="45"/>
    </row>
    <row r="189" spans="1:8" s="2" customFormat="1" ht="16.8" customHeight="1">
      <c r="A189" s="39"/>
      <c r="B189" s="45"/>
      <c r="C189" s="302" t="s">
        <v>548</v>
      </c>
      <c r="D189" s="302" t="s">
        <v>549</v>
      </c>
      <c r="E189" s="18" t="s">
        <v>174</v>
      </c>
      <c r="F189" s="303">
        <v>4.934</v>
      </c>
      <c r="G189" s="39"/>
      <c r="H189" s="45"/>
    </row>
    <row r="190" spans="1:8" s="2" customFormat="1" ht="16.8" customHeight="1">
      <c r="A190" s="39"/>
      <c r="B190" s="45"/>
      <c r="C190" s="298" t="s">
        <v>1060</v>
      </c>
      <c r="D190" s="299" t="s">
        <v>1</v>
      </c>
      <c r="E190" s="300" t="s">
        <v>1</v>
      </c>
      <c r="F190" s="301">
        <v>99.96</v>
      </c>
      <c r="G190" s="39"/>
      <c r="H190" s="45"/>
    </row>
    <row r="191" spans="1:8" s="2" customFormat="1" ht="16.8" customHeight="1">
      <c r="A191" s="39"/>
      <c r="B191" s="45"/>
      <c r="C191" s="298" t="s">
        <v>128</v>
      </c>
      <c r="D191" s="299" t="s">
        <v>1</v>
      </c>
      <c r="E191" s="300" t="s">
        <v>1</v>
      </c>
      <c r="F191" s="301">
        <v>87.966</v>
      </c>
      <c r="G191" s="39"/>
      <c r="H191" s="45"/>
    </row>
    <row r="192" spans="1:8" s="2" customFormat="1" ht="16.8" customHeight="1">
      <c r="A192" s="39"/>
      <c r="B192" s="45"/>
      <c r="C192" s="302" t="s">
        <v>1</v>
      </c>
      <c r="D192" s="302" t="s">
        <v>179</v>
      </c>
      <c r="E192" s="18" t="s">
        <v>1</v>
      </c>
      <c r="F192" s="303">
        <v>0</v>
      </c>
      <c r="G192" s="39"/>
      <c r="H192" s="45"/>
    </row>
    <row r="193" spans="1:8" s="2" customFormat="1" ht="16.8" customHeight="1">
      <c r="A193" s="39"/>
      <c r="B193" s="45"/>
      <c r="C193" s="302" t="s">
        <v>128</v>
      </c>
      <c r="D193" s="302" t="s">
        <v>1061</v>
      </c>
      <c r="E193" s="18" t="s">
        <v>1</v>
      </c>
      <c r="F193" s="303">
        <v>87.966</v>
      </c>
      <c r="G193" s="39"/>
      <c r="H193" s="45"/>
    </row>
    <row r="194" spans="1:8" s="2" customFormat="1" ht="16.8" customHeight="1">
      <c r="A194" s="39"/>
      <c r="B194" s="45"/>
      <c r="C194" s="298" t="s">
        <v>108</v>
      </c>
      <c r="D194" s="299" t="s">
        <v>1</v>
      </c>
      <c r="E194" s="300" t="s">
        <v>1</v>
      </c>
      <c r="F194" s="301">
        <v>4.982</v>
      </c>
      <c r="G194" s="39"/>
      <c r="H194" s="45"/>
    </row>
    <row r="195" spans="1:8" s="2" customFormat="1" ht="16.8" customHeight="1">
      <c r="A195" s="39"/>
      <c r="B195" s="45"/>
      <c r="C195" s="302" t="s">
        <v>1</v>
      </c>
      <c r="D195" s="302" t="s">
        <v>215</v>
      </c>
      <c r="E195" s="18" t="s">
        <v>1</v>
      </c>
      <c r="F195" s="303">
        <v>0</v>
      </c>
      <c r="G195" s="39"/>
      <c r="H195" s="45"/>
    </row>
    <row r="196" spans="1:8" s="2" customFormat="1" ht="16.8" customHeight="1">
      <c r="A196" s="39"/>
      <c r="B196" s="45"/>
      <c r="C196" s="302" t="s">
        <v>1</v>
      </c>
      <c r="D196" s="302" t="s">
        <v>295</v>
      </c>
      <c r="E196" s="18" t="s">
        <v>1</v>
      </c>
      <c r="F196" s="303">
        <v>0</v>
      </c>
      <c r="G196" s="39"/>
      <c r="H196" s="45"/>
    </row>
    <row r="197" spans="1:8" s="2" customFormat="1" ht="16.8" customHeight="1">
      <c r="A197" s="39"/>
      <c r="B197" s="45"/>
      <c r="C197" s="302" t="s">
        <v>1</v>
      </c>
      <c r="D197" s="302" t="s">
        <v>296</v>
      </c>
      <c r="E197" s="18" t="s">
        <v>1</v>
      </c>
      <c r="F197" s="303">
        <v>0</v>
      </c>
      <c r="G197" s="39"/>
      <c r="H197" s="45"/>
    </row>
    <row r="198" spans="1:8" s="2" customFormat="1" ht="16.8" customHeight="1">
      <c r="A198" s="39"/>
      <c r="B198" s="45"/>
      <c r="C198" s="302" t="s">
        <v>1</v>
      </c>
      <c r="D198" s="302" t="s">
        <v>892</v>
      </c>
      <c r="E198" s="18" t="s">
        <v>1</v>
      </c>
      <c r="F198" s="303">
        <v>4.982</v>
      </c>
      <c r="G198" s="39"/>
      <c r="H198" s="45"/>
    </row>
    <row r="199" spans="1:8" s="2" customFormat="1" ht="16.8" customHeight="1">
      <c r="A199" s="39"/>
      <c r="B199" s="45"/>
      <c r="C199" s="302" t="s">
        <v>108</v>
      </c>
      <c r="D199" s="302" t="s">
        <v>299</v>
      </c>
      <c r="E199" s="18" t="s">
        <v>1</v>
      </c>
      <c r="F199" s="303">
        <v>4.982</v>
      </c>
      <c r="G199" s="39"/>
      <c r="H199" s="45"/>
    </row>
    <row r="200" spans="1:8" s="2" customFormat="1" ht="16.8" customHeight="1">
      <c r="A200" s="39"/>
      <c r="B200" s="45"/>
      <c r="C200" s="304" t="s">
        <v>1058</v>
      </c>
      <c r="D200" s="39"/>
      <c r="E200" s="39"/>
      <c r="F200" s="39"/>
      <c r="G200" s="39"/>
      <c r="H200" s="45"/>
    </row>
    <row r="201" spans="1:8" s="2" customFormat="1" ht="12">
      <c r="A201" s="39"/>
      <c r="B201" s="45"/>
      <c r="C201" s="302" t="s">
        <v>292</v>
      </c>
      <c r="D201" s="302" t="s">
        <v>293</v>
      </c>
      <c r="E201" s="18" t="s">
        <v>245</v>
      </c>
      <c r="F201" s="303">
        <v>10.563</v>
      </c>
      <c r="G201" s="39"/>
      <c r="H201" s="45"/>
    </row>
    <row r="202" spans="1:8" s="2" customFormat="1" ht="16.8" customHeight="1">
      <c r="A202" s="39"/>
      <c r="B202" s="45"/>
      <c r="C202" s="302" t="s">
        <v>319</v>
      </c>
      <c r="D202" s="302" t="s">
        <v>320</v>
      </c>
      <c r="E202" s="18" t="s">
        <v>245</v>
      </c>
      <c r="F202" s="303">
        <v>32.122</v>
      </c>
      <c r="G202" s="39"/>
      <c r="H202" s="45"/>
    </row>
    <row r="203" spans="1:8" s="2" customFormat="1" ht="16.8" customHeight="1">
      <c r="A203" s="39"/>
      <c r="B203" s="45"/>
      <c r="C203" s="302" t="s">
        <v>439</v>
      </c>
      <c r="D203" s="302" t="s">
        <v>440</v>
      </c>
      <c r="E203" s="18" t="s">
        <v>245</v>
      </c>
      <c r="F203" s="303">
        <v>4.982</v>
      </c>
      <c r="G203" s="39"/>
      <c r="H203" s="45"/>
    </row>
    <row r="204" spans="1:8" s="2" customFormat="1" ht="16.8" customHeight="1">
      <c r="A204" s="39"/>
      <c r="B204" s="45"/>
      <c r="C204" s="298" t="s">
        <v>111</v>
      </c>
      <c r="D204" s="299" t="s">
        <v>1</v>
      </c>
      <c r="E204" s="300" t="s">
        <v>1</v>
      </c>
      <c r="F204" s="301">
        <v>16.605</v>
      </c>
      <c r="G204" s="39"/>
      <c r="H204" s="45"/>
    </row>
    <row r="205" spans="1:8" s="2" customFormat="1" ht="16.8" customHeight="1">
      <c r="A205" s="39"/>
      <c r="B205" s="45"/>
      <c r="C205" s="302" t="s">
        <v>1</v>
      </c>
      <c r="D205" s="302" t="s">
        <v>300</v>
      </c>
      <c r="E205" s="18" t="s">
        <v>1</v>
      </c>
      <c r="F205" s="303">
        <v>0</v>
      </c>
      <c r="G205" s="39"/>
      <c r="H205" s="45"/>
    </row>
    <row r="206" spans="1:8" s="2" customFormat="1" ht="16.8" customHeight="1">
      <c r="A206" s="39"/>
      <c r="B206" s="45"/>
      <c r="C206" s="302" t="s">
        <v>1</v>
      </c>
      <c r="D206" s="302" t="s">
        <v>893</v>
      </c>
      <c r="E206" s="18" t="s">
        <v>1</v>
      </c>
      <c r="F206" s="303">
        <v>16.605</v>
      </c>
      <c r="G206" s="39"/>
      <c r="H206" s="45"/>
    </row>
    <row r="207" spans="1:8" s="2" customFormat="1" ht="16.8" customHeight="1">
      <c r="A207" s="39"/>
      <c r="B207" s="45"/>
      <c r="C207" s="302" t="s">
        <v>111</v>
      </c>
      <c r="D207" s="302" t="s">
        <v>299</v>
      </c>
      <c r="E207" s="18" t="s">
        <v>1</v>
      </c>
      <c r="F207" s="303">
        <v>16.605</v>
      </c>
      <c r="G207" s="39"/>
      <c r="H207" s="45"/>
    </row>
    <row r="208" spans="1:8" s="2" customFormat="1" ht="16.8" customHeight="1">
      <c r="A208" s="39"/>
      <c r="B208" s="45"/>
      <c r="C208" s="304" t="s">
        <v>1058</v>
      </c>
      <c r="D208" s="39"/>
      <c r="E208" s="39"/>
      <c r="F208" s="39"/>
      <c r="G208" s="39"/>
      <c r="H208" s="45"/>
    </row>
    <row r="209" spans="1:8" s="2" customFormat="1" ht="12">
      <c r="A209" s="39"/>
      <c r="B209" s="45"/>
      <c r="C209" s="302" t="s">
        <v>292</v>
      </c>
      <c r="D209" s="302" t="s">
        <v>293</v>
      </c>
      <c r="E209" s="18" t="s">
        <v>245</v>
      </c>
      <c r="F209" s="303">
        <v>10.563</v>
      </c>
      <c r="G209" s="39"/>
      <c r="H209" s="45"/>
    </row>
    <row r="210" spans="1:8" s="2" customFormat="1" ht="16.8" customHeight="1">
      <c r="A210" s="39"/>
      <c r="B210" s="45"/>
      <c r="C210" s="302" t="s">
        <v>343</v>
      </c>
      <c r="D210" s="302" t="s">
        <v>344</v>
      </c>
      <c r="E210" s="18" t="s">
        <v>245</v>
      </c>
      <c r="F210" s="303">
        <v>15.318</v>
      </c>
      <c r="G210" s="39"/>
      <c r="H210" s="45"/>
    </row>
    <row r="211" spans="1:8" s="2" customFormat="1" ht="16.8" customHeight="1">
      <c r="A211" s="39"/>
      <c r="B211" s="45"/>
      <c r="C211" s="298" t="s">
        <v>130</v>
      </c>
      <c r="D211" s="299" t="s">
        <v>1</v>
      </c>
      <c r="E211" s="300" t="s">
        <v>1</v>
      </c>
      <c r="F211" s="301">
        <v>40.635</v>
      </c>
      <c r="G211" s="39"/>
      <c r="H211" s="45"/>
    </row>
    <row r="212" spans="1:8" s="2" customFormat="1" ht="16.8" customHeight="1">
      <c r="A212" s="39"/>
      <c r="B212" s="45"/>
      <c r="C212" s="302" t="s">
        <v>130</v>
      </c>
      <c r="D212" s="302" t="s">
        <v>998</v>
      </c>
      <c r="E212" s="18" t="s">
        <v>1</v>
      </c>
      <c r="F212" s="303">
        <v>40.635</v>
      </c>
      <c r="G212" s="39"/>
      <c r="H212" s="45"/>
    </row>
    <row r="213" spans="1:8" s="2" customFormat="1" ht="16.8" customHeight="1">
      <c r="A213" s="39"/>
      <c r="B213" s="45"/>
      <c r="C213" s="304" t="s">
        <v>1058</v>
      </c>
      <c r="D213" s="39"/>
      <c r="E213" s="39"/>
      <c r="F213" s="39"/>
      <c r="G213" s="39"/>
      <c r="H213" s="45"/>
    </row>
    <row r="214" spans="1:8" s="2" customFormat="1" ht="16.8" customHeight="1">
      <c r="A214" s="39"/>
      <c r="B214" s="45"/>
      <c r="C214" s="302" t="s">
        <v>772</v>
      </c>
      <c r="D214" s="302" t="s">
        <v>773</v>
      </c>
      <c r="E214" s="18" t="s">
        <v>334</v>
      </c>
      <c r="F214" s="303">
        <v>40.635</v>
      </c>
      <c r="G214" s="39"/>
      <c r="H214" s="45"/>
    </row>
    <row r="215" spans="1:8" s="2" customFormat="1" ht="16.8" customHeight="1">
      <c r="A215" s="39"/>
      <c r="B215" s="45"/>
      <c r="C215" s="302" t="s">
        <v>777</v>
      </c>
      <c r="D215" s="302" t="s">
        <v>778</v>
      </c>
      <c r="E215" s="18" t="s">
        <v>334</v>
      </c>
      <c r="F215" s="303">
        <v>81.27</v>
      </c>
      <c r="G215" s="39"/>
      <c r="H215" s="45"/>
    </row>
    <row r="216" spans="1:8" s="2" customFormat="1" ht="16.8" customHeight="1">
      <c r="A216" s="39"/>
      <c r="B216" s="45"/>
      <c r="C216" s="302" t="s">
        <v>792</v>
      </c>
      <c r="D216" s="302" t="s">
        <v>793</v>
      </c>
      <c r="E216" s="18" t="s">
        <v>334</v>
      </c>
      <c r="F216" s="303">
        <v>40.635</v>
      </c>
      <c r="G216" s="39"/>
      <c r="H216" s="45"/>
    </row>
    <row r="217" spans="1:8" s="2" customFormat="1" ht="16.8" customHeight="1">
      <c r="A217" s="39"/>
      <c r="B217" s="45"/>
      <c r="C217" s="298" t="s">
        <v>113</v>
      </c>
      <c r="D217" s="299" t="s">
        <v>1</v>
      </c>
      <c r="E217" s="300" t="s">
        <v>1</v>
      </c>
      <c r="F217" s="301">
        <v>92.408</v>
      </c>
      <c r="G217" s="39"/>
      <c r="H217" s="45"/>
    </row>
    <row r="218" spans="1:8" s="2" customFormat="1" ht="16.8" customHeight="1">
      <c r="A218" s="39"/>
      <c r="B218" s="45"/>
      <c r="C218" s="302" t="s">
        <v>1</v>
      </c>
      <c r="D218" s="302" t="s">
        <v>215</v>
      </c>
      <c r="E218" s="18" t="s">
        <v>1</v>
      </c>
      <c r="F218" s="303">
        <v>0</v>
      </c>
      <c r="G218" s="39"/>
      <c r="H218" s="45"/>
    </row>
    <row r="219" spans="1:8" s="2" customFormat="1" ht="16.8" customHeight="1">
      <c r="A219" s="39"/>
      <c r="B219" s="45"/>
      <c r="C219" s="302" t="s">
        <v>1</v>
      </c>
      <c r="D219" s="302" t="s">
        <v>264</v>
      </c>
      <c r="E219" s="18" t="s">
        <v>1</v>
      </c>
      <c r="F219" s="303">
        <v>0</v>
      </c>
      <c r="G219" s="39"/>
      <c r="H219" s="45"/>
    </row>
    <row r="220" spans="1:8" s="2" customFormat="1" ht="16.8" customHeight="1">
      <c r="A220" s="39"/>
      <c r="B220" s="45"/>
      <c r="C220" s="302" t="s">
        <v>1</v>
      </c>
      <c r="D220" s="302" t="s">
        <v>890</v>
      </c>
      <c r="E220" s="18" t="s">
        <v>1</v>
      </c>
      <c r="F220" s="303">
        <v>90.2</v>
      </c>
      <c r="G220" s="39"/>
      <c r="H220" s="45"/>
    </row>
    <row r="221" spans="1:8" s="2" customFormat="1" ht="16.8" customHeight="1">
      <c r="A221" s="39"/>
      <c r="B221" s="45"/>
      <c r="C221" s="302" t="s">
        <v>1</v>
      </c>
      <c r="D221" s="302" t="s">
        <v>891</v>
      </c>
      <c r="E221" s="18" t="s">
        <v>1</v>
      </c>
      <c r="F221" s="303">
        <v>2.208</v>
      </c>
      <c r="G221" s="39"/>
      <c r="H221" s="45"/>
    </row>
    <row r="222" spans="1:8" s="2" customFormat="1" ht="16.8" customHeight="1">
      <c r="A222" s="39"/>
      <c r="B222" s="45"/>
      <c r="C222" s="302" t="s">
        <v>113</v>
      </c>
      <c r="D222" s="302" t="s">
        <v>187</v>
      </c>
      <c r="E222" s="18" t="s">
        <v>1</v>
      </c>
      <c r="F222" s="303">
        <v>92.408</v>
      </c>
      <c r="G222" s="39"/>
      <c r="H222" s="45"/>
    </row>
    <row r="223" spans="1:8" s="2" customFormat="1" ht="16.8" customHeight="1">
      <c r="A223" s="39"/>
      <c r="B223" s="45"/>
      <c r="C223" s="304" t="s">
        <v>1058</v>
      </c>
      <c r="D223" s="39"/>
      <c r="E223" s="39"/>
      <c r="F223" s="39"/>
      <c r="G223" s="39"/>
      <c r="H223" s="45"/>
    </row>
    <row r="224" spans="1:8" s="2" customFormat="1" ht="16.8" customHeight="1">
      <c r="A224" s="39"/>
      <c r="B224" s="45"/>
      <c r="C224" s="302" t="s">
        <v>281</v>
      </c>
      <c r="D224" s="302" t="s">
        <v>282</v>
      </c>
      <c r="E224" s="18" t="s">
        <v>174</v>
      </c>
      <c r="F224" s="303">
        <v>92.408</v>
      </c>
      <c r="G224" s="39"/>
      <c r="H224" s="45"/>
    </row>
    <row r="225" spans="1:8" s="2" customFormat="1" ht="16.8" customHeight="1">
      <c r="A225" s="39"/>
      <c r="B225" s="45"/>
      <c r="C225" s="302" t="s">
        <v>288</v>
      </c>
      <c r="D225" s="302" t="s">
        <v>289</v>
      </c>
      <c r="E225" s="18" t="s">
        <v>174</v>
      </c>
      <c r="F225" s="303">
        <v>92.408</v>
      </c>
      <c r="G225" s="39"/>
      <c r="H225" s="45"/>
    </row>
    <row r="226" spans="1:8" s="2" customFormat="1" ht="16.8" customHeight="1">
      <c r="A226" s="39"/>
      <c r="B226" s="45"/>
      <c r="C226" s="298" t="s">
        <v>845</v>
      </c>
      <c r="D226" s="299" t="s">
        <v>1</v>
      </c>
      <c r="E226" s="300" t="s">
        <v>1</v>
      </c>
      <c r="F226" s="301">
        <v>0.15</v>
      </c>
      <c r="G226" s="39"/>
      <c r="H226" s="45"/>
    </row>
    <row r="227" spans="1:8" s="2" customFormat="1" ht="16.8" customHeight="1">
      <c r="A227" s="39"/>
      <c r="B227" s="45"/>
      <c r="C227" s="302" t="s">
        <v>845</v>
      </c>
      <c r="D227" s="302" t="s">
        <v>895</v>
      </c>
      <c r="E227" s="18" t="s">
        <v>1</v>
      </c>
      <c r="F227" s="303">
        <v>0.15</v>
      </c>
      <c r="G227" s="39"/>
      <c r="H227" s="45"/>
    </row>
    <row r="228" spans="1:8" s="2" customFormat="1" ht="16.8" customHeight="1">
      <c r="A228" s="39"/>
      <c r="B228" s="45"/>
      <c r="C228" s="304" t="s">
        <v>1058</v>
      </c>
      <c r="D228" s="39"/>
      <c r="E228" s="39"/>
      <c r="F228" s="39"/>
      <c r="G228" s="39"/>
      <c r="H228" s="45"/>
    </row>
    <row r="229" spans="1:8" s="2" customFormat="1" ht="12">
      <c r="A229" s="39"/>
      <c r="B229" s="45"/>
      <c r="C229" s="302" t="s">
        <v>292</v>
      </c>
      <c r="D229" s="302" t="s">
        <v>293</v>
      </c>
      <c r="E229" s="18" t="s">
        <v>245</v>
      </c>
      <c r="F229" s="303">
        <v>10.563</v>
      </c>
      <c r="G229" s="39"/>
      <c r="H229" s="45"/>
    </row>
    <row r="230" spans="1:8" s="2" customFormat="1" ht="16.8" customHeight="1">
      <c r="A230" s="39"/>
      <c r="B230" s="45"/>
      <c r="C230" s="302" t="s">
        <v>908</v>
      </c>
      <c r="D230" s="302" t="s">
        <v>909</v>
      </c>
      <c r="E230" s="18" t="s">
        <v>245</v>
      </c>
      <c r="F230" s="303">
        <v>0.15</v>
      </c>
      <c r="G230" s="39"/>
      <c r="H230" s="45"/>
    </row>
    <row r="231" spans="1:8" s="2" customFormat="1" ht="16.8" customHeight="1">
      <c r="A231" s="39"/>
      <c r="B231" s="45"/>
      <c r="C231" s="298" t="s">
        <v>116</v>
      </c>
      <c r="D231" s="299" t="s">
        <v>1</v>
      </c>
      <c r="E231" s="300" t="s">
        <v>1</v>
      </c>
      <c r="F231" s="301">
        <v>35.96</v>
      </c>
      <c r="G231" s="39"/>
      <c r="H231" s="45"/>
    </row>
    <row r="232" spans="1:8" s="2" customFormat="1" ht="16.8" customHeight="1">
      <c r="A232" s="39"/>
      <c r="B232" s="45"/>
      <c r="C232" s="302" t="s">
        <v>1</v>
      </c>
      <c r="D232" s="302" t="s">
        <v>517</v>
      </c>
      <c r="E232" s="18" t="s">
        <v>1</v>
      </c>
      <c r="F232" s="303">
        <v>0</v>
      </c>
      <c r="G232" s="39"/>
      <c r="H232" s="45"/>
    </row>
    <row r="233" spans="1:8" s="2" customFormat="1" ht="16.8" customHeight="1">
      <c r="A233" s="39"/>
      <c r="B233" s="45"/>
      <c r="C233" s="302" t="s">
        <v>1</v>
      </c>
      <c r="D233" s="302" t="s">
        <v>986</v>
      </c>
      <c r="E233" s="18" t="s">
        <v>1</v>
      </c>
      <c r="F233" s="303">
        <v>35.96</v>
      </c>
      <c r="G233" s="39"/>
      <c r="H233" s="45"/>
    </row>
    <row r="234" spans="1:8" s="2" customFormat="1" ht="16.8" customHeight="1">
      <c r="A234" s="39"/>
      <c r="B234" s="45"/>
      <c r="C234" s="302" t="s">
        <v>116</v>
      </c>
      <c r="D234" s="302" t="s">
        <v>187</v>
      </c>
      <c r="E234" s="18" t="s">
        <v>1</v>
      </c>
      <c r="F234" s="303">
        <v>35.96</v>
      </c>
      <c r="G234" s="39"/>
      <c r="H234" s="45"/>
    </row>
    <row r="235" spans="1:8" s="2" customFormat="1" ht="16.8" customHeight="1">
      <c r="A235" s="39"/>
      <c r="B235" s="45"/>
      <c r="C235" s="304" t="s">
        <v>1058</v>
      </c>
      <c r="D235" s="39"/>
      <c r="E235" s="39"/>
      <c r="F235" s="39"/>
      <c r="G235" s="39"/>
      <c r="H235" s="45"/>
    </row>
    <row r="236" spans="1:8" s="2" customFormat="1" ht="16.8" customHeight="1">
      <c r="A236" s="39"/>
      <c r="B236" s="45"/>
      <c r="C236" s="302" t="s">
        <v>734</v>
      </c>
      <c r="D236" s="302" t="s">
        <v>735</v>
      </c>
      <c r="E236" s="18" t="s">
        <v>202</v>
      </c>
      <c r="F236" s="303">
        <v>35.96</v>
      </c>
      <c r="G236" s="39"/>
      <c r="H236" s="45"/>
    </row>
    <row r="237" spans="1:8" s="2" customFormat="1" ht="16.8" customHeight="1">
      <c r="A237" s="39"/>
      <c r="B237" s="45"/>
      <c r="C237" s="302" t="s">
        <v>739</v>
      </c>
      <c r="D237" s="302" t="s">
        <v>740</v>
      </c>
      <c r="E237" s="18" t="s">
        <v>202</v>
      </c>
      <c r="F237" s="303">
        <v>35.96</v>
      </c>
      <c r="G237" s="39"/>
      <c r="H237" s="45"/>
    </row>
    <row r="238" spans="1:8" s="2" customFormat="1" ht="16.8" customHeight="1">
      <c r="A238" s="39"/>
      <c r="B238" s="45"/>
      <c r="C238" s="298" t="s">
        <v>118</v>
      </c>
      <c r="D238" s="299" t="s">
        <v>1</v>
      </c>
      <c r="E238" s="300" t="s">
        <v>1</v>
      </c>
      <c r="F238" s="301">
        <v>32.122</v>
      </c>
      <c r="G238" s="39"/>
      <c r="H238" s="45"/>
    </row>
    <row r="239" spans="1:8" s="2" customFormat="1" ht="16.8" customHeight="1">
      <c r="A239" s="39"/>
      <c r="B239" s="45"/>
      <c r="C239" s="302" t="s">
        <v>1</v>
      </c>
      <c r="D239" s="302" t="s">
        <v>184</v>
      </c>
      <c r="E239" s="18" t="s">
        <v>1</v>
      </c>
      <c r="F239" s="303">
        <v>0</v>
      </c>
      <c r="G239" s="39"/>
      <c r="H239" s="45"/>
    </row>
    <row r="240" spans="1:8" s="2" customFormat="1" ht="16.8" customHeight="1">
      <c r="A240" s="39"/>
      <c r="B240" s="45"/>
      <c r="C240" s="302" t="s">
        <v>1</v>
      </c>
      <c r="D240" s="302" t="s">
        <v>368</v>
      </c>
      <c r="E240" s="18" t="s">
        <v>1</v>
      </c>
      <c r="F240" s="303">
        <v>0</v>
      </c>
      <c r="G240" s="39"/>
      <c r="H240" s="45"/>
    </row>
    <row r="241" spans="1:8" s="2" customFormat="1" ht="16.8" customHeight="1">
      <c r="A241" s="39"/>
      <c r="B241" s="45"/>
      <c r="C241" s="302" t="s">
        <v>1</v>
      </c>
      <c r="D241" s="302" t="s">
        <v>902</v>
      </c>
      <c r="E241" s="18" t="s">
        <v>1</v>
      </c>
      <c r="F241" s="303">
        <v>32.122</v>
      </c>
      <c r="G241" s="39"/>
      <c r="H241" s="45"/>
    </row>
    <row r="242" spans="1:8" s="2" customFormat="1" ht="16.8" customHeight="1">
      <c r="A242" s="39"/>
      <c r="B242" s="45"/>
      <c r="C242" s="302" t="s">
        <v>118</v>
      </c>
      <c r="D242" s="302" t="s">
        <v>187</v>
      </c>
      <c r="E242" s="18" t="s">
        <v>1</v>
      </c>
      <c r="F242" s="303">
        <v>32.122</v>
      </c>
      <c r="G242" s="39"/>
      <c r="H242" s="45"/>
    </row>
    <row r="243" spans="1:8" s="2" customFormat="1" ht="16.8" customHeight="1">
      <c r="A243" s="39"/>
      <c r="B243" s="45"/>
      <c r="C243" s="304" t="s">
        <v>1058</v>
      </c>
      <c r="D243" s="39"/>
      <c r="E243" s="39"/>
      <c r="F243" s="39"/>
      <c r="G243" s="39"/>
      <c r="H243" s="45"/>
    </row>
    <row r="244" spans="1:8" s="2" customFormat="1" ht="16.8" customHeight="1">
      <c r="A244" s="39"/>
      <c r="B244" s="45"/>
      <c r="C244" s="302" t="s">
        <v>319</v>
      </c>
      <c r="D244" s="302" t="s">
        <v>320</v>
      </c>
      <c r="E244" s="18" t="s">
        <v>245</v>
      </c>
      <c r="F244" s="303">
        <v>32.122</v>
      </c>
      <c r="G244" s="39"/>
      <c r="H244" s="45"/>
    </row>
    <row r="245" spans="1:8" s="2" customFormat="1" ht="12">
      <c r="A245" s="39"/>
      <c r="B245" s="45"/>
      <c r="C245" s="302" t="s">
        <v>371</v>
      </c>
      <c r="D245" s="302" t="s">
        <v>372</v>
      </c>
      <c r="E245" s="18" t="s">
        <v>245</v>
      </c>
      <c r="F245" s="303">
        <v>32.122</v>
      </c>
      <c r="G245" s="39"/>
      <c r="H245" s="45"/>
    </row>
    <row r="246" spans="1:8" s="2" customFormat="1" ht="16.8" customHeight="1">
      <c r="A246" s="39"/>
      <c r="B246" s="45"/>
      <c r="C246" s="298" t="s">
        <v>120</v>
      </c>
      <c r="D246" s="299" t="s">
        <v>1</v>
      </c>
      <c r="E246" s="300" t="s">
        <v>1</v>
      </c>
      <c r="F246" s="301">
        <v>15.318</v>
      </c>
      <c r="G246" s="39"/>
      <c r="H246" s="45"/>
    </row>
    <row r="247" spans="1:8" s="2" customFormat="1" ht="16.8" customHeight="1">
      <c r="A247" s="39"/>
      <c r="B247" s="45"/>
      <c r="C247" s="302" t="s">
        <v>120</v>
      </c>
      <c r="D247" s="302" t="s">
        <v>900</v>
      </c>
      <c r="E247" s="18" t="s">
        <v>1</v>
      </c>
      <c r="F247" s="303">
        <v>15.318</v>
      </c>
      <c r="G247" s="39"/>
      <c r="H247" s="45"/>
    </row>
    <row r="248" spans="1:8" s="2" customFormat="1" ht="16.8" customHeight="1">
      <c r="A248" s="39"/>
      <c r="B248" s="45"/>
      <c r="C248" s="304" t="s">
        <v>1058</v>
      </c>
      <c r="D248" s="39"/>
      <c r="E248" s="39"/>
      <c r="F248" s="39"/>
      <c r="G248" s="39"/>
      <c r="H248" s="45"/>
    </row>
    <row r="249" spans="1:8" s="2" customFormat="1" ht="16.8" customHeight="1">
      <c r="A249" s="39"/>
      <c r="B249" s="45"/>
      <c r="C249" s="302" t="s">
        <v>343</v>
      </c>
      <c r="D249" s="302" t="s">
        <v>344</v>
      </c>
      <c r="E249" s="18" t="s">
        <v>245</v>
      </c>
      <c r="F249" s="303">
        <v>15.318</v>
      </c>
      <c r="G249" s="39"/>
      <c r="H249" s="45"/>
    </row>
    <row r="250" spans="1:8" s="2" customFormat="1" ht="16.8" customHeight="1">
      <c r="A250" s="39"/>
      <c r="B250" s="45"/>
      <c r="C250" s="302" t="s">
        <v>319</v>
      </c>
      <c r="D250" s="302" t="s">
        <v>320</v>
      </c>
      <c r="E250" s="18" t="s">
        <v>245</v>
      </c>
      <c r="F250" s="303">
        <v>32.122</v>
      </c>
      <c r="G250" s="39"/>
      <c r="H250" s="45"/>
    </row>
    <row r="251" spans="1:8" s="2" customFormat="1" ht="16.8" customHeight="1">
      <c r="A251" s="39"/>
      <c r="B251" s="45"/>
      <c r="C251" s="302" t="s">
        <v>363</v>
      </c>
      <c r="D251" s="302" t="s">
        <v>364</v>
      </c>
      <c r="E251" s="18" t="s">
        <v>334</v>
      </c>
      <c r="F251" s="303">
        <v>27.572</v>
      </c>
      <c r="G251" s="39"/>
      <c r="H251" s="45"/>
    </row>
    <row r="252" spans="1:8" s="2" customFormat="1" ht="16.8" customHeight="1">
      <c r="A252" s="39"/>
      <c r="B252" s="45"/>
      <c r="C252" s="298" t="s">
        <v>101</v>
      </c>
      <c r="D252" s="299" t="s">
        <v>1</v>
      </c>
      <c r="E252" s="300" t="s">
        <v>1</v>
      </c>
      <c r="F252" s="301">
        <v>11.822</v>
      </c>
      <c r="G252" s="39"/>
      <c r="H252" s="45"/>
    </row>
    <row r="253" spans="1:8" s="2" customFormat="1" ht="16.8" customHeight="1">
      <c r="A253" s="39"/>
      <c r="B253" s="45"/>
      <c r="C253" s="302" t="s">
        <v>101</v>
      </c>
      <c r="D253" s="302" t="s">
        <v>897</v>
      </c>
      <c r="E253" s="18" t="s">
        <v>1</v>
      </c>
      <c r="F253" s="303">
        <v>11.822</v>
      </c>
      <c r="G253" s="39"/>
      <c r="H253" s="45"/>
    </row>
    <row r="254" spans="1:8" s="2" customFormat="1" ht="16.8" customHeight="1">
      <c r="A254" s="39"/>
      <c r="B254" s="45"/>
      <c r="C254" s="304" t="s">
        <v>1058</v>
      </c>
      <c r="D254" s="39"/>
      <c r="E254" s="39"/>
      <c r="F254" s="39"/>
      <c r="G254" s="39"/>
      <c r="H254" s="45"/>
    </row>
    <row r="255" spans="1:8" s="2" customFormat="1" ht="12">
      <c r="A255" s="39"/>
      <c r="B255" s="45"/>
      <c r="C255" s="302" t="s">
        <v>292</v>
      </c>
      <c r="D255" s="302" t="s">
        <v>293</v>
      </c>
      <c r="E255" s="18" t="s">
        <v>245</v>
      </c>
      <c r="F255" s="303">
        <v>10.563</v>
      </c>
      <c r="G255" s="39"/>
      <c r="H255" s="45"/>
    </row>
    <row r="256" spans="1:8" s="2" customFormat="1" ht="16.8" customHeight="1">
      <c r="A256" s="39"/>
      <c r="B256" s="45"/>
      <c r="C256" s="302" t="s">
        <v>319</v>
      </c>
      <c r="D256" s="302" t="s">
        <v>320</v>
      </c>
      <c r="E256" s="18" t="s">
        <v>245</v>
      </c>
      <c r="F256" s="303">
        <v>32.122</v>
      </c>
      <c r="G256" s="39"/>
      <c r="H256" s="45"/>
    </row>
    <row r="257" spans="1:8" s="2" customFormat="1" ht="16.8" customHeight="1">
      <c r="A257" s="39"/>
      <c r="B257" s="45"/>
      <c r="C257" s="302" t="s">
        <v>351</v>
      </c>
      <c r="D257" s="302" t="s">
        <v>352</v>
      </c>
      <c r="E257" s="18" t="s">
        <v>334</v>
      </c>
      <c r="F257" s="303">
        <v>21.28</v>
      </c>
      <c r="G257" s="39"/>
      <c r="H257" s="45"/>
    </row>
    <row r="258" spans="1:8" s="2" customFormat="1" ht="16.8" customHeight="1">
      <c r="A258" s="39"/>
      <c r="B258" s="45"/>
      <c r="C258" s="298" t="s">
        <v>99</v>
      </c>
      <c r="D258" s="299" t="s">
        <v>1</v>
      </c>
      <c r="E258" s="300" t="s">
        <v>1</v>
      </c>
      <c r="F258" s="301">
        <v>14.6</v>
      </c>
      <c r="G258" s="39"/>
      <c r="H258" s="45"/>
    </row>
    <row r="259" spans="1:8" s="2" customFormat="1" ht="16.8" customHeight="1">
      <c r="A259" s="39"/>
      <c r="B259" s="45"/>
      <c r="C259" s="302" t="s">
        <v>1</v>
      </c>
      <c r="D259" s="302" t="s">
        <v>378</v>
      </c>
      <c r="E259" s="18" t="s">
        <v>1</v>
      </c>
      <c r="F259" s="303">
        <v>0</v>
      </c>
      <c r="G259" s="39"/>
      <c r="H259" s="45"/>
    </row>
    <row r="260" spans="1:8" s="2" customFormat="1" ht="16.8" customHeight="1">
      <c r="A260" s="39"/>
      <c r="B260" s="45"/>
      <c r="C260" s="302" t="s">
        <v>99</v>
      </c>
      <c r="D260" s="302" t="s">
        <v>904</v>
      </c>
      <c r="E260" s="18" t="s">
        <v>1</v>
      </c>
      <c r="F260" s="303">
        <v>14.6</v>
      </c>
      <c r="G260" s="39"/>
      <c r="H260" s="45"/>
    </row>
    <row r="261" spans="1:8" s="2" customFormat="1" ht="16.8" customHeight="1">
      <c r="A261" s="39"/>
      <c r="B261" s="45"/>
      <c r="C261" s="304" t="s">
        <v>1058</v>
      </c>
      <c r="D261" s="39"/>
      <c r="E261" s="39"/>
      <c r="F261" s="39"/>
      <c r="G261" s="39"/>
      <c r="H261" s="45"/>
    </row>
    <row r="262" spans="1:8" s="2" customFormat="1" ht="16.8" customHeight="1">
      <c r="A262" s="39"/>
      <c r="B262" s="45"/>
      <c r="C262" s="302" t="s">
        <v>375</v>
      </c>
      <c r="D262" s="302" t="s">
        <v>376</v>
      </c>
      <c r="E262" s="18" t="s">
        <v>174</v>
      </c>
      <c r="F262" s="303">
        <v>14.6</v>
      </c>
      <c r="G262" s="39"/>
      <c r="H262" s="45"/>
    </row>
    <row r="263" spans="1:8" s="2" customFormat="1" ht="16.8" customHeight="1">
      <c r="A263" s="39"/>
      <c r="B263" s="45"/>
      <c r="C263" s="302" t="s">
        <v>381</v>
      </c>
      <c r="D263" s="302" t="s">
        <v>382</v>
      </c>
      <c r="E263" s="18" t="s">
        <v>174</v>
      </c>
      <c r="F263" s="303">
        <v>14.6</v>
      </c>
      <c r="G263" s="39"/>
      <c r="H263" s="45"/>
    </row>
    <row r="264" spans="1:8" s="2" customFormat="1" ht="16.8" customHeight="1">
      <c r="A264" s="39"/>
      <c r="B264" s="45"/>
      <c r="C264" s="302" t="s">
        <v>386</v>
      </c>
      <c r="D264" s="302" t="s">
        <v>387</v>
      </c>
      <c r="E264" s="18" t="s">
        <v>174</v>
      </c>
      <c r="F264" s="303">
        <v>14.6</v>
      </c>
      <c r="G264" s="39"/>
      <c r="H264" s="45"/>
    </row>
    <row r="265" spans="1:8" s="2" customFormat="1" ht="16.8" customHeight="1">
      <c r="A265" s="39"/>
      <c r="B265" s="45"/>
      <c r="C265" s="302" t="s">
        <v>390</v>
      </c>
      <c r="D265" s="302" t="s">
        <v>391</v>
      </c>
      <c r="E265" s="18" t="s">
        <v>392</v>
      </c>
      <c r="F265" s="303">
        <v>0.438</v>
      </c>
      <c r="G265" s="39"/>
      <c r="H265" s="45"/>
    </row>
    <row r="266" spans="1:8" s="2" customFormat="1" ht="16.8" customHeight="1">
      <c r="A266" s="39"/>
      <c r="B266" s="45"/>
      <c r="C266" s="298" t="s">
        <v>122</v>
      </c>
      <c r="D266" s="299" t="s">
        <v>1</v>
      </c>
      <c r="E266" s="300" t="s">
        <v>1</v>
      </c>
      <c r="F266" s="301">
        <v>35.209</v>
      </c>
      <c r="G266" s="39"/>
      <c r="H266" s="45"/>
    </row>
    <row r="267" spans="1:8" s="2" customFormat="1" ht="16.8" customHeight="1">
      <c r="A267" s="39"/>
      <c r="B267" s="45"/>
      <c r="C267" s="302" t="s">
        <v>122</v>
      </c>
      <c r="D267" s="302" t="s">
        <v>312</v>
      </c>
      <c r="E267" s="18" t="s">
        <v>1</v>
      </c>
      <c r="F267" s="303">
        <v>35.209</v>
      </c>
      <c r="G267" s="39"/>
      <c r="H267" s="45"/>
    </row>
    <row r="268" spans="1:8" s="2" customFormat="1" ht="16.8" customHeight="1">
      <c r="A268" s="39"/>
      <c r="B268" s="45"/>
      <c r="C268" s="304" t="s">
        <v>1058</v>
      </c>
      <c r="D268" s="39"/>
      <c r="E268" s="39"/>
      <c r="F268" s="39"/>
      <c r="G268" s="39"/>
      <c r="H268" s="45"/>
    </row>
    <row r="269" spans="1:8" s="2" customFormat="1" ht="12">
      <c r="A269" s="39"/>
      <c r="B269" s="45"/>
      <c r="C269" s="302" t="s">
        <v>292</v>
      </c>
      <c r="D269" s="302" t="s">
        <v>293</v>
      </c>
      <c r="E269" s="18" t="s">
        <v>245</v>
      </c>
      <c r="F269" s="303">
        <v>10.563</v>
      </c>
      <c r="G269" s="39"/>
      <c r="H269" s="45"/>
    </row>
    <row r="270" spans="1:8" s="2" customFormat="1" ht="12">
      <c r="A270" s="39"/>
      <c r="B270" s="45"/>
      <c r="C270" s="302" t="s">
        <v>314</v>
      </c>
      <c r="D270" s="302" t="s">
        <v>315</v>
      </c>
      <c r="E270" s="18" t="s">
        <v>245</v>
      </c>
      <c r="F270" s="303">
        <v>24.646</v>
      </c>
      <c r="G270" s="39"/>
      <c r="H270" s="45"/>
    </row>
    <row r="271" spans="1:8" s="2" customFormat="1" ht="16.8" customHeight="1">
      <c r="A271" s="39"/>
      <c r="B271" s="45"/>
      <c r="C271" s="302" t="s">
        <v>319</v>
      </c>
      <c r="D271" s="302" t="s">
        <v>320</v>
      </c>
      <c r="E271" s="18" t="s">
        <v>245</v>
      </c>
      <c r="F271" s="303">
        <v>10.563</v>
      </c>
      <c r="G271" s="39"/>
      <c r="H271" s="45"/>
    </row>
    <row r="272" spans="1:8" s="2" customFormat="1" ht="16.8" customHeight="1">
      <c r="A272" s="39"/>
      <c r="B272" s="45"/>
      <c r="C272" s="302" t="s">
        <v>323</v>
      </c>
      <c r="D272" s="302" t="s">
        <v>324</v>
      </c>
      <c r="E272" s="18" t="s">
        <v>245</v>
      </c>
      <c r="F272" s="303">
        <v>24.646</v>
      </c>
      <c r="G272" s="39"/>
      <c r="H272" s="45"/>
    </row>
    <row r="273" spans="1:8" s="2" customFormat="1" ht="16.8" customHeight="1">
      <c r="A273" s="39"/>
      <c r="B273" s="45"/>
      <c r="C273" s="302" t="s">
        <v>327</v>
      </c>
      <c r="D273" s="302" t="s">
        <v>328</v>
      </c>
      <c r="E273" s="18" t="s">
        <v>329</v>
      </c>
      <c r="F273" s="303">
        <v>35.209</v>
      </c>
      <c r="G273" s="39"/>
      <c r="H273" s="45"/>
    </row>
    <row r="274" spans="1:8" s="2" customFormat="1" ht="12">
      <c r="A274" s="39"/>
      <c r="B274" s="45"/>
      <c r="C274" s="302" t="s">
        <v>332</v>
      </c>
      <c r="D274" s="302" t="s">
        <v>333</v>
      </c>
      <c r="E274" s="18" t="s">
        <v>334</v>
      </c>
      <c r="F274" s="303">
        <v>63.376</v>
      </c>
      <c r="G274" s="39"/>
      <c r="H274" s="45"/>
    </row>
    <row r="275" spans="1:8" s="2" customFormat="1" ht="16.8" customHeight="1">
      <c r="A275" s="39"/>
      <c r="B275" s="45"/>
      <c r="C275" s="298" t="s">
        <v>124</v>
      </c>
      <c r="D275" s="299" t="s">
        <v>1</v>
      </c>
      <c r="E275" s="300" t="s">
        <v>1</v>
      </c>
      <c r="F275" s="301">
        <v>23.387</v>
      </c>
      <c r="G275" s="39"/>
      <c r="H275" s="45"/>
    </row>
    <row r="276" spans="1:8" s="2" customFormat="1" ht="16.8" customHeight="1">
      <c r="A276" s="39"/>
      <c r="B276" s="45"/>
      <c r="C276" s="302" t="s">
        <v>1</v>
      </c>
      <c r="D276" s="302" t="s">
        <v>215</v>
      </c>
      <c r="E276" s="18" t="s">
        <v>1</v>
      </c>
      <c r="F276" s="303">
        <v>0</v>
      </c>
      <c r="G276" s="39"/>
      <c r="H276" s="45"/>
    </row>
    <row r="277" spans="1:8" s="2" customFormat="1" ht="16.8" customHeight="1">
      <c r="A277" s="39"/>
      <c r="B277" s="45"/>
      <c r="C277" s="302" t="s">
        <v>1</v>
      </c>
      <c r="D277" s="302" t="s">
        <v>295</v>
      </c>
      <c r="E277" s="18" t="s">
        <v>1</v>
      </c>
      <c r="F277" s="303">
        <v>0</v>
      </c>
      <c r="G277" s="39"/>
      <c r="H277" s="45"/>
    </row>
    <row r="278" spans="1:8" s="2" customFormat="1" ht="16.8" customHeight="1">
      <c r="A278" s="39"/>
      <c r="B278" s="45"/>
      <c r="C278" s="302" t="s">
        <v>1</v>
      </c>
      <c r="D278" s="302" t="s">
        <v>296</v>
      </c>
      <c r="E278" s="18" t="s">
        <v>1</v>
      </c>
      <c r="F278" s="303">
        <v>0</v>
      </c>
      <c r="G278" s="39"/>
      <c r="H278" s="45"/>
    </row>
    <row r="279" spans="1:8" s="2" customFormat="1" ht="16.8" customHeight="1">
      <c r="A279" s="39"/>
      <c r="B279" s="45"/>
      <c r="C279" s="302" t="s">
        <v>1</v>
      </c>
      <c r="D279" s="302" t="s">
        <v>892</v>
      </c>
      <c r="E279" s="18" t="s">
        <v>1</v>
      </c>
      <c r="F279" s="303">
        <v>4.982</v>
      </c>
      <c r="G279" s="39"/>
      <c r="H279" s="45"/>
    </row>
    <row r="280" spans="1:8" s="2" customFormat="1" ht="16.8" customHeight="1">
      <c r="A280" s="39"/>
      <c r="B280" s="45"/>
      <c r="C280" s="302" t="s">
        <v>1</v>
      </c>
      <c r="D280" s="302" t="s">
        <v>300</v>
      </c>
      <c r="E280" s="18" t="s">
        <v>1</v>
      </c>
      <c r="F280" s="303">
        <v>0</v>
      </c>
      <c r="G280" s="39"/>
      <c r="H280" s="45"/>
    </row>
    <row r="281" spans="1:8" s="2" customFormat="1" ht="16.8" customHeight="1">
      <c r="A281" s="39"/>
      <c r="B281" s="45"/>
      <c r="C281" s="302" t="s">
        <v>1</v>
      </c>
      <c r="D281" s="302" t="s">
        <v>893</v>
      </c>
      <c r="E281" s="18" t="s">
        <v>1</v>
      </c>
      <c r="F281" s="303">
        <v>16.605</v>
      </c>
      <c r="G281" s="39"/>
      <c r="H281" s="45"/>
    </row>
    <row r="282" spans="1:8" s="2" customFormat="1" ht="16.8" customHeight="1">
      <c r="A282" s="39"/>
      <c r="B282" s="45"/>
      <c r="C282" s="302" t="s">
        <v>1</v>
      </c>
      <c r="D282" s="302" t="s">
        <v>894</v>
      </c>
      <c r="E282" s="18" t="s">
        <v>1</v>
      </c>
      <c r="F282" s="303">
        <v>1.65</v>
      </c>
      <c r="G282" s="39"/>
      <c r="H282" s="45"/>
    </row>
    <row r="283" spans="1:8" s="2" customFormat="1" ht="16.8" customHeight="1">
      <c r="A283" s="39"/>
      <c r="B283" s="45"/>
      <c r="C283" s="302" t="s">
        <v>845</v>
      </c>
      <c r="D283" s="302" t="s">
        <v>895</v>
      </c>
      <c r="E283" s="18" t="s">
        <v>1</v>
      </c>
      <c r="F283" s="303">
        <v>0.15</v>
      </c>
      <c r="G283" s="39"/>
      <c r="H283" s="45"/>
    </row>
    <row r="284" spans="1:8" s="2" customFormat="1" ht="16.8" customHeight="1">
      <c r="A284" s="39"/>
      <c r="B284" s="45"/>
      <c r="C284" s="302" t="s">
        <v>124</v>
      </c>
      <c r="D284" s="302" t="s">
        <v>187</v>
      </c>
      <c r="E284" s="18" t="s">
        <v>1</v>
      </c>
      <c r="F284" s="303">
        <v>23.387</v>
      </c>
      <c r="G284" s="39"/>
      <c r="H284" s="45"/>
    </row>
    <row r="285" spans="1:8" s="2" customFormat="1" ht="16.8" customHeight="1">
      <c r="A285" s="39"/>
      <c r="B285" s="45"/>
      <c r="C285" s="304" t="s">
        <v>1058</v>
      </c>
      <c r="D285" s="39"/>
      <c r="E285" s="39"/>
      <c r="F285" s="39"/>
      <c r="G285" s="39"/>
      <c r="H285" s="45"/>
    </row>
    <row r="286" spans="1:8" s="2" customFormat="1" ht="12">
      <c r="A286" s="39"/>
      <c r="B286" s="45"/>
      <c r="C286" s="302" t="s">
        <v>292</v>
      </c>
      <c r="D286" s="302" t="s">
        <v>293</v>
      </c>
      <c r="E286" s="18" t="s">
        <v>245</v>
      </c>
      <c r="F286" s="303">
        <v>10.563</v>
      </c>
      <c r="G286" s="39"/>
      <c r="H286" s="45"/>
    </row>
    <row r="287" spans="1:8" s="2" customFormat="1" ht="16.8" customHeight="1">
      <c r="A287" s="39"/>
      <c r="B287" s="45"/>
      <c r="C287" s="302" t="s">
        <v>338</v>
      </c>
      <c r="D287" s="302" t="s">
        <v>339</v>
      </c>
      <c r="E287" s="18" t="s">
        <v>329</v>
      </c>
      <c r="F287" s="303">
        <v>20.1</v>
      </c>
      <c r="G287" s="39"/>
      <c r="H287" s="45"/>
    </row>
    <row r="288" spans="1:8" s="2" customFormat="1" ht="16.8" customHeight="1">
      <c r="A288" s="39"/>
      <c r="B288" s="45"/>
      <c r="C288" s="298" t="s">
        <v>103</v>
      </c>
      <c r="D288" s="299" t="s">
        <v>1</v>
      </c>
      <c r="E288" s="300" t="s">
        <v>1</v>
      </c>
      <c r="F288" s="301">
        <v>8.278</v>
      </c>
      <c r="G288" s="39"/>
      <c r="H288" s="45"/>
    </row>
    <row r="289" spans="1:8" s="2" customFormat="1" ht="16.8" customHeight="1">
      <c r="A289" s="39"/>
      <c r="B289" s="45"/>
      <c r="C289" s="302" t="s">
        <v>103</v>
      </c>
      <c r="D289" s="302" t="s">
        <v>896</v>
      </c>
      <c r="E289" s="18" t="s">
        <v>1</v>
      </c>
      <c r="F289" s="303">
        <v>8.278</v>
      </c>
      <c r="G289" s="39"/>
      <c r="H289" s="45"/>
    </row>
    <row r="290" spans="1:8" s="2" customFormat="1" ht="16.8" customHeight="1">
      <c r="A290" s="39"/>
      <c r="B290" s="45"/>
      <c r="C290" s="304" t="s">
        <v>1058</v>
      </c>
      <c r="D290" s="39"/>
      <c r="E290" s="39"/>
      <c r="F290" s="39"/>
      <c r="G290" s="39"/>
      <c r="H290" s="45"/>
    </row>
    <row r="291" spans="1:8" s="2" customFormat="1" ht="12">
      <c r="A291" s="39"/>
      <c r="B291" s="45"/>
      <c r="C291" s="302" t="s">
        <v>292</v>
      </c>
      <c r="D291" s="302" t="s">
        <v>293</v>
      </c>
      <c r="E291" s="18" t="s">
        <v>245</v>
      </c>
      <c r="F291" s="303">
        <v>10.563</v>
      </c>
      <c r="G291" s="39"/>
      <c r="H291" s="45"/>
    </row>
    <row r="292" spans="1:8" s="2" customFormat="1" ht="16.8" customHeight="1">
      <c r="A292" s="39"/>
      <c r="B292" s="45"/>
      <c r="C292" s="298" t="s">
        <v>126</v>
      </c>
      <c r="D292" s="299" t="s">
        <v>1</v>
      </c>
      <c r="E292" s="300" t="s">
        <v>1</v>
      </c>
      <c r="F292" s="301">
        <v>43.487</v>
      </c>
      <c r="G292" s="39"/>
      <c r="H292" s="45"/>
    </row>
    <row r="293" spans="1:8" s="2" customFormat="1" ht="16.8" customHeight="1">
      <c r="A293" s="39"/>
      <c r="B293" s="45"/>
      <c r="C293" s="302" t="s">
        <v>1</v>
      </c>
      <c r="D293" s="302" t="s">
        <v>215</v>
      </c>
      <c r="E293" s="18" t="s">
        <v>1</v>
      </c>
      <c r="F293" s="303">
        <v>0</v>
      </c>
      <c r="G293" s="39"/>
      <c r="H293" s="45"/>
    </row>
    <row r="294" spans="1:8" s="2" customFormat="1" ht="16.8" customHeight="1">
      <c r="A294" s="39"/>
      <c r="B294" s="45"/>
      <c r="C294" s="302" t="s">
        <v>1</v>
      </c>
      <c r="D294" s="302" t="s">
        <v>264</v>
      </c>
      <c r="E294" s="18" t="s">
        <v>1</v>
      </c>
      <c r="F294" s="303">
        <v>0</v>
      </c>
      <c r="G294" s="39"/>
      <c r="H294" s="45"/>
    </row>
    <row r="295" spans="1:8" s="2" customFormat="1" ht="12">
      <c r="A295" s="39"/>
      <c r="B295" s="45"/>
      <c r="C295" s="302" t="s">
        <v>1</v>
      </c>
      <c r="D295" s="302" t="s">
        <v>885</v>
      </c>
      <c r="E295" s="18" t="s">
        <v>1</v>
      </c>
      <c r="F295" s="303">
        <v>50.787</v>
      </c>
      <c r="G295" s="39"/>
      <c r="H295" s="45"/>
    </row>
    <row r="296" spans="1:8" s="2" customFormat="1" ht="16.8" customHeight="1">
      <c r="A296" s="39"/>
      <c r="B296" s="45"/>
      <c r="C296" s="302" t="s">
        <v>1</v>
      </c>
      <c r="D296" s="302" t="s">
        <v>886</v>
      </c>
      <c r="E296" s="18" t="s">
        <v>1</v>
      </c>
      <c r="F296" s="303">
        <v>4.865</v>
      </c>
      <c r="G296" s="39"/>
      <c r="H296" s="45"/>
    </row>
    <row r="297" spans="1:8" s="2" customFormat="1" ht="16.8" customHeight="1">
      <c r="A297" s="39"/>
      <c r="B297" s="45"/>
      <c r="C297" s="302" t="s">
        <v>1</v>
      </c>
      <c r="D297" s="302" t="s">
        <v>887</v>
      </c>
      <c r="E297" s="18" t="s">
        <v>1</v>
      </c>
      <c r="F297" s="303">
        <v>-6.206</v>
      </c>
      <c r="G297" s="39"/>
      <c r="H297" s="45"/>
    </row>
    <row r="298" spans="1:8" s="2" customFormat="1" ht="16.8" customHeight="1">
      <c r="A298" s="39"/>
      <c r="B298" s="45"/>
      <c r="C298" s="302" t="s">
        <v>1</v>
      </c>
      <c r="D298" s="302" t="s">
        <v>888</v>
      </c>
      <c r="E298" s="18" t="s">
        <v>1</v>
      </c>
      <c r="F298" s="303">
        <v>-5.072</v>
      </c>
      <c r="G298" s="39"/>
      <c r="H298" s="45"/>
    </row>
    <row r="299" spans="1:8" s="2" customFormat="1" ht="16.8" customHeight="1">
      <c r="A299" s="39"/>
      <c r="B299" s="45"/>
      <c r="C299" s="302" t="s">
        <v>1</v>
      </c>
      <c r="D299" s="302" t="s">
        <v>889</v>
      </c>
      <c r="E299" s="18" t="s">
        <v>1</v>
      </c>
      <c r="F299" s="303">
        <v>-0.887</v>
      </c>
      <c r="G299" s="39"/>
      <c r="H299" s="45"/>
    </row>
    <row r="300" spans="1:8" s="2" customFormat="1" ht="16.8" customHeight="1">
      <c r="A300" s="39"/>
      <c r="B300" s="45"/>
      <c r="C300" s="302" t="s">
        <v>126</v>
      </c>
      <c r="D300" s="302" t="s">
        <v>187</v>
      </c>
      <c r="E300" s="18" t="s">
        <v>1</v>
      </c>
      <c r="F300" s="303">
        <v>43.487</v>
      </c>
      <c r="G300" s="39"/>
      <c r="H300" s="45"/>
    </row>
    <row r="301" spans="1:8" s="2" customFormat="1" ht="16.8" customHeight="1">
      <c r="A301" s="39"/>
      <c r="B301" s="45"/>
      <c r="C301" s="304" t="s">
        <v>1058</v>
      </c>
      <c r="D301" s="39"/>
      <c r="E301" s="39"/>
      <c r="F301" s="39"/>
      <c r="G301" s="39"/>
      <c r="H301" s="45"/>
    </row>
    <row r="302" spans="1:8" s="2" customFormat="1" ht="12">
      <c r="A302" s="39"/>
      <c r="B302" s="45"/>
      <c r="C302" s="302" t="s">
        <v>261</v>
      </c>
      <c r="D302" s="302" t="s">
        <v>262</v>
      </c>
      <c r="E302" s="18" t="s">
        <v>245</v>
      </c>
      <c r="F302" s="303">
        <v>13.046</v>
      </c>
      <c r="G302" s="39"/>
      <c r="H302" s="45"/>
    </row>
    <row r="303" spans="1:8" s="2" customFormat="1" ht="12">
      <c r="A303" s="39"/>
      <c r="B303" s="45"/>
      <c r="C303" s="302" t="s">
        <v>276</v>
      </c>
      <c r="D303" s="302" t="s">
        <v>277</v>
      </c>
      <c r="E303" s="18" t="s">
        <v>245</v>
      </c>
      <c r="F303" s="303">
        <v>30.441</v>
      </c>
      <c r="G303" s="39"/>
      <c r="H303" s="45"/>
    </row>
    <row r="304" spans="1:8" s="2" customFormat="1" ht="12">
      <c r="A304" s="39"/>
      <c r="B304" s="45"/>
      <c r="C304" s="302" t="s">
        <v>292</v>
      </c>
      <c r="D304" s="302" t="s">
        <v>293</v>
      </c>
      <c r="E304" s="18" t="s">
        <v>245</v>
      </c>
      <c r="F304" s="303">
        <v>10.563</v>
      </c>
      <c r="G304" s="39"/>
      <c r="H304" s="45"/>
    </row>
    <row r="305" spans="1:8" s="2" customFormat="1" ht="16.8" customHeight="1">
      <c r="A305" s="39"/>
      <c r="B305" s="45"/>
      <c r="C305" s="302" t="s">
        <v>338</v>
      </c>
      <c r="D305" s="302" t="s">
        <v>339</v>
      </c>
      <c r="E305" s="18" t="s">
        <v>329</v>
      </c>
      <c r="F305" s="303">
        <v>20.1</v>
      </c>
      <c r="G305" s="39"/>
      <c r="H305" s="45"/>
    </row>
    <row r="306" spans="1:8" s="2" customFormat="1" ht="7.4" customHeight="1">
      <c r="A306" s="39"/>
      <c r="B306" s="172"/>
      <c r="C306" s="173"/>
      <c r="D306" s="173"/>
      <c r="E306" s="173"/>
      <c r="F306" s="173"/>
      <c r="G306" s="173"/>
      <c r="H306" s="45"/>
    </row>
    <row r="307" spans="1:8" s="2" customFormat="1" ht="12">
      <c r="A307" s="39"/>
      <c r="B307" s="39"/>
      <c r="C307" s="39"/>
      <c r="D307" s="39"/>
      <c r="E307" s="39"/>
      <c r="F307" s="39"/>
      <c r="G307" s="39"/>
      <c r="H307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DESKTOPKASPAROV\Uživatel</dc:creator>
  <cp:keywords/>
  <dc:description/>
  <cp:lastModifiedBy>DESKTOPKASPAROV\Uživatel</cp:lastModifiedBy>
  <dcterms:created xsi:type="dcterms:W3CDTF">2021-02-23T12:41:01Z</dcterms:created>
  <dcterms:modified xsi:type="dcterms:W3CDTF">2021-02-23T12:41:10Z</dcterms:modified>
  <cp:category/>
  <cp:version/>
  <cp:contentType/>
  <cp:contentStatus/>
</cp:coreProperties>
</file>