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.1 - CHODNÍK - Způs..." sheetId="2" r:id="rId2"/>
    <sheet name="SO 101.2 - CHODNÍK - Nezp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101.1 - CHODNÍK - Způs...'!$C$84:$K$187</definedName>
    <definedName name="_xlnm.Print_Area" localSheetId="1">'SO 101.1 - CHODNÍK - Způs...'!$C$4:$J$39,'SO 101.1 - CHODNÍK - Způs...'!$C$45:$J$66,'SO 101.1 - CHODNÍK - Způs...'!$C$72:$K$187</definedName>
    <definedName name="_xlnm._FilterDatabase" localSheetId="2" hidden="1">'SO 101.2 - CHODNÍK - Nezp...'!$C$83:$K$124</definedName>
    <definedName name="_xlnm.Print_Area" localSheetId="2">'SO 101.2 - CHODNÍK - Nezp...'!$C$4:$J$39,'SO 101.2 - CHODNÍK - Nezp...'!$C$45:$J$65,'SO 101.2 - CHODNÍK - Nezp...'!$C$71:$K$124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 101.1 - CHODNÍK - Způs...'!$84:$84</definedName>
    <definedName name="_xlnm.Print_Titles" localSheetId="2">'SO 101.2 - CHODNÍK - Nezp...'!$83:$83</definedName>
  </definedNames>
  <calcPr fullCalcOnLoad="1"/>
</workbook>
</file>

<file path=xl/sharedStrings.xml><?xml version="1.0" encoding="utf-8"?>
<sst xmlns="http://schemas.openxmlformats.org/spreadsheetml/2006/main" count="2448" uniqueCount="573">
  <si>
    <t>Export Komplet</t>
  </si>
  <si>
    <t>VZ</t>
  </si>
  <si>
    <t>2.0</t>
  </si>
  <si>
    <t>ZAMOK</t>
  </si>
  <si>
    <t>False</t>
  </si>
  <si>
    <t>{472146df-3c28-4bdd-8916-0288d4eee05f}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</si>
  <si>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</si>
  <si>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</si>
  <si>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</si>
  <si>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</si>
  <si>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</si>
  <si>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</si>
  <si>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</si>
  <si>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</si>
  <si>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</si>
  <si>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</si>
  <si>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</si>
  <si>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MODERNIZACE CHODNÍKU KOLEM HŘBITOVA</t>
  </si>
  <si>
    <t>KSO:</t>
  </si>
  <si>
    <t/>
  </si>
  <si>
    <t>CC-CZ:</t>
  </si>
  <si>
    <t>Místo:</t>
  </si>
  <si>
    <t>Litomyšl</t>
  </si>
  <si>
    <t>Datum:</t>
  </si>
  <si>
    <t>11. 6. 2020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</si>
  <si>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</si>
  <si>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</si>
  <si>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</si>
  <si>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</si>
  <si>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</si>
  <si>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</si>
  <si>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</si>
  <si>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>KIP spol. s r.o. Litomyšl</t>
  </si>
  <si>
    <t>True</t>
  </si>
  <si>
    <t>Zpracovatel:</t>
  </si>
  <si>
    <t>ing.Filip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</si>
  <si>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</si>
  <si>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</si>
  <si>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</si>
  <si>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</si>
  <si>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</si>
  <si>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</si>
  <si>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</si>
  <si>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</si>
  <si>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</si>
  <si>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</si>
  <si>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</si>
  <si>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</si>
  <si>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</si>
  <si>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</si>
  <si>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</si>
  <si>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</si>
  <si>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</si>
  <si>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</si>
  <si>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</si>
  <si>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</si>
  <si>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</si>
  <si>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</si>
  <si>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</si>
  <si>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</si>
  <si>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</si>
  <si>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</si>
  <si>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</si>
  <si>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</si>
  <si>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</si>
  <si>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</si>
  <si>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</si>
  <si>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</si>
  <si>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</si>
  <si>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</si>
  <si>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</si>
  <si>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</si>
  <si>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</si>
  <si>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</si>
  <si>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</si>
  <si>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</si>
  <si>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</si>
  <si>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101.1</t>
  </si>
  <si>
    <t>CHODNÍK - Způsobilé výdaje</t>
  </si>
  <si>
    <t>STA</t>
  </si>
  <si>
    <t>1</t>
  </si>
  <si>
    <t>{b0ced2c0-9ed5-4ee6-8876-a116625aceeb}</t>
  </si>
  <si>
    <t>2</t>
  </si>
  <si>
    <t>SO 101.2</t>
  </si>
  <si>
    <t>CHODNÍK - Nezpůsobilé výdaje</t>
  </si>
  <si>
    <t>{07b55682-d7e2-47a1-8260-0b54c3761da9}</t>
  </si>
  <si>
    <t>KRYCÍ LIST SOUPISU PRACÍ</t>
  </si>
  <si>
    <t>Objekt:</t>
  </si>
  <si>
    <t>SO 101.1 - CHODNÍK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</si>
  <si>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</si>
  <si>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</si>
  <si>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</si>
  <si>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</si>
  <si>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</si>
  <si>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</si>
  <si>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</si>
  <si>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</si>
  <si>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</si>
  <si>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</si>
  <si>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</si>
  <si>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</si>
  <si>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</si>
  <si>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</si>
  <si>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</si>
  <si>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</si>
  <si>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</si>
  <si>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</si>
  <si>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</si>
  <si>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</si>
  <si>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</si>
  <si>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</si>
  <si>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</si>
  <si>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</si>
  <si>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</si>
  <si>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</si>
  <si>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</si>
  <si>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</si>
  <si>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</si>
  <si>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</si>
  <si>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m2</t>
  </si>
  <si>
    <t>CS ÚRS 2020 01</t>
  </si>
  <si>
    <t>4</t>
  </si>
  <si>
    <t>-29623508</t>
  </si>
  <si>
    <t>VV</t>
  </si>
  <si>
    <t>245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</si>
  <si>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</si>
  <si>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</si>
  <si>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1700719895</t>
  </si>
  <si>
    <t>245 "asfaltový povrch na chodníku"</t>
  </si>
  <si>
    <t>3</t>
  </si>
  <si>
    <t>113154114</t>
  </si>
  <si>
    <t>Frézování živičného podkladu nebo krytu s naložením na dopravní prostředek plochy do 500 m2 bez překážek v trase pruhu šířky do 0,5 m, tloušťky vrstvy 100 mm</t>
  </si>
  <si>
    <t>-433448963</t>
  </si>
  <si>
    <t>153 "frézování vozovky"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</si>
  <si>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</si>
  <si>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</si>
  <si>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</si>
  <si>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-206363988</t>
  </si>
  <si>
    <t>200-25-12 "betonové obrubníky započítatelné"</t>
  </si>
  <si>
    <t>5</t>
  </si>
  <si>
    <t>133251101</t>
  </si>
  <si>
    <t>Hloubení nezapažených šachet strojně v hornině třídy těžitelnosti I skupiny 3 do 20 m3</t>
  </si>
  <si>
    <t>m3</t>
  </si>
  <si>
    <t>1490141246</t>
  </si>
  <si>
    <t>2*1,5*1,5*1 "pro 2 nové UV"</t>
  </si>
  <si>
    <t>6</t>
  </si>
  <si>
    <t>171251201</t>
  </si>
  <si>
    <t>Uložení sypaniny na skládky nebo meziskládky bez hutnění s upravením uložené sypaniny do předepsaného tvaru</t>
  </si>
  <si>
    <t>1442879471</t>
  </si>
  <si>
    <t>4,5 "výkop pro UV"</t>
  </si>
  <si>
    <t>7</t>
  </si>
  <si>
    <t>174111101</t>
  </si>
  <si>
    <t>Zásyp sypaninou z jakékoliv horniny ručně s uložením výkopku ve vrstvách se zhutněním jam, šachet, rýh nebo kolem objektů v těchto vykopávkách</t>
  </si>
  <si>
    <t>-282337396</t>
  </si>
  <si>
    <t>4,5-1,5 "kolem nových UV štěrkopískem"</t>
  </si>
  <si>
    <t>8</t>
  </si>
  <si>
    <t>M</t>
  </si>
  <si>
    <t>58331200</t>
  </si>
  <si>
    <t>štěrkopísek netříděný zásypový</t>
  </si>
  <si>
    <t>t</t>
  </si>
  <si>
    <t>-319761433</t>
  </si>
  <si>
    <t>3*1,8</t>
  </si>
  <si>
    <t>9</t>
  </si>
  <si>
    <t>181152302</t>
  </si>
  <si>
    <t>Úprava pláně na stavbách silnic a dálnic strojně v zářezech mimo skalních se zhutněním</t>
  </si>
  <si>
    <t>1678714111</t>
  </si>
  <si>
    <t>254+58+15</t>
  </si>
  <si>
    <t>Komunikace pozemní</t>
  </si>
  <si>
    <t>10</t>
  </si>
  <si>
    <t>564861111</t>
  </si>
  <si>
    <t>Podklad ze štěrkodrti ŠD s rozprostřením a zhutněním, po zhutnění tl. 200 mm</t>
  </si>
  <si>
    <t>1526150130</t>
  </si>
  <si>
    <t>254+58</t>
  </si>
  <si>
    <t>11</t>
  </si>
  <si>
    <t>572131111</t>
  </si>
  <si>
    <t>Vyrovnání povrchu dosavadních krytů s rozprostřením hmot a zhutněním živičnou směsí pro asfaltový koberec otevřený AKO tl. od 20 do 40 mm</t>
  </si>
  <si>
    <t>CS ÚRS 2019 01</t>
  </si>
  <si>
    <t>65859967</t>
  </si>
  <si>
    <t>81*0,5"vyrovnání silnice, spodní vrstva"</t>
  </si>
  <si>
    <t>12</t>
  </si>
  <si>
    <t>573211109</t>
  </si>
  <si>
    <t>Postřik spojovací PS bez posypu kamenivem z asfaltu silničního, v množství 0,50 kg/m2</t>
  </si>
  <si>
    <t>-1871810804</t>
  </si>
  <si>
    <t>81</t>
  </si>
  <si>
    <t>13</t>
  </si>
  <si>
    <t>577144211</t>
  </si>
  <si>
    <t>Asfaltový beton vrstva obrusná ACO 11 (ABS) s rozprostřením a se zhutněním z nemodifikovaného asfaltu v pruhu šířky do 3 m tř. II, po zhutnění tl. 50 mm</t>
  </si>
  <si>
    <t>855981530</t>
  </si>
  <si>
    <t>(153+9)*0,5</t>
  </si>
  <si>
    <t>14</t>
  </si>
  <si>
    <t>577145112</t>
  </si>
  <si>
    <t>Asfaltový beton vrstva ložní ACL 16 (ABH) s rozprostřením a zhutněním z nemodifikovaného asfaltu v pruhu šířky do 3 m, po zhutnění tl. 50 mm</t>
  </si>
  <si>
    <t>-1241229055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</si>
  <si>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</si>
  <si>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</si>
  <si>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-709241286</t>
  </si>
  <si>
    <t>58 "skladba B"</t>
  </si>
  <si>
    <t>16</t>
  </si>
  <si>
    <t>58381007</t>
  </si>
  <si>
    <t>kostka dlažební žula drobná 8/10</t>
  </si>
  <si>
    <t>1992708929</t>
  </si>
  <si>
    <t>58</t>
  </si>
  <si>
    <t>58*1,02 'Přepočtené koeficientem množství</t>
  </si>
  <si>
    <t>17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</si>
  <si>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</si>
  <si>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</si>
  <si>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-819924671</t>
  </si>
  <si>
    <t>200+54</t>
  </si>
  <si>
    <t>18</t>
  </si>
  <si>
    <t>58381005</t>
  </si>
  <si>
    <t>kostka dlažební mozaika žula 4/6 šedá</t>
  </si>
  <si>
    <t>1420516786</t>
  </si>
  <si>
    <t>254*1,02 'Přepočtené koeficientem množství</t>
  </si>
  <si>
    <t>19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</si>
  <si>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</si>
  <si>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</si>
  <si>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1138202099</t>
  </si>
  <si>
    <t>6,5*0,4 "ZDl. pro nevidomé u místa pro přecházení,červená"</t>
  </si>
  <si>
    <t>20</t>
  </si>
  <si>
    <t>BET.K06N02</t>
  </si>
  <si>
    <t>dlažba BEST-KLASIKO pro nevidomé 20x10x6cm barevná</t>
  </si>
  <si>
    <t>1187999727</t>
  </si>
  <si>
    <t>2,6</t>
  </si>
  <si>
    <t>2,6*1,02 'Přepočtené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</si>
  <si>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</si>
  <si>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</si>
  <si>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1212540842</t>
  </si>
  <si>
    <t>4+7,8 "DLAŽDICE COMCON"</t>
  </si>
  <si>
    <t>22</t>
  </si>
  <si>
    <t>R3</t>
  </si>
  <si>
    <t>Dlažba COMCON CD 200/200 t. 30 mm, tmavošedá</t>
  </si>
  <si>
    <t>230462317</t>
  </si>
  <si>
    <t>6*0,4 "místo pro přecházení"</t>
  </si>
  <si>
    <t>2,4*1,02 'Přepočtené koeficientem množství</t>
  </si>
  <si>
    <t>23</t>
  </si>
  <si>
    <t>R4</t>
  </si>
  <si>
    <t>Dlažba COMCON CDR 255/255 tl.35, hnědá</t>
  </si>
  <si>
    <t>1009716073</t>
  </si>
  <si>
    <t>6,8*0,255</t>
  </si>
  <si>
    <t>1,734*1,02 'Přepočtené koeficientem množství</t>
  </si>
  <si>
    <t>24</t>
  </si>
  <si>
    <t>R5</t>
  </si>
  <si>
    <t>Dlažba COMCON CD 200/200 tl. 60 mm, standard</t>
  </si>
  <si>
    <t>-826441538</t>
  </si>
  <si>
    <t>6,5*0,4 "sjezd"</t>
  </si>
  <si>
    <t>25</t>
  </si>
  <si>
    <t>R6</t>
  </si>
  <si>
    <t>Dlažba COMCON CDR 255/255 tl. 60 mm, standard</t>
  </si>
  <si>
    <t>-2031399633</t>
  </si>
  <si>
    <t>7,8*0,255 "sjezd"</t>
  </si>
  <si>
    <t>1,989*1,02 'Přepočtené koeficientem množství</t>
  </si>
  <si>
    <t>Trubní vedení</t>
  </si>
  <si>
    <t>26</t>
  </si>
  <si>
    <t>895941111</t>
  </si>
  <si>
    <t>Zřízení vpusti kanalizační uliční z betonových dílců typ UV-50 normální</t>
  </si>
  <si>
    <t>kus</t>
  </si>
  <si>
    <t>1233652968</t>
  </si>
  <si>
    <t>2 "nové uliční vpusti"</t>
  </si>
  <si>
    <t>27</t>
  </si>
  <si>
    <t>R1</t>
  </si>
  <si>
    <t>Uliční vpusť dle výkresu</t>
  </si>
  <si>
    <t>-1265151060</t>
  </si>
  <si>
    <t>28</t>
  </si>
  <si>
    <t>899103112</t>
  </si>
  <si>
    <t>Osazení poklopů litinových a ocelových včetně rámů pro třídu zatížení B125, C250</t>
  </si>
  <si>
    <t>-694975902</t>
  </si>
  <si>
    <t>2 "uzavření stávajících vpustí v chodníku"</t>
  </si>
  <si>
    <t>29</t>
  </si>
  <si>
    <t>28610586</t>
  </si>
  <si>
    <t>poklop šachtový litinový B125 bez odvětrání d 470mm s litinovým rámem a betonovým prstencem systému drenážních šachet pro liniové stavby</t>
  </si>
  <si>
    <t>561749614</t>
  </si>
  <si>
    <t>30</t>
  </si>
  <si>
    <t>899202211</t>
  </si>
  <si>
    <t>Demontáž mříží litinových včetně rámů, hmotnosti jednotlivě přes 50 do 100 Kg</t>
  </si>
  <si>
    <t>-1698308626</t>
  </si>
  <si>
    <t>2 "stávající uliční vpusti"</t>
  </si>
  <si>
    <t>31</t>
  </si>
  <si>
    <t>899204112</t>
  </si>
  <si>
    <t>Osazení mříží litinových včetně rámů a košů na bahno pro třídu zatížení D400, E600</t>
  </si>
  <si>
    <t>-1895820440</t>
  </si>
  <si>
    <t>32</t>
  </si>
  <si>
    <t>R2</t>
  </si>
  <si>
    <t>Mříž litinová 500/500, D400</t>
  </si>
  <si>
    <t>ks</t>
  </si>
  <si>
    <t>2039883419</t>
  </si>
  <si>
    <t>33</t>
  </si>
  <si>
    <t>899431111</t>
  </si>
  <si>
    <t>Výšková úprava uličního vstupu nebo vpusti do 200 mm zvýšením krycího hrnce, šoupěte nebo hydrantu bez úpravy armatur</t>
  </si>
  <si>
    <t>-1012353270</t>
  </si>
  <si>
    <t>5 "upřesnit při provádění stavby"</t>
  </si>
  <si>
    <t>Ostatní konstrukce a práce, bourání</t>
  </si>
  <si>
    <t>34</t>
  </si>
  <si>
    <t>916241113</t>
  </si>
  <si>
    <t>Osazení obrubníku kamenného se zřízením lože, s vyplněním a zatřením spár cementovou maltou ležatého s boční opěrou z betonu prostého, do lože z betonu prostého</t>
  </si>
  <si>
    <t>-1732378615</t>
  </si>
  <si>
    <t>153+9</t>
  </si>
  <si>
    <t>35</t>
  </si>
  <si>
    <t>58380005</t>
  </si>
  <si>
    <t>obrubník kamenný žulový přímý 200x250mm</t>
  </si>
  <si>
    <t>1340153841</t>
  </si>
  <si>
    <t>162*1,02 'Přepočtené koeficientem množství</t>
  </si>
  <si>
    <t>36</t>
  </si>
  <si>
    <t>919732211</t>
  </si>
  <si>
    <t>Styčná spára napojení živ.koberce š.15 mm,hl.25 mm s prořezáním</t>
  </si>
  <si>
    <t>1245426604</t>
  </si>
  <si>
    <t>250-78</t>
  </si>
  <si>
    <t>37</t>
  </si>
  <si>
    <t>919735112</t>
  </si>
  <si>
    <t>Řezání stávajícího živičného krytu nebo podkladu hloubky přes 50 do 100 mm</t>
  </si>
  <si>
    <t>-1069075190</t>
  </si>
  <si>
    <t>38</t>
  </si>
  <si>
    <t>997221551</t>
  </si>
  <si>
    <t>Vodorovná doprava suti bez naložení, ale se složením a s hrubým urovnáním ze sypkých materiálů, na vzdálenost do 1 km</t>
  </si>
  <si>
    <t>252791184</t>
  </si>
  <si>
    <t>73,5+63,5 "suť"</t>
  </si>
  <si>
    <t>4,5*2 "výkop pro UV"</t>
  </si>
  <si>
    <t>Součet</t>
  </si>
  <si>
    <t>39</t>
  </si>
  <si>
    <t>997221559</t>
  </si>
  <si>
    <t>Vodorovná doprava suti bez naložení, ale se složením a s hrubým urovnáním Příplatek k ceně za každý další i započatý 1 km přes 1 km</t>
  </si>
  <si>
    <t>-79334189</t>
  </si>
  <si>
    <t>146*3</t>
  </si>
  <si>
    <t>40</t>
  </si>
  <si>
    <t>997221561</t>
  </si>
  <si>
    <t>Vodorovná doprava suti bez naložení, ale se složením a s hrubým urovnáním z kusových materiálů, na vzdálenost do 1 km</t>
  </si>
  <si>
    <t>-1533543365</t>
  </si>
  <si>
    <t>33,4</t>
  </si>
  <si>
    <t>41</t>
  </si>
  <si>
    <t>997221569</t>
  </si>
  <si>
    <t>1460431504</t>
  </si>
  <si>
    <t>33,4*3</t>
  </si>
  <si>
    <t>42</t>
  </si>
  <si>
    <t>997221861</t>
  </si>
  <si>
    <t>Poplatek za uložení stavebního odpadu na recyklační skládce (skládkovné) z prostého betonu zatříděného do Katalogu odpadů pod kódem 17 01 01</t>
  </si>
  <si>
    <t>1545011643</t>
  </si>
  <si>
    <t>43</t>
  </si>
  <si>
    <t>997221873</t>
  </si>
  <si>
    <t>Poplatek za uložení stavebního odpadu na recyklační skládce (skládkovné) zeminy a kamení zatříděného do Katalogu odpadů pod kódem 17 05 04</t>
  </si>
  <si>
    <t>-777910972</t>
  </si>
  <si>
    <t>73,5+9</t>
  </si>
  <si>
    <t>44</t>
  </si>
  <si>
    <t>997221875</t>
  </si>
  <si>
    <t>Poplatek za uložení stavebního odpadu na recyklační skládce (skládkovné) asfaltového bez obsahu dehtu zatříděného do Katalogu odpadů pod kódem 17 03 02</t>
  </si>
  <si>
    <t>1876290547</t>
  </si>
  <si>
    <t>65</t>
  </si>
  <si>
    <t>998</t>
  </si>
  <si>
    <t>Přesun hmot</t>
  </si>
  <si>
    <t>45</t>
  </si>
  <si>
    <t>998223011</t>
  </si>
  <si>
    <t>Přesun hmot pro pozemní komunikace s krytem dlážděným dopravní vzdálenost do 200 m jakékoliv délky objektu</t>
  </si>
  <si>
    <t>1951068784</t>
  </si>
  <si>
    <t>SO 101.2 - CHODNÍK - Nezpůsobilé výdaje</t>
  </si>
  <si>
    <t>1842315322</t>
  </si>
  <si>
    <t>100+12+10 "asfaltový povrch na silnici"</t>
  </si>
  <si>
    <t>480175546</t>
  </si>
  <si>
    <t>25+12</t>
  </si>
  <si>
    <t>349477279</t>
  </si>
  <si>
    <t>37*1</t>
  </si>
  <si>
    <t>-775066072</t>
  </si>
  <si>
    <t>122*0,5"vyrovnání silnice, spodní vrstva"</t>
  </si>
  <si>
    <t>-342877040</t>
  </si>
  <si>
    <t>122</t>
  </si>
  <si>
    <t>1311572238</t>
  </si>
  <si>
    <t>1109548891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</si>
  <si>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</si>
  <si>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</si>
  <si>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-1295984411</t>
  </si>
  <si>
    <t>59217023</t>
  </si>
  <si>
    <t>obrubník betonový chodníkový 1000x150x250mm</t>
  </si>
  <si>
    <t>929184683</t>
  </si>
  <si>
    <t>25*1,02 'Přepočtené koeficientem množství</t>
  </si>
  <si>
    <t>741246389</t>
  </si>
  <si>
    <t>-1170980126</t>
  </si>
  <si>
    <t>12*1,02 'Přepočtené koeficientem množství</t>
  </si>
  <si>
    <t>Styčná spára napojení živ. povrchu š.15 mm hl. 25 mm s prořezáním</t>
  </si>
  <si>
    <t>-886475237</t>
  </si>
  <si>
    <t>78</t>
  </si>
  <si>
    <t>10691129</t>
  </si>
  <si>
    <t>25+12+11+11+19</t>
  </si>
  <si>
    <t>-312402838</t>
  </si>
  <si>
    <t>19,5</t>
  </si>
  <si>
    <t>-1517305417</t>
  </si>
  <si>
    <t>19,5*2</t>
  </si>
  <si>
    <t>-1181156833</t>
  </si>
  <si>
    <t>7,5</t>
  </si>
  <si>
    <t>-1969116456</t>
  </si>
  <si>
    <t>-1186016509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</si>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</sst>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2-2020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MODERNIZACE CHODNÍKU KOLEM HŘBITOVA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Litomyšl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11. 6. 2020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Litomyšl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KIP spol. s r.o. Litomyšl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ing.Filip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7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101.1 - CHODNÍK - Způs...'!J30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101.1 - CHODNÍK - Způs...'!P85</f>
        <v>0</v>
      </c>
      <c r="AV55" s="120">
        <f>'SO 101.1 - CHODNÍK - Způs...'!J33</f>
        <v>0</v>
      </c>
      <c r="AW55" s="120">
        <f>'SO 101.1 - CHODNÍK - Způs...'!J34</f>
        <v>0</v>
      </c>
      <c r="AX55" s="120">
        <f>'SO 101.1 - CHODNÍK - Způs...'!J35</f>
        <v>0</v>
      </c>
      <c r="AY55" s="120">
        <f>'SO 101.1 - CHODNÍK - Způs...'!J36</f>
        <v>0</v>
      </c>
      <c r="AZ55" s="120">
        <f>'SO 101.1 - CHODNÍK - Způs...'!F33</f>
        <v>0</v>
      </c>
      <c r="BA55" s="120">
        <f>'SO 101.1 - CHODNÍK - Způs...'!F34</f>
        <v>0</v>
      </c>
      <c r="BB55" s="120">
        <f>'SO 101.1 - CHODNÍK - Způs...'!F35</f>
        <v>0</v>
      </c>
      <c r="BC55" s="120">
        <f>'SO 101.1 - CHODNÍK - Způs...'!F36</f>
        <v>0</v>
      </c>
      <c r="BD55" s="122">
        <f>'SO 101.1 - CHODNÍK - Způs...'!F37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24.7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101.2 - CHODNÍK - Nezp...'!J30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'SO 101.2 - CHODNÍK - Nezp...'!P84</f>
        <v>0</v>
      </c>
      <c r="AV56" s="125">
        <f>'SO 101.2 - CHODNÍK - Nezp...'!J33</f>
        <v>0</v>
      </c>
      <c r="AW56" s="125">
        <f>'SO 101.2 - CHODNÍK - Nezp...'!J34</f>
        <v>0</v>
      </c>
      <c r="AX56" s="125">
        <f>'SO 101.2 - CHODNÍK - Nezp...'!J35</f>
        <v>0</v>
      </c>
      <c r="AY56" s="125">
        <f>'SO 101.2 - CHODNÍK - Nezp...'!J36</f>
        <v>0</v>
      </c>
      <c r="AZ56" s="125">
        <f>'SO 101.2 - CHODNÍK - Nezp...'!F33</f>
        <v>0</v>
      </c>
      <c r="BA56" s="125">
        <f>'SO 101.2 - CHODNÍK - Nezp...'!F34</f>
        <v>0</v>
      </c>
      <c r="BB56" s="125">
        <f>'SO 101.2 - CHODNÍK - Nezp...'!F35</f>
        <v>0</v>
      </c>
      <c r="BC56" s="125">
        <f>'SO 101.2 - CHODNÍK - Nezp...'!F36</f>
        <v>0</v>
      </c>
      <c r="BD56" s="127">
        <f>'SO 101.2 - CHODNÍK - Nezp...'!F37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.1 - CHODNÍK - Způs...'!C2" display="/"/>
    <hyperlink ref="A56" location="'SO 101.2 - CHODNÍK - Nez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86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MODERNIZACE CHODNÍKU KOLEM HŘBITOVA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87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88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11. 6. 2020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ROUND(J85,2)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ROUND((SUM(BE85:BE187)),2)</f>
        <v>0</v>
      </c>
      <c r="G33" s="38"/>
      <c r="H33" s="38"/>
      <c r="I33" s="155">
        <v>0.21</v>
      </c>
      <c r="J33" s="154">
        <f>ROUND(((SUM(BE85:BE187))*I33),2)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ROUND((SUM(BF85:BF187)),2)</f>
        <v>0</v>
      </c>
      <c r="G34" s="38"/>
      <c r="H34" s="38"/>
      <c r="I34" s="155">
        <v>0.15</v>
      </c>
      <c r="J34" s="154">
        <f>ROUND(((SUM(BF85:BF187))*I34),2)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ROUND((SUM(BG85:BG187)),2)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ROUND((SUM(BH85:BH187)),2)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ROUND((SUM(BI85:BI187)),2)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MODERNIZACE CHODNÍKU KOLEM HŘBITOVA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101.1 - CHODNÍK - Způsobilé výdaje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Litomyšl</v>
      </c>
      <c r="G52" s="40"/>
      <c r="H52" s="40"/>
      <c r="I52" s="140" t="s">
        <v>23</v>
      </c>
      <c r="J52" s="72" t="str">
        <f>IF(J12="","",J12)</f>
        <v>11. 6. 2020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Litomyšl</v>
      </c>
      <c r="G54" s="40"/>
      <c r="H54" s="40"/>
      <c r="I54" s="140" t="s">
        <v>31</v>
      </c>
      <c r="J54" s="36" t="str">
        <f>E21</f>
        <v>KIP spol. s r.o. Litomyšl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ing.Filip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J85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J86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J87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J106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J146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97</v>
      </c>
      <c r="E64" s="186"/>
      <c r="F64" s="186"/>
      <c r="G64" s="186"/>
      <c r="H64" s="186"/>
      <c r="I64" s="187"/>
      <c r="J64" s="188">
        <f>J160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84"/>
      <c r="D65" s="185" t="s">
        <v>98</v>
      </c>
      <c r="E65" s="186"/>
      <c r="F65" s="186"/>
      <c r="G65" s="186"/>
      <c r="H65" s="186"/>
      <c r="I65" s="187"/>
      <c r="J65" s="188">
        <f>J186</f>
        <v>0</v>
      </c>
      <c r="K65" s="184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136"/>
      <c r="J66" s="40"/>
      <c r="K66" s="4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166"/>
      <c r="J67" s="60"/>
      <c r="K67" s="60"/>
      <c r="L67" s="1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169"/>
      <c r="J71" s="62"/>
      <c r="K71" s="62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99</v>
      </c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70" t="str">
        <f>E7</f>
        <v>MODERNIZACE CHODNÍKU KOLEM HŘBITOVA</v>
      </c>
      <c r="F75" s="32"/>
      <c r="G75" s="32"/>
      <c r="H75" s="32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87</v>
      </c>
      <c r="D76" s="40"/>
      <c r="E76" s="40"/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101.1 - CHODNÍK - Způsobilé výdaje</v>
      </c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136"/>
      <c r="J78" s="40"/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Litomyšl</v>
      </c>
      <c r="G79" s="40"/>
      <c r="H79" s="40"/>
      <c r="I79" s="140" t="s">
        <v>23</v>
      </c>
      <c r="J79" s="72" t="str">
        <f>IF(J12="","",J12)</f>
        <v>11. 6. 2020</v>
      </c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136"/>
      <c r="J80" s="40"/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Město Litomyšl</v>
      </c>
      <c r="G81" s="40"/>
      <c r="H81" s="40"/>
      <c r="I81" s="140" t="s">
        <v>31</v>
      </c>
      <c r="J81" s="36" t="str">
        <f>E21</f>
        <v>KIP spol. s r.o. Litomyšl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140" t="s">
        <v>34</v>
      </c>
      <c r="J82" s="36" t="str">
        <f>E24</f>
        <v>ing.Filip</v>
      </c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136"/>
      <c r="J83" s="40"/>
      <c r="K83" s="40"/>
      <c r="L83" s="1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90"/>
      <c r="B84" s="191"/>
      <c r="C84" s="192" t="s">
        <v>100</v>
      </c>
      <c r="D84" s="193" t="s">
        <v>57</v>
      </c>
      <c r="E84" s="193" t="s">
        <v>53</v>
      </c>
      <c r="F84" s="193" t="s">
        <v>54</v>
      </c>
      <c r="G84" s="193" t="s">
        <v>101</v>
      </c>
      <c r="H84" s="193" t="s">
        <v>102</v>
      </c>
      <c r="I84" s="194" t="s">
        <v>103</v>
      </c>
      <c r="J84" s="193" t="s">
        <v>91</v>
      </c>
      <c r="K84" s="195" t="s">
        <v>104</v>
      </c>
      <c r="L84" s="196"/>
      <c r="M84" s="92" t="s">
        <v>19</v>
      </c>
      <c r="N84" s="93" t="s">
        <v>42</v>
      </c>
      <c r="O84" s="93" t="s">
        <v>105</v>
      </c>
      <c r="P84" s="93" t="s">
        <v>106</v>
      </c>
      <c r="Q84" s="93" t="s">
        <v>107</v>
      </c>
      <c r="R84" s="93" t="s">
        <v>108</v>
      </c>
      <c r="S84" s="93" t="s">
        <v>109</v>
      </c>
      <c r="T84" s="94" t="s">
        <v>110</v>
      </c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pans="1:63" s="2" customFormat="1" ht="22.8" customHeight="1">
      <c r="A85" s="38"/>
      <c r="B85" s="39"/>
      <c r="C85" s="99" t="s">
        <v>111</v>
      </c>
      <c r="D85" s="40"/>
      <c r="E85" s="40"/>
      <c r="F85" s="40"/>
      <c r="G85" s="40"/>
      <c r="H85" s="40"/>
      <c r="I85" s="136"/>
      <c r="J85" s="197">
        <f>BK85</f>
        <v>0</v>
      </c>
      <c r="K85" s="40"/>
      <c r="L85" s="44"/>
      <c r="M85" s="95"/>
      <c r="N85" s="198"/>
      <c r="O85" s="96"/>
      <c r="P85" s="199">
        <f>P86</f>
        <v>0</v>
      </c>
      <c r="Q85" s="96"/>
      <c r="R85" s="199">
        <f>R86</f>
        <v>159.76446</v>
      </c>
      <c r="S85" s="96"/>
      <c r="T85" s="200">
        <f>T86</f>
        <v>170.29299999999998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92</v>
      </c>
      <c r="BK85" s="201">
        <f>BK86</f>
        <v>0</v>
      </c>
    </row>
    <row r="86" spans="1:63" s="12" customFormat="1" ht="25.9" customHeight="1">
      <c r="A86" s="12"/>
      <c r="B86" s="202"/>
      <c r="C86" s="203"/>
      <c r="D86" s="204" t="s">
        <v>71</v>
      </c>
      <c r="E86" s="205" t="s">
        <v>112</v>
      </c>
      <c r="F86" s="205" t="s">
        <v>113</v>
      </c>
      <c r="G86" s="203"/>
      <c r="H86" s="203"/>
      <c r="I86" s="206"/>
      <c r="J86" s="207">
        <f>BK86</f>
        <v>0</v>
      </c>
      <c r="K86" s="203"/>
      <c r="L86" s="208"/>
      <c r="M86" s="209"/>
      <c r="N86" s="210"/>
      <c r="O86" s="210"/>
      <c r="P86" s="211">
        <f>P87+P106+P146+P160+P186</f>
        <v>0</v>
      </c>
      <c r="Q86" s="210"/>
      <c r="R86" s="211">
        <f>R87+R106+R146+R160+R186</f>
        <v>159.76446</v>
      </c>
      <c r="S86" s="210"/>
      <c r="T86" s="212">
        <f>T87+T106+T146+T160+T186</f>
        <v>170.29299999999998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80</v>
      </c>
      <c r="AT86" s="214" t="s">
        <v>71</v>
      </c>
      <c r="AU86" s="214" t="s">
        <v>72</v>
      </c>
      <c r="AY86" s="213" t="s">
        <v>114</v>
      </c>
      <c r="BK86" s="215">
        <f>BK87+BK106+BK146+BK160+BK186</f>
        <v>0</v>
      </c>
    </row>
    <row r="87" spans="1:63" s="12" customFormat="1" ht="22.8" customHeight="1">
      <c r="A87" s="12"/>
      <c r="B87" s="202"/>
      <c r="C87" s="203"/>
      <c r="D87" s="204" t="s">
        <v>71</v>
      </c>
      <c r="E87" s="216" t="s">
        <v>80</v>
      </c>
      <c r="F87" s="216" t="s">
        <v>115</v>
      </c>
      <c r="G87" s="203"/>
      <c r="H87" s="203"/>
      <c r="I87" s="206"/>
      <c r="J87" s="217">
        <f>BK87</f>
        <v>0</v>
      </c>
      <c r="K87" s="203"/>
      <c r="L87" s="208"/>
      <c r="M87" s="209"/>
      <c r="N87" s="210"/>
      <c r="O87" s="210"/>
      <c r="P87" s="211">
        <f>SUM(P88:P105)</f>
        <v>0</v>
      </c>
      <c r="Q87" s="210"/>
      <c r="R87" s="211">
        <f>SUM(R88:R105)</f>
        <v>5.412240000000001</v>
      </c>
      <c r="S87" s="210"/>
      <c r="T87" s="212">
        <f>SUM(T88:T105)</f>
        <v>170.093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3" t="s">
        <v>80</v>
      </c>
      <c r="AT87" s="214" t="s">
        <v>71</v>
      </c>
      <c r="AU87" s="214" t="s">
        <v>80</v>
      </c>
      <c r="AY87" s="213" t="s">
        <v>114</v>
      </c>
      <c r="BK87" s="215">
        <f>SUM(BK88:BK105)</f>
        <v>0</v>
      </c>
    </row>
    <row r="88" spans="1:65" s="2" customFormat="1" ht="33" customHeight="1">
      <c r="A88" s="38"/>
      <c r="B88" s="39"/>
      <c r="C88" s="218" t="s">
        <v>80</v>
      </c>
      <c r="D88" s="218" t="s">
        <v>116</v>
      </c>
      <c r="E88" s="219" t="s">
        <v>117</v>
      </c>
      <c r="F88" s="220" t="s">
        <v>118</v>
      </c>
      <c r="G88" s="221" t="s">
        <v>119</v>
      </c>
      <c r="H88" s="222">
        <v>245</v>
      </c>
      <c r="I88" s="223"/>
      <c r="J88" s="224">
        <f>ROUND(I88*H88,2)</f>
        <v>0</v>
      </c>
      <c r="K88" s="220" t="s">
        <v>120</v>
      </c>
      <c r="L88" s="44"/>
      <c r="M88" s="225" t="s">
        <v>19</v>
      </c>
      <c r="N88" s="226" t="s">
        <v>43</v>
      </c>
      <c r="O88" s="84"/>
      <c r="P88" s="227">
        <f>O88*H88</f>
        <v>0</v>
      </c>
      <c r="Q88" s="227">
        <v>0</v>
      </c>
      <c r="R88" s="227">
        <f>Q88*H88</f>
        <v>0</v>
      </c>
      <c r="S88" s="227">
        <v>0.3</v>
      </c>
      <c r="T88" s="228">
        <f>S88*H88</f>
        <v>73.5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9" t="s">
        <v>121</v>
      </c>
      <c r="AT88" s="229" t="s">
        <v>116</v>
      </c>
      <c r="AU88" s="229" t="s">
        <v>82</v>
      </c>
      <c r="AY88" s="17" t="s">
        <v>114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17" t="s">
        <v>80</v>
      </c>
      <c r="BK88" s="230">
        <f>ROUND(I88*H88,2)</f>
        <v>0</v>
      </c>
      <c r="BL88" s="17" t="s">
        <v>121</v>
      </c>
      <c r="BM88" s="229" t="s">
        <v>122</v>
      </c>
    </row>
    <row r="89" spans="1:51" s="13" customFormat="1" ht="12">
      <c r="A89" s="13"/>
      <c r="B89" s="231"/>
      <c r="C89" s="232"/>
      <c r="D89" s="233" t="s">
        <v>123</v>
      </c>
      <c r="E89" s="234" t="s">
        <v>19</v>
      </c>
      <c r="F89" s="235" t="s">
        <v>124</v>
      </c>
      <c r="G89" s="232"/>
      <c r="H89" s="236">
        <v>245</v>
      </c>
      <c r="I89" s="237"/>
      <c r="J89" s="232"/>
      <c r="K89" s="232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123</v>
      </c>
      <c r="AU89" s="242" t="s">
        <v>82</v>
      </c>
      <c r="AV89" s="13" t="s">
        <v>82</v>
      </c>
      <c r="AW89" s="13" t="s">
        <v>33</v>
      </c>
      <c r="AX89" s="13" t="s">
        <v>80</v>
      </c>
      <c r="AY89" s="242" t="s">
        <v>114</v>
      </c>
    </row>
    <row r="90" spans="1:65" s="2" customFormat="1" ht="21.75" customHeight="1">
      <c r="A90" s="38"/>
      <c r="B90" s="39"/>
      <c r="C90" s="218" t="s">
        <v>82</v>
      </c>
      <c r="D90" s="218" t="s">
        <v>116</v>
      </c>
      <c r="E90" s="219" t="s">
        <v>125</v>
      </c>
      <c r="F90" s="220" t="s">
        <v>126</v>
      </c>
      <c r="G90" s="221" t="s">
        <v>119</v>
      </c>
      <c r="H90" s="222">
        <v>245</v>
      </c>
      <c r="I90" s="223"/>
      <c r="J90" s="224">
        <f>ROUND(I90*H90,2)</f>
        <v>0</v>
      </c>
      <c r="K90" s="220" t="s">
        <v>120</v>
      </c>
      <c r="L90" s="44"/>
      <c r="M90" s="225" t="s">
        <v>19</v>
      </c>
      <c r="N90" s="226" t="s">
        <v>43</v>
      </c>
      <c r="O90" s="84"/>
      <c r="P90" s="227">
        <f>O90*H90</f>
        <v>0</v>
      </c>
      <c r="Q90" s="227">
        <v>0</v>
      </c>
      <c r="R90" s="227">
        <f>Q90*H90</f>
        <v>0</v>
      </c>
      <c r="S90" s="227">
        <v>0.098</v>
      </c>
      <c r="T90" s="228">
        <f>S90*H90</f>
        <v>24.01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9" t="s">
        <v>121</v>
      </c>
      <c r="AT90" s="229" t="s">
        <v>116</v>
      </c>
      <c r="AU90" s="229" t="s">
        <v>82</v>
      </c>
      <c r="AY90" s="17" t="s">
        <v>114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17" t="s">
        <v>80</v>
      </c>
      <c r="BK90" s="230">
        <f>ROUND(I90*H90,2)</f>
        <v>0</v>
      </c>
      <c r="BL90" s="17" t="s">
        <v>121</v>
      </c>
      <c r="BM90" s="229" t="s">
        <v>127</v>
      </c>
    </row>
    <row r="91" spans="1:51" s="13" customFormat="1" ht="12">
      <c r="A91" s="13"/>
      <c r="B91" s="231"/>
      <c r="C91" s="232"/>
      <c r="D91" s="233" t="s">
        <v>123</v>
      </c>
      <c r="E91" s="234" t="s">
        <v>19</v>
      </c>
      <c r="F91" s="235" t="s">
        <v>128</v>
      </c>
      <c r="G91" s="232"/>
      <c r="H91" s="236">
        <v>245</v>
      </c>
      <c r="I91" s="237"/>
      <c r="J91" s="232"/>
      <c r="K91" s="232"/>
      <c r="L91" s="238"/>
      <c r="M91" s="239"/>
      <c r="N91" s="240"/>
      <c r="O91" s="240"/>
      <c r="P91" s="240"/>
      <c r="Q91" s="240"/>
      <c r="R91" s="240"/>
      <c r="S91" s="240"/>
      <c r="T91" s="24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2" t="s">
        <v>123</v>
      </c>
      <c r="AU91" s="242" t="s">
        <v>82</v>
      </c>
      <c r="AV91" s="13" t="s">
        <v>82</v>
      </c>
      <c r="AW91" s="13" t="s">
        <v>33</v>
      </c>
      <c r="AX91" s="13" t="s">
        <v>80</v>
      </c>
      <c r="AY91" s="242" t="s">
        <v>114</v>
      </c>
    </row>
    <row r="92" spans="1:65" s="2" customFormat="1" ht="21.75" customHeight="1">
      <c r="A92" s="38"/>
      <c r="B92" s="39"/>
      <c r="C92" s="218" t="s">
        <v>129</v>
      </c>
      <c r="D92" s="218" t="s">
        <v>116</v>
      </c>
      <c r="E92" s="219" t="s">
        <v>130</v>
      </c>
      <c r="F92" s="220" t="s">
        <v>131</v>
      </c>
      <c r="G92" s="221" t="s">
        <v>119</v>
      </c>
      <c r="H92" s="222">
        <v>153</v>
      </c>
      <c r="I92" s="223"/>
      <c r="J92" s="224">
        <f>ROUND(I92*H92,2)</f>
        <v>0</v>
      </c>
      <c r="K92" s="220" t="s">
        <v>120</v>
      </c>
      <c r="L92" s="44"/>
      <c r="M92" s="225" t="s">
        <v>19</v>
      </c>
      <c r="N92" s="226" t="s">
        <v>43</v>
      </c>
      <c r="O92" s="84"/>
      <c r="P92" s="227">
        <f>O92*H92</f>
        <v>0</v>
      </c>
      <c r="Q92" s="227">
        <v>8E-05</v>
      </c>
      <c r="R92" s="227">
        <f>Q92*H92</f>
        <v>0.012240000000000001</v>
      </c>
      <c r="S92" s="227">
        <v>0.256</v>
      </c>
      <c r="T92" s="228">
        <f>S92*H92</f>
        <v>39.168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9" t="s">
        <v>121</v>
      </c>
      <c r="AT92" s="229" t="s">
        <v>116</v>
      </c>
      <c r="AU92" s="229" t="s">
        <v>82</v>
      </c>
      <c r="AY92" s="17" t="s">
        <v>114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7" t="s">
        <v>80</v>
      </c>
      <c r="BK92" s="230">
        <f>ROUND(I92*H92,2)</f>
        <v>0</v>
      </c>
      <c r="BL92" s="17" t="s">
        <v>121</v>
      </c>
      <c r="BM92" s="229" t="s">
        <v>132</v>
      </c>
    </row>
    <row r="93" spans="1:51" s="13" customFormat="1" ht="12">
      <c r="A93" s="13"/>
      <c r="B93" s="231"/>
      <c r="C93" s="232"/>
      <c r="D93" s="233" t="s">
        <v>123</v>
      </c>
      <c r="E93" s="234" t="s">
        <v>19</v>
      </c>
      <c r="F93" s="235" t="s">
        <v>133</v>
      </c>
      <c r="G93" s="232"/>
      <c r="H93" s="236">
        <v>153</v>
      </c>
      <c r="I93" s="237"/>
      <c r="J93" s="232"/>
      <c r="K93" s="232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123</v>
      </c>
      <c r="AU93" s="242" t="s">
        <v>82</v>
      </c>
      <c r="AV93" s="13" t="s">
        <v>82</v>
      </c>
      <c r="AW93" s="13" t="s">
        <v>33</v>
      </c>
      <c r="AX93" s="13" t="s">
        <v>80</v>
      </c>
      <c r="AY93" s="242" t="s">
        <v>114</v>
      </c>
    </row>
    <row r="94" spans="1:65" s="2" customFormat="1" ht="21.75" customHeight="1">
      <c r="A94" s="38"/>
      <c r="B94" s="39"/>
      <c r="C94" s="218" t="s">
        <v>121</v>
      </c>
      <c r="D94" s="218" t="s">
        <v>116</v>
      </c>
      <c r="E94" s="219" t="s">
        <v>134</v>
      </c>
      <c r="F94" s="220" t="s">
        <v>135</v>
      </c>
      <c r="G94" s="221" t="s">
        <v>136</v>
      </c>
      <c r="H94" s="222">
        <v>163</v>
      </c>
      <c r="I94" s="223"/>
      <c r="J94" s="224">
        <f>ROUND(I94*H94,2)</f>
        <v>0</v>
      </c>
      <c r="K94" s="220" t="s">
        <v>120</v>
      </c>
      <c r="L94" s="44"/>
      <c r="M94" s="225" t="s">
        <v>19</v>
      </c>
      <c r="N94" s="226" t="s">
        <v>43</v>
      </c>
      <c r="O94" s="84"/>
      <c r="P94" s="227">
        <f>O94*H94</f>
        <v>0</v>
      </c>
      <c r="Q94" s="227">
        <v>0</v>
      </c>
      <c r="R94" s="227">
        <f>Q94*H94</f>
        <v>0</v>
      </c>
      <c r="S94" s="227">
        <v>0.205</v>
      </c>
      <c r="T94" s="228">
        <f>S94*H94</f>
        <v>33.415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121</v>
      </c>
      <c r="AT94" s="229" t="s">
        <v>116</v>
      </c>
      <c r="AU94" s="229" t="s">
        <v>82</v>
      </c>
      <c r="AY94" s="17" t="s">
        <v>114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80</v>
      </c>
      <c r="BK94" s="230">
        <f>ROUND(I94*H94,2)</f>
        <v>0</v>
      </c>
      <c r="BL94" s="17" t="s">
        <v>121</v>
      </c>
      <c r="BM94" s="229" t="s">
        <v>137</v>
      </c>
    </row>
    <row r="95" spans="1:51" s="13" customFormat="1" ht="12">
      <c r="A95" s="13"/>
      <c r="B95" s="231"/>
      <c r="C95" s="232"/>
      <c r="D95" s="233" t="s">
        <v>123</v>
      </c>
      <c r="E95" s="234" t="s">
        <v>19</v>
      </c>
      <c r="F95" s="235" t="s">
        <v>138</v>
      </c>
      <c r="G95" s="232"/>
      <c r="H95" s="236">
        <v>163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123</v>
      </c>
      <c r="AU95" s="242" t="s">
        <v>82</v>
      </c>
      <c r="AV95" s="13" t="s">
        <v>82</v>
      </c>
      <c r="AW95" s="13" t="s">
        <v>33</v>
      </c>
      <c r="AX95" s="13" t="s">
        <v>80</v>
      </c>
      <c r="AY95" s="242" t="s">
        <v>114</v>
      </c>
    </row>
    <row r="96" spans="1:65" s="2" customFormat="1" ht="16.5" customHeight="1">
      <c r="A96" s="38"/>
      <c r="B96" s="39"/>
      <c r="C96" s="218" t="s">
        <v>139</v>
      </c>
      <c r="D96" s="218" t="s">
        <v>116</v>
      </c>
      <c r="E96" s="219" t="s">
        <v>140</v>
      </c>
      <c r="F96" s="220" t="s">
        <v>141</v>
      </c>
      <c r="G96" s="221" t="s">
        <v>142</v>
      </c>
      <c r="H96" s="222">
        <v>4.5</v>
      </c>
      <c r="I96" s="223"/>
      <c r="J96" s="224">
        <f>ROUND(I96*H96,2)</f>
        <v>0</v>
      </c>
      <c r="K96" s="220" t="s">
        <v>120</v>
      </c>
      <c r="L96" s="44"/>
      <c r="M96" s="225" t="s">
        <v>19</v>
      </c>
      <c r="N96" s="226" t="s">
        <v>43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121</v>
      </c>
      <c r="AT96" s="229" t="s">
        <v>116</v>
      </c>
      <c r="AU96" s="229" t="s">
        <v>82</v>
      </c>
      <c r="AY96" s="17" t="s">
        <v>114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80</v>
      </c>
      <c r="BK96" s="230">
        <f>ROUND(I96*H96,2)</f>
        <v>0</v>
      </c>
      <c r="BL96" s="17" t="s">
        <v>121</v>
      </c>
      <c r="BM96" s="229" t="s">
        <v>143</v>
      </c>
    </row>
    <row r="97" spans="1:51" s="13" customFormat="1" ht="12">
      <c r="A97" s="13"/>
      <c r="B97" s="231"/>
      <c r="C97" s="232"/>
      <c r="D97" s="233" t="s">
        <v>123</v>
      </c>
      <c r="E97" s="234" t="s">
        <v>19</v>
      </c>
      <c r="F97" s="235" t="s">
        <v>144</v>
      </c>
      <c r="G97" s="232"/>
      <c r="H97" s="236">
        <v>4.5</v>
      </c>
      <c r="I97" s="237"/>
      <c r="J97" s="232"/>
      <c r="K97" s="232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123</v>
      </c>
      <c r="AU97" s="242" t="s">
        <v>82</v>
      </c>
      <c r="AV97" s="13" t="s">
        <v>82</v>
      </c>
      <c r="AW97" s="13" t="s">
        <v>33</v>
      </c>
      <c r="AX97" s="13" t="s">
        <v>80</v>
      </c>
      <c r="AY97" s="242" t="s">
        <v>114</v>
      </c>
    </row>
    <row r="98" spans="1:65" s="2" customFormat="1" ht="21.75" customHeight="1">
      <c r="A98" s="38"/>
      <c r="B98" s="39"/>
      <c r="C98" s="218" t="s">
        <v>145</v>
      </c>
      <c r="D98" s="218" t="s">
        <v>116</v>
      </c>
      <c r="E98" s="219" t="s">
        <v>146</v>
      </c>
      <c r="F98" s="220" t="s">
        <v>147</v>
      </c>
      <c r="G98" s="221" t="s">
        <v>142</v>
      </c>
      <c r="H98" s="222">
        <v>4.5</v>
      </c>
      <c r="I98" s="223"/>
      <c r="J98" s="224">
        <f>ROUND(I98*H98,2)</f>
        <v>0</v>
      </c>
      <c r="K98" s="220" t="s">
        <v>120</v>
      </c>
      <c r="L98" s="44"/>
      <c r="M98" s="225" t="s">
        <v>19</v>
      </c>
      <c r="N98" s="226" t="s">
        <v>43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121</v>
      </c>
      <c r="AT98" s="229" t="s">
        <v>116</v>
      </c>
      <c r="AU98" s="229" t="s">
        <v>82</v>
      </c>
      <c r="AY98" s="17" t="s">
        <v>114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80</v>
      </c>
      <c r="BK98" s="230">
        <f>ROUND(I98*H98,2)</f>
        <v>0</v>
      </c>
      <c r="BL98" s="17" t="s">
        <v>121</v>
      </c>
      <c r="BM98" s="229" t="s">
        <v>148</v>
      </c>
    </row>
    <row r="99" spans="1:51" s="13" customFormat="1" ht="12">
      <c r="A99" s="13"/>
      <c r="B99" s="231"/>
      <c r="C99" s="232"/>
      <c r="D99" s="233" t="s">
        <v>123</v>
      </c>
      <c r="E99" s="234" t="s">
        <v>19</v>
      </c>
      <c r="F99" s="235" t="s">
        <v>149</v>
      </c>
      <c r="G99" s="232"/>
      <c r="H99" s="236">
        <v>4.5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123</v>
      </c>
      <c r="AU99" s="242" t="s">
        <v>82</v>
      </c>
      <c r="AV99" s="13" t="s">
        <v>82</v>
      </c>
      <c r="AW99" s="13" t="s">
        <v>33</v>
      </c>
      <c r="AX99" s="13" t="s">
        <v>80</v>
      </c>
      <c r="AY99" s="242" t="s">
        <v>114</v>
      </c>
    </row>
    <row r="100" spans="1:65" s="2" customFormat="1" ht="21.75" customHeight="1">
      <c r="A100" s="38"/>
      <c r="B100" s="39"/>
      <c r="C100" s="218" t="s">
        <v>150</v>
      </c>
      <c r="D100" s="218" t="s">
        <v>116</v>
      </c>
      <c r="E100" s="219" t="s">
        <v>151</v>
      </c>
      <c r="F100" s="220" t="s">
        <v>152</v>
      </c>
      <c r="G100" s="221" t="s">
        <v>142</v>
      </c>
      <c r="H100" s="222">
        <v>3</v>
      </c>
      <c r="I100" s="223"/>
      <c r="J100" s="224">
        <f>ROUND(I100*H100,2)</f>
        <v>0</v>
      </c>
      <c r="K100" s="220" t="s">
        <v>120</v>
      </c>
      <c r="L100" s="44"/>
      <c r="M100" s="225" t="s">
        <v>19</v>
      </c>
      <c r="N100" s="226" t="s">
        <v>43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121</v>
      </c>
      <c r="AT100" s="229" t="s">
        <v>116</v>
      </c>
      <c r="AU100" s="229" t="s">
        <v>82</v>
      </c>
      <c r="AY100" s="17" t="s">
        <v>114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80</v>
      </c>
      <c r="BK100" s="230">
        <f>ROUND(I100*H100,2)</f>
        <v>0</v>
      </c>
      <c r="BL100" s="17" t="s">
        <v>121</v>
      </c>
      <c r="BM100" s="229" t="s">
        <v>153</v>
      </c>
    </row>
    <row r="101" spans="1:51" s="13" customFormat="1" ht="12">
      <c r="A101" s="13"/>
      <c r="B101" s="231"/>
      <c r="C101" s="232"/>
      <c r="D101" s="233" t="s">
        <v>123</v>
      </c>
      <c r="E101" s="234" t="s">
        <v>19</v>
      </c>
      <c r="F101" s="235" t="s">
        <v>154</v>
      </c>
      <c r="G101" s="232"/>
      <c r="H101" s="236">
        <v>3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123</v>
      </c>
      <c r="AU101" s="242" t="s">
        <v>82</v>
      </c>
      <c r="AV101" s="13" t="s">
        <v>82</v>
      </c>
      <c r="AW101" s="13" t="s">
        <v>33</v>
      </c>
      <c r="AX101" s="13" t="s">
        <v>80</v>
      </c>
      <c r="AY101" s="242" t="s">
        <v>114</v>
      </c>
    </row>
    <row r="102" spans="1:65" s="2" customFormat="1" ht="16.5" customHeight="1">
      <c r="A102" s="38"/>
      <c r="B102" s="39"/>
      <c r="C102" s="243" t="s">
        <v>155</v>
      </c>
      <c r="D102" s="243" t="s">
        <v>156</v>
      </c>
      <c r="E102" s="244" t="s">
        <v>157</v>
      </c>
      <c r="F102" s="245" t="s">
        <v>158</v>
      </c>
      <c r="G102" s="246" t="s">
        <v>159</v>
      </c>
      <c r="H102" s="247">
        <v>5.4</v>
      </c>
      <c r="I102" s="248"/>
      <c r="J102" s="249">
        <f>ROUND(I102*H102,2)</f>
        <v>0</v>
      </c>
      <c r="K102" s="245" t="s">
        <v>120</v>
      </c>
      <c r="L102" s="250"/>
      <c r="M102" s="251" t="s">
        <v>19</v>
      </c>
      <c r="N102" s="252" t="s">
        <v>43</v>
      </c>
      <c r="O102" s="84"/>
      <c r="P102" s="227">
        <f>O102*H102</f>
        <v>0</v>
      </c>
      <c r="Q102" s="227">
        <v>1</v>
      </c>
      <c r="R102" s="227">
        <f>Q102*H102</f>
        <v>5.4</v>
      </c>
      <c r="S102" s="227">
        <v>0</v>
      </c>
      <c r="T102" s="228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9" t="s">
        <v>155</v>
      </c>
      <c r="AT102" s="229" t="s">
        <v>156</v>
      </c>
      <c r="AU102" s="229" t="s">
        <v>82</v>
      </c>
      <c r="AY102" s="17" t="s">
        <v>114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17" t="s">
        <v>80</v>
      </c>
      <c r="BK102" s="230">
        <f>ROUND(I102*H102,2)</f>
        <v>0</v>
      </c>
      <c r="BL102" s="17" t="s">
        <v>121</v>
      </c>
      <c r="BM102" s="229" t="s">
        <v>160</v>
      </c>
    </row>
    <row r="103" spans="1:51" s="13" customFormat="1" ht="12">
      <c r="A103" s="13"/>
      <c r="B103" s="231"/>
      <c r="C103" s="232"/>
      <c r="D103" s="233" t="s">
        <v>123</v>
      </c>
      <c r="E103" s="234" t="s">
        <v>19</v>
      </c>
      <c r="F103" s="235" t="s">
        <v>161</v>
      </c>
      <c r="G103" s="232"/>
      <c r="H103" s="236">
        <v>5.4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123</v>
      </c>
      <c r="AU103" s="242" t="s">
        <v>82</v>
      </c>
      <c r="AV103" s="13" t="s">
        <v>82</v>
      </c>
      <c r="AW103" s="13" t="s">
        <v>33</v>
      </c>
      <c r="AX103" s="13" t="s">
        <v>80</v>
      </c>
      <c r="AY103" s="242" t="s">
        <v>114</v>
      </c>
    </row>
    <row r="104" spans="1:65" s="2" customFormat="1" ht="16.5" customHeight="1">
      <c r="A104" s="38"/>
      <c r="B104" s="39"/>
      <c r="C104" s="218" t="s">
        <v>162</v>
      </c>
      <c r="D104" s="218" t="s">
        <v>116</v>
      </c>
      <c r="E104" s="219" t="s">
        <v>163</v>
      </c>
      <c r="F104" s="220" t="s">
        <v>164</v>
      </c>
      <c r="G104" s="221" t="s">
        <v>119</v>
      </c>
      <c r="H104" s="222">
        <v>327</v>
      </c>
      <c r="I104" s="223"/>
      <c r="J104" s="224">
        <f>ROUND(I104*H104,2)</f>
        <v>0</v>
      </c>
      <c r="K104" s="220" t="s">
        <v>120</v>
      </c>
      <c r="L104" s="44"/>
      <c r="M104" s="225" t="s">
        <v>19</v>
      </c>
      <c r="N104" s="226" t="s">
        <v>43</v>
      </c>
      <c r="O104" s="8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9" t="s">
        <v>121</v>
      </c>
      <c r="AT104" s="229" t="s">
        <v>116</v>
      </c>
      <c r="AU104" s="229" t="s">
        <v>82</v>
      </c>
      <c r="AY104" s="17" t="s">
        <v>114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17" t="s">
        <v>80</v>
      </c>
      <c r="BK104" s="230">
        <f>ROUND(I104*H104,2)</f>
        <v>0</v>
      </c>
      <c r="BL104" s="17" t="s">
        <v>121</v>
      </c>
      <c r="BM104" s="229" t="s">
        <v>165</v>
      </c>
    </row>
    <row r="105" spans="1:51" s="13" customFormat="1" ht="12">
      <c r="A105" s="13"/>
      <c r="B105" s="231"/>
      <c r="C105" s="232"/>
      <c r="D105" s="233" t="s">
        <v>123</v>
      </c>
      <c r="E105" s="234" t="s">
        <v>19</v>
      </c>
      <c r="F105" s="235" t="s">
        <v>166</v>
      </c>
      <c r="G105" s="232"/>
      <c r="H105" s="236">
        <v>327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123</v>
      </c>
      <c r="AU105" s="242" t="s">
        <v>82</v>
      </c>
      <c r="AV105" s="13" t="s">
        <v>82</v>
      </c>
      <c r="AW105" s="13" t="s">
        <v>33</v>
      </c>
      <c r="AX105" s="13" t="s">
        <v>80</v>
      </c>
      <c r="AY105" s="242" t="s">
        <v>114</v>
      </c>
    </row>
    <row r="106" spans="1:63" s="12" customFormat="1" ht="22.8" customHeight="1">
      <c r="A106" s="12"/>
      <c r="B106" s="202"/>
      <c r="C106" s="203"/>
      <c r="D106" s="204" t="s">
        <v>71</v>
      </c>
      <c r="E106" s="216" t="s">
        <v>139</v>
      </c>
      <c r="F106" s="216" t="s">
        <v>167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SUM(P107:P145)</f>
        <v>0</v>
      </c>
      <c r="Q106" s="210"/>
      <c r="R106" s="211">
        <f>SUM(R107:R145)</f>
        <v>103.19036000000001</v>
      </c>
      <c r="S106" s="210"/>
      <c r="T106" s="212">
        <f>SUM(T107:T145)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3" t="s">
        <v>80</v>
      </c>
      <c r="AT106" s="214" t="s">
        <v>71</v>
      </c>
      <c r="AU106" s="214" t="s">
        <v>80</v>
      </c>
      <c r="AY106" s="213" t="s">
        <v>114</v>
      </c>
      <c r="BK106" s="215">
        <f>SUM(BK107:BK145)</f>
        <v>0</v>
      </c>
    </row>
    <row r="107" spans="1:65" s="2" customFormat="1" ht="16.5" customHeight="1">
      <c r="A107" s="38"/>
      <c r="B107" s="39"/>
      <c r="C107" s="218" t="s">
        <v>168</v>
      </c>
      <c r="D107" s="218" t="s">
        <v>116</v>
      </c>
      <c r="E107" s="219" t="s">
        <v>169</v>
      </c>
      <c r="F107" s="220" t="s">
        <v>170</v>
      </c>
      <c r="G107" s="221" t="s">
        <v>119</v>
      </c>
      <c r="H107" s="222">
        <v>312</v>
      </c>
      <c r="I107" s="223"/>
      <c r="J107" s="224">
        <f>ROUND(I107*H107,2)</f>
        <v>0</v>
      </c>
      <c r="K107" s="220" t="s">
        <v>120</v>
      </c>
      <c r="L107" s="44"/>
      <c r="M107" s="225" t="s">
        <v>19</v>
      </c>
      <c r="N107" s="226" t="s">
        <v>43</v>
      </c>
      <c r="O107" s="8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121</v>
      </c>
      <c r="AT107" s="229" t="s">
        <v>116</v>
      </c>
      <c r="AU107" s="229" t="s">
        <v>82</v>
      </c>
      <c r="AY107" s="17" t="s">
        <v>114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80</v>
      </c>
      <c r="BK107" s="230">
        <f>ROUND(I107*H107,2)</f>
        <v>0</v>
      </c>
      <c r="BL107" s="17" t="s">
        <v>121</v>
      </c>
      <c r="BM107" s="229" t="s">
        <v>171</v>
      </c>
    </row>
    <row r="108" spans="1:51" s="13" customFormat="1" ht="12">
      <c r="A108" s="13"/>
      <c r="B108" s="231"/>
      <c r="C108" s="232"/>
      <c r="D108" s="233" t="s">
        <v>123</v>
      </c>
      <c r="E108" s="234" t="s">
        <v>19</v>
      </c>
      <c r="F108" s="235" t="s">
        <v>172</v>
      </c>
      <c r="G108" s="232"/>
      <c r="H108" s="236">
        <v>312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123</v>
      </c>
      <c r="AU108" s="242" t="s">
        <v>82</v>
      </c>
      <c r="AV108" s="13" t="s">
        <v>82</v>
      </c>
      <c r="AW108" s="13" t="s">
        <v>33</v>
      </c>
      <c r="AX108" s="13" t="s">
        <v>80</v>
      </c>
      <c r="AY108" s="242" t="s">
        <v>114</v>
      </c>
    </row>
    <row r="109" spans="1:65" s="2" customFormat="1" ht="21.75" customHeight="1">
      <c r="A109" s="38"/>
      <c r="B109" s="39"/>
      <c r="C109" s="218" t="s">
        <v>173</v>
      </c>
      <c r="D109" s="218" t="s">
        <v>116</v>
      </c>
      <c r="E109" s="219" t="s">
        <v>174</v>
      </c>
      <c r="F109" s="220" t="s">
        <v>175</v>
      </c>
      <c r="G109" s="221" t="s">
        <v>119</v>
      </c>
      <c r="H109" s="222">
        <v>40.5</v>
      </c>
      <c r="I109" s="223"/>
      <c r="J109" s="224">
        <f>ROUND(I109*H109,2)</f>
        <v>0</v>
      </c>
      <c r="K109" s="220" t="s">
        <v>176</v>
      </c>
      <c r="L109" s="44"/>
      <c r="M109" s="225" t="s">
        <v>19</v>
      </c>
      <c r="N109" s="226" t="s">
        <v>43</v>
      </c>
      <c r="O109" s="84"/>
      <c r="P109" s="227">
        <f>O109*H109</f>
        <v>0</v>
      </c>
      <c r="Q109" s="227">
        <v>0.09341</v>
      </c>
      <c r="R109" s="227">
        <f>Q109*H109</f>
        <v>3.7831050000000004</v>
      </c>
      <c r="S109" s="227">
        <v>0</v>
      </c>
      <c r="T109" s="22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9" t="s">
        <v>121</v>
      </c>
      <c r="AT109" s="229" t="s">
        <v>116</v>
      </c>
      <c r="AU109" s="229" t="s">
        <v>82</v>
      </c>
      <c r="AY109" s="17" t="s">
        <v>114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7" t="s">
        <v>80</v>
      </c>
      <c r="BK109" s="230">
        <f>ROUND(I109*H109,2)</f>
        <v>0</v>
      </c>
      <c r="BL109" s="17" t="s">
        <v>121</v>
      </c>
      <c r="BM109" s="229" t="s">
        <v>177</v>
      </c>
    </row>
    <row r="110" spans="1:51" s="13" customFormat="1" ht="12">
      <c r="A110" s="13"/>
      <c r="B110" s="231"/>
      <c r="C110" s="232"/>
      <c r="D110" s="233" t="s">
        <v>123</v>
      </c>
      <c r="E110" s="234" t="s">
        <v>19</v>
      </c>
      <c r="F110" s="235" t="s">
        <v>178</v>
      </c>
      <c r="G110" s="232"/>
      <c r="H110" s="236">
        <v>40.5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123</v>
      </c>
      <c r="AU110" s="242" t="s">
        <v>82</v>
      </c>
      <c r="AV110" s="13" t="s">
        <v>82</v>
      </c>
      <c r="AW110" s="13" t="s">
        <v>33</v>
      </c>
      <c r="AX110" s="13" t="s">
        <v>80</v>
      </c>
      <c r="AY110" s="242" t="s">
        <v>114</v>
      </c>
    </row>
    <row r="111" spans="1:65" s="2" customFormat="1" ht="16.5" customHeight="1">
      <c r="A111" s="38"/>
      <c r="B111" s="39"/>
      <c r="C111" s="218" t="s">
        <v>179</v>
      </c>
      <c r="D111" s="218" t="s">
        <v>116</v>
      </c>
      <c r="E111" s="219" t="s">
        <v>180</v>
      </c>
      <c r="F111" s="220" t="s">
        <v>181</v>
      </c>
      <c r="G111" s="221" t="s">
        <v>119</v>
      </c>
      <c r="H111" s="222">
        <v>81</v>
      </c>
      <c r="I111" s="223"/>
      <c r="J111" s="224">
        <f>ROUND(I111*H111,2)</f>
        <v>0</v>
      </c>
      <c r="K111" s="220" t="s">
        <v>176</v>
      </c>
      <c r="L111" s="44"/>
      <c r="M111" s="225" t="s">
        <v>19</v>
      </c>
      <c r="N111" s="226" t="s">
        <v>43</v>
      </c>
      <c r="O111" s="8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9" t="s">
        <v>121</v>
      </c>
      <c r="AT111" s="229" t="s">
        <v>116</v>
      </c>
      <c r="AU111" s="229" t="s">
        <v>82</v>
      </c>
      <c r="AY111" s="17" t="s">
        <v>114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7" t="s">
        <v>80</v>
      </c>
      <c r="BK111" s="230">
        <f>ROUND(I111*H111,2)</f>
        <v>0</v>
      </c>
      <c r="BL111" s="17" t="s">
        <v>121</v>
      </c>
      <c r="BM111" s="229" t="s">
        <v>182</v>
      </c>
    </row>
    <row r="112" spans="1:51" s="13" customFormat="1" ht="12">
      <c r="A112" s="13"/>
      <c r="B112" s="231"/>
      <c r="C112" s="232"/>
      <c r="D112" s="233" t="s">
        <v>123</v>
      </c>
      <c r="E112" s="234" t="s">
        <v>19</v>
      </c>
      <c r="F112" s="235" t="s">
        <v>183</v>
      </c>
      <c r="G112" s="232"/>
      <c r="H112" s="236">
        <v>81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123</v>
      </c>
      <c r="AU112" s="242" t="s">
        <v>82</v>
      </c>
      <c r="AV112" s="13" t="s">
        <v>82</v>
      </c>
      <c r="AW112" s="13" t="s">
        <v>33</v>
      </c>
      <c r="AX112" s="13" t="s">
        <v>80</v>
      </c>
      <c r="AY112" s="242" t="s">
        <v>114</v>
      </c>
    </row>
    <row r="113" spans="1:65" s="2" customFormat="1" ht="21.75" customHeight="1">
      <c r="A113" s="38"/>
      <c r="B113" s="39"/>
      <c r="C113" s="218" t="s">
        <v>184</v>
      </c>
      <c r="D113" s="218" t="s">
        <v>116</v>
      </c>
      <c r="E113" s="219" t="s">
        <v>185</v>
      </c>
      <c r="F113" s="220" t="s">
        <v>186</v>
      </c>
      <c r="G113" s="221" t="s">
        <v>119</v>
      </c>
      <c r="H113" s="222">
        <v>81</v>
      </c>
      <c r="I113" s="223"/>
      <c r="J113" s="224">
        <f>ROUND(I113*H113,2)</f>
        <v>0</v>
      </c>
      <c r="K113" s="220" t="s">
        <v>120</v>
      </c>
      <c r="L113" s="44"/>
      <c r="M113" s="225" t="s">
        <v>19</v>
      </c>
      <c r="N113" s="226" t="s">
        <v>43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9" t="s">
        <v>121</v>
      </c>
      <c r="AT113" s="229" t="s">
        <v>116</v>
      </c>
      <c r="AU113" s="229" t="s">
        <v>82</v>
      </c>
      <c r="AY113" s="17" t="s">
        <v>114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7" t="s">
        <v>80</v>
      </c>
      <c r="BK113" s="230">
        <f>ROUND(I113*H113,2)</f>
        <v>0</v>
      </c>
      <c r="BL113" s="17" t="s">
        <v>121</v>
      </c>
      <c r="BM113" s="229" t="s">
        <v>187</v>
      </c>
    </row>
    <row r="114" spans="1:51" s="13" customFormat="1" ht="12">
      <c r="A114" s="13"/>
      <c r="B114" s="231"/>
      <c r="C114" s="232"/>
      <c r="D114" s="233" t="s">
        <v>123</v>
      </c>
      <c r="E114" s="234" t="s">
        <v>19</v>
      </c>
      <c r="F114" s="235" t="s">
        <v>188</v>
      </c>
      <c r="G114" s="232"/>
      <c r="H114" s="236">
        <v>81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123</v>
      </c>
      <c r="AU114" s="242" t="s">
        <v>82</v>
      </c>
      <c r="AV114" s="13" t="s">
        <v>82</v>
      </c>
      <c r="AW114" s="13" t="s">
        <v>33</v>
      </c>
      <c r="AX114" s="13" t="s">
        <v>80</v>
      </c>
      <c r="AY114" s="242" t="s">
        <v>114</v>
      </c>
    </row>
    <row r="115" spans="1:65" s="2" customFormat="1" ht="21.75" customHeight="1">
      <c r="A115" s="38"/>
      <c r="B115" s="39"/>
      <c r="C115" s="218" t="s">
        <v>189</v>
      </c>
      <c r="D115" s="218" t="s">
        <v>116</v>
      </c>
      <c r="E115" s="219" t="s">
        <v>190</v>
      </c>
      <c r="F115" s="220" t="s">
        <v>191</v>
      </c>
      <c r="G115" s="221" t="s">
        <v>119</v>
      </c>
      <c r="H115" s="222">
        <v>81</v>
      </c>
      <c r="I115" s="223"/>
      <c r="J115" s="224">
        <f>ROUND(I115*H115,2)</f>
        <v>0</v>
      </c>
      <c r="K115" s="220" t="s">
        <v>120</v>
      </c>
      <c r="L115" s="44"/>
      <c r="M115" s="225" t="s">
        <v>19</v>
      </c>
      <c r="N115" s="226" t="s">
        <v>43</v>
      </c>
      <c r="O115" s="8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9" t="s">
        <v>121</v>
      </c>
      <c r="AT115" s="229" t="s">
        <v>116</v>
      </c>
      <c r="AU115" s="229" t="s">
        <v>82</v>
      </c>
      <c r="AY115" s="17" t="s">
        <v>114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7" t="s">
        <v>80</v>
      </c>
      <c r="BK115" s="230">
        <f>ROUND(I115*H115,2)</f>
        <v>0</v>
      </c>
      <c r="BL115" s="17" t="s">
        <v>121</v>
      </c>
      <c r="BM115" s="229" t="s">
        <v>192</v>
      </c>
    </row>
    <row r="116" spans="1:51" s="13" customFormat="1" ht="12">
      <c r="A116" s="13"/>
      <c r="B116" s="231"/>
      <c r="C116" s="232"/>
      <c r="D116" s="233" t="s">
        <v>123</v>
      </c>
      <c r="E116" s="234" t="s">
        <v>19</v>
      </c>
      <c r="F116" s="235" t="s">
        <v>183</v>
      </c>
      <c r="G116" s="232"/>
      <c r="H116" s="236">
        <v>81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123</v>
      </c>
      <c r="AU116" s="242" t="s">
        <v>82</v>
      </c>
      <c r="AV116" s="13" t="s">
        <v>82</v>
      </c>
      <c r="AW116" s="13" t="s">
        <v>33</v>
      </c>
      <c r="AX116" s="13" t="s">
        <v>80</v>
      </c>
      <c r="AY116" s="242" t="s">
        <v>114</v>
      </c>
    </row>
    <row r="117" spans="1:65" s="2" customFormat="1" ht="21.75" customHeight="1">
      <c r="A117" s="38"/>
      <c r="B117" s="39"/>
      <c r="C117" s="218" t="s">
        <v>8</v>
      </c>
      <c r="D117" s="218" t="s">
        <v>116</v>
      </c>
      <c r="E117" s="219" t="s">
        <v>193</v>
      </c>
      <c r="F117" s="220" t="s">
        <v>194</v>
      </c>
      <c r="G117" s="221" t="s">
        <v>119</v>
      </c>
      <c r="H117" s="222">
        <v>58</v>
      </c>
      <c r="I117" s="223"/>
      <c r="J117" s="224">
        <f>ROUND(I117*H117,2)</f>
        <v>0</v>
      </c>
      <c r="K117" s="220" t="s">
        <v>120</v>
      </c>
      <c r="L117" s="44"/>
      <c r="M117" s="225" t="s">
        <v>19</v>
      </c>
      <c r="N117" s="226" t="s">
        <v>43</v>
      </c>
      <c r="O117" s="84"/>
      <c r="P117" s="227">
        <f>O117*H117</f>
        <v>0</v>
      </c>
      <c r="Q117" s="227">
        <v>0.1837</v>
      </c>
      <c r="R117" s="227">
        <f>Q117*H117</f>
        <v>10.6546</v>
      </c>
      <c r="S117" s="227">
        <v>0</v>
      </c>
      <c r="T117" s="22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9" t="s">
        <v>121</v>
      </c>
      <c r="AT117" s="229" t="s">
        <v>116</v>
      </c>
      <c r="AU117" s="229" t="s">
        <v>82</v>
      </c>
      <c r="AY117" s="17" t="s">
        <v>114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7" t="s">
        <v>80</v>
      </c>
      <c r="BK117" s="230">
        <f>ROUND(I117*H117,2)</f>
        <v>0</v>
      </c>
      <c r="BL117" s="17" t="s">
        <v>121</v>
      </c>
      <c r="BM117" s="229" t="s">
        <v>195</v>
      </c>
    </row>
    <row r="118" spans="1:51" s="13" customFormat="1" ht="12">
      <c r="A118" s="13"/>
      <c r="B118" s="231"/>
      <c r="C118" s="232"/>
      <c r="D118" s="233" t="s">
        <v>123</v>
      </c>
      <c r="E118" s="234" t="s">
        <v>19</v>
      </c>
      <c r="F118" s="235" t="s">
        <v>196</v>
      </c>
      <c r="G118" s="232"/>
      <c r="H118" s="236">
        <v>58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123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114</v>
      </c>
    </row>
    <row r="119" spans="1:65" s="2" customFormat="1" ht="16.5" customHeight="1">
      <c r="A119" s="38"/>
      <c r="B119" s="39"/>
      <c r="C119" s="243" t="s">
        <v>197</v>
      </c>
      <c r="D119" s="243" t="s">
        <v>156</v>
      </c>
      <c r="E119" s="244" t="s">
        <v>198</v>
      </c>
      <c r="F119" s="245" t="s">
        <v>199</v>
      </c>
      <c r="G119" s="246" t="s">
        <v>119</v>
      </c>
      <c r="H119" s="247">
        <v>59.16</v>
      </c>
      <c r="I119" s="248"/>
      <c r="J119" s="249">
        <f>ROUND(I119*H119,2)</f>
        <v>0</v>
      </c>
      <c r="K119" s="245" t="s">
        <v>120</v>
      </c>
      <c r="L119" s="250"/>
      <c r="M119" s="251" t="s">
        <v>19</v>
      </c>
      <c r="N119" s="252" t="s">
        <v>43</v>
      </c>
      <c r="O119" s="84"/>
      <c r="P119" s="227">
        <f>O119*H119</f>
        <v>0</v>
      </c>
      <c r="Q119" s="227">
        <v>0.222</v>
      </c>
      <c r="R119" s="227">
        <f>Q119*H119</f>
        <v>13.133519999999999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155</v>
      </c>
      <c r="AT119" s="229" t="s">
        <v>156</v>
      </c>
      <c r="AU119" s="229" t="s">
        <v>82</v>
      </c>
      <c r="AY119" s="17" t="s">
        <v>114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80</v>
      </c>
      <c r="BK119" s="230">
        <f>ROUND(I119*H119,2)</f>
        <v>0</v>
      </c>
      <c r="BL119" s="17" t="s">
        <v>121</v>
      </c>
      <c r="BM119" s="229" t="s">
        <v>200</v>
      </c>
    </row>
    <row r="120" spans="1:51" s="13" customFormat="1" ht="12">
      <c r="A120" s="13"/>
      <c r="B120" s="231"/>
      <c r="C120" s="232"/>
      <c r="D120" s="233" t="s">
        <v>123</v>
      </c>
      <c r="E120" s="234" t="s">
        <v>19</v>
      </c>
      <c r="F120" s="235" t="s">
        <v>201</v>
      </c>
      <c r="G120" s="232"/>
      <c r="H120" s="236">
        <v>58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123</v>
      </c>
      <c r="AU120" s="242" t="s">
        <v>82</v>
      </c>
      <c r="AV120" s="13" t="s">
        <v>82</v>
      </c>
      <c r="AW120" s="13" t="s">
        <v>33</v>
      </c>
      <c r="AX120" s="13" t="s">
        <v>80</v>
      </c>
      <c r="AY120" s="242" t="s">
        <v>114</v>
      </c>
    </row>
    <row r="121" spans="1:51" s="13" customFormat="1" ht="12">
      <c r="A121" s="13"/>
      <c r="B121" s="231"/>
      <c r="C121" s="232"/>
      <c r="D121" s="233" t="s">
        <v>123</v>
      </c>
      <c r="E121" s="232"/>
      <c r="F121" s="235" t="s">
        <v>202</v>
      </c>
      <c r="G121" s="232"/>
      <c r="H121" s="236">
        <v>59.16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123</v>
      </c>
      <c r="AU121" s="242" t="s">
        <v>82</v>
      </c>
      <c r="AV121" s="13" t="s">
        <v>82</v>
      </c>
      <c r="AW121" s="13" t="s">
        <v>4</v>
      </c>
      <c r="AX121" s="13" t="s">
        <v>80</v>
      </c>
      <c r="AY121" s="242" t="s">
        <v>114</v>
      </c>
    </row>
    <row r="122" spans="1:65" s="2" customFormat="1" ht="21.75" customHeight="1">
      <c r="A122" s="38"/>
      <c r="B122" s="39"/>
      <c r="C122" s="218" t="s">
        <v>203</v>
      </c>
      <c r="D122" s="218" t="s">
        <v>116</v>
      </c>
      <c r="E122" s="219" t="s">
        <v>204</v>
      </c>
      <c r="F122" s="220" t="s">
        <v>205</v>
      </c>
      <c r="G122" s="221" t="s">
        <v>119</v>
      </c>
      <c r="H122" s="222">
        <v>254</v>
      </c>
      <c r="I122" s="223"/>
      <c r="J122" s="224">
        <f>ROUND(I122*H122,2)</f>
        <v>0</v>
      </c>
      <c r="K122" s="220" t="s">
        <v>120</v>
      </c>
      <c r="L122" s="44"/>
      <c r="M122" s="225" t="s">
        <v>19</v>
      </c>
      <c r="N122" s="226" t="s">
        <v>43</v>
      </c>
      <c r="O122" s="84"/>
      <c r="P122" s="227">
        <f>O122*H122</f>
        <v>0</v>
      </c>
      <c r="Q122" s="227">
        <v>0.167</v>
      </c>
      <c r="R122" s="227">
        <f>Q122*H122</f>
        <v>42.418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121</v>
      </c>
      <c r="AT122" s="229" t="s">
        <v>116</v>
      </c>
      <c r="AU122" s="229" t="s">
        <v>82</v>
      </c>
      <c r="AY122" s="17" t="s">
        <v>114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80</v>
      </c>
      <c r="BK122" s="230">
        <f>ROUND(I122*H122,2)</f>
        <v>0</v>
      </c>
      <c r="BL122" s="17" t="s">
        <v>121</v>
      </c>
      <c r="BM122" s="229" t="s">
        <v>206</v>
      </c>
    </row>
    <row r="123" spans="1:51" s="13" customFormat="1" ht="12">
      <c r="A123" s="13"/>
      <c r="B123" s="231"/>
      <c r="C123" s="232"/>
      <c r="D123" s="233" t="s">
        <v>123</v>
      </c>
      <c r="E123" s="234" t="s">
        <v>19</v>
      </c>
      <c r="F123" s="235" t="s">
        <v>207</v>
      </c>
      <c r="G123" s="232"/>
      <c r="H123" s="236">
        <v>254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123</v>
      </c>
      <c r="AU123" s="242" t="s">
        <v>82</v>
      </c>
      <c r="AV123" s="13" t="s">
        <v>82</v>
      </c>
      <c r="AW123" s="13" t="s">
        <v>33</v>
      </c>
      <c r="AX123" s="13" t="s">
        <v>80</v>
      </c>
      <c r="AY123" s="242" t="s">
        <v>114</v>
      </c>
    </row>
    <row r="124" spans="1:65" s="2" customFormat="1" ht="16.5" customHeight="1">
      <c r="A124" s="38"/>
      <c r="B124" s="39"/>
      <c r="C124" s="243" t="s">
        <v>208</v>
      </c>
      <c r="D124" s="243" t="s">
        <v>156</v>
      </c>
      <c r="E124" s="244" t="s">
        <v>209</v>
      </c>
      <c r="F124" s="245" t="s">
        <v>210</v>
      </c>
      <c r="G124" s="246" t="s">
        <v>119</v>
      </c>
      <c r="H124" s="247">
        <v>259.08</v>
      </c>
      <c r="I124" s="248"/>
      <c r="J124" s="249">
        <f>ROUND(I124*H124,2)</f>
        <v>0</v>
      </c>
      <c r="K124" s="245" t="s">
        <v>120</v>
      </c>
      <c r="L124" s="250"/>
      <c r="M124" s="251" t="s">
        <v>19</v>
      </c>
      <c r="N124" s="252" t="s">
        <v>43</v>
      </c>
      <c r="O124" s="84"/>
      <c r="P124" s="227">
        <f>O124*H124</f>
        <v>0</v>
      </c>
      <c r="Q124" s="227">
        <v>0.118</v>
      </c>
      <c r="R124" s="227">
        <f>Q124*H124</f>
        <v>30.571439999999996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155</v>
      </c>
      <c r="AT124" s="229" t="s">
        <v>156</v>
      </c>
      <c r="AU124" s="229" t="s">
        <v>82</v>
      </c>
      <c r="AY124" s="17" t="s">
        <v>114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80</v>
      </c>
      <c r="BK124" s="230">
        <f>ROUND(I124*H124,2)</f>
        <v>0</v>
      </c>
      <c r="BL124" s="17" t="s">
        <v>121</v>
      </c>
      <c r="BM124" s="229" t="s">
        <v>211</v>
      </c>
    </row>
    <row r="125" spans="1:51" s="13" customFormat="1" ht="12">
      <c r="A125" s="13"/>
      <c r="B125" s="231"/>
      <c r="C125" s="232"/>
      <c r="D125" s="233" t="s">
        <v>123</v>
      </c>
      <c r="E125" s="234" t="s">
        <v>19</v>
      </c>
      <c r="F125" s="235" t="s">
        <v>207</v>
      </c>
      <c r="G125" s="232"/>
      <c r="H125" s="236">
        <v>254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123</v>
      </c>
      <c r="AU125" s="242" t="s">
        <v>82</v>
      </c>
      <c r="AV125" s="13" t="s">
        <v>82</v>
      </c>
      <c r="AW125" s="13" t="s">
        <v>33</v>
      </c>
      <c r="AX125" s="13" t="s">
        <v>80</v>
      </c>
      <c r="AY125" s="242" t="s">
        <v>114</v>
      </c>
    </row>
    <row r="126" spans="1:51" s="13" customFormat="1" ht="12">
      <c r="A126" s="13"/>
      <c r="B126" s="231"/>
      <c r="C126" s="232"/>
      <c r="D126" s="233" t="s">
        <v>123</v>
      </c>
      <c r="E126" s="232"/>
      <c r="F126" s="235" t="s">
        <v>212</v>
      </c>
      <c r="G126" s="232"/>
      <c r="H126" s="236">
        <v>259.08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123</v>
      </c>
      <c r="AU126" s="242" t="s">
        <v>82</v>
      </c>
      <c r="AV126" s="13" t="s">
        <v>82</v>
      </c>
      <c r="AW126" s="13" t="s">
        <v>4</v>
      </c>
      <c r="AX126" s="13" t="s">
        <v>80</v>
      </c>
      <c r="AY126" s="242" t="s">
        <v>114</v>
      </c>
    </row>
    <row r="127" spans="1:65" s="2" customFormat="1" ht="33" customHeight="1">
      <c r="A127" s="38"/>
      <c r="B127" s="39"/>
      <c r="C127" s="218" t="s">
        <v>213</v>
      </c>
      <c r="D127" s="218" t="s">
        <v>116</v>
      </c>
      <c r="E127" s="219" t="s">
        <v>214</v>
      </c>
      <c r="F127" s="220" t="s">
        <v>215</v>
      </c>
      <c r="G127" s="221" t="s">
        <v>119</v>
      </c>
      <c r="H127" s="222">
        <v>2.6</v>
      </c>
      <c r="I127" s="223"/>
      <c r="J127" s="224">
        <f>ROUND(I127*H127,2)</f>
        <v>0</v>
      </c>
      <c r="K127" s="220" t="s">
        <v>120</v>
      </c>
      <c r="L127" s="44"/>
      <c r="M127" s="225" t="s">
        <v>19</v>
      </c>
      <c r="N127" s="226" t="s">
        <v>43</v>
      </c>
      <c r="O127" s="84"/>
      <c r="P127" s="227">
        <f>O127*H127</f>
        <v>0</v>
      </c>
      <c r="Q127" s="227">
        <v>0.08425</v>
      </c>
      <c r="R127" s="227">
        <f>Q127*H127</f>
        <v>0.21905000000000002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121</v>
      </c>
      <c r="AT127" s="229" t="s">
        <v>116</v>
      </c>
      <c r="AU127" s="229" t="s">
        <v>82</v>
      </c>
      <c r="AY127" s="17" t="s">
        <v>114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80</v>
      </c>
      <c r="BK127" s="230">
        <f>ROUND(I127*H127,2)</f>
        <v>0</v>
      </c>
      <c r="BL127" s="17" t="s">
        <v>121</v>
      </c>
      <c r="BM127" s="229" t="s">
        <v>216</v>
      </c>
    </row>
    <row r="128" spans="1:51" s="13" customFormat="1" ht="12">
      <c r="A128" s="13"/>
      <c r="B128" s="231"/>
      <c r="C128" s="232"/>
      <c r="D128" s="233" t="s">
        <v>123</v>
      </c>
      <c r="E128" s="234" t="s">
        <v>19</v>
      </c>
      <c r="F128" s="235" t="s">
        <v>217</v>
      </c>
      <c r="G128" s="232"/>
      <c r="H128" s="236">
        <v>2.6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123</v>
      </c>
      <c r="AU128" s="242" t="s">
        <v>82</v>
      </c>
      <c r="AV128" s="13" t="s">
        <v>82</v>
      </c>
      <c r="AW128" s="13" t="s">
        <v>33</v>
      </c>
      <c r="AX128" s="13" t="s">
        <v>80</v>
      </c>
      <c r="AY128" s="242" t="s">
        <v>114</v>
      </c>
    </row>
    <row r="129" spans="1:65" s="2" customFormat="1" ht="16.5" customHeight="1">
      <c r="A129" s="38"/>
      <c r="B129" s="39"/>
      <c r="C129" s="243" t="s">
        <v>218</v>
      </c>
      <c r="D129" s="243" t="s">
        <v>156</v>
      </c>
      <c r="E129" s="244" t="s">
        <v>219</v>
      </c>
      <c r="F129" s="245" t="s">
        <v>220</v>
      </c>
      <c r="G129" s="246" t="s">
        <v>119</v>
      </c>
      <c r="H129" s="247">
        <v>2.652</v>
      </c>
      <c r="I129" s="248"/>
      <c r="J129" s="249">
        <f>ROUND(I129*H129,2)</f>
        <v>0</v>
      </c>
      <c r="K129" s="245" t="s">
        <v>19</v>
      </c>
      <c r="L129" s="250"/>
      <c r="M129" s="251" t="s">
        <v>19</v>
      </c>
      <c r="N129" s="252" t="s">
        <v>43</v>
      </c>
      <c r="O129" s="84"/>
      <c r="P129" s="227">
        <f>O129*H129</f>
        <v>0</v>
      </c>
      <c r="Q129" s="227">
        <v>0.131</v>
      </c>
      <c r="R129" s="227">
        <f>Q129*H129</f>
        <v>0.34741200000000005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155</v>
      </c>
      <c r="AT129" s="229" t="s">
        <v>156</v>
      </c>
      <c r="AU129" s="229" t="s">
        <v>82</v>
      </c>
      <c r="AY129" s="17" t="s">
        <v>114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80</v>
      </c>
      <c r="BK129" s="230">
        <f>ROUND(I129*H129,2)</f>
        <v>0</v>
      </c>
      <c r="BL129" s="17" t="s">
        <v>121</v>
      </c>
      <c r="BM129" s="229" t="s">
        <v>221</v>
      </c>
    </row>
    <row r="130" spans="1:51" s="13" customFormat="1" ht="12">
      <c r="A130" s="13"/>
      <c r="B130" s="231"/>
      <c r="C130" s="232"/>
      <c r="D130" s="233" t="s">
        <v>123</v>
      </c>
      <c r="E130" s="234" t="s">
        <v>19</v>
      </c>
      <c r="F130" s="235" t="s">
        <v>222</v>
      </c>
      <c r="G130" s="232"/>
      <c r="H130" s="236">
        <v>2.6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123</v>
      </c>
      <c r="AU130" s="242" t="s">
        <v>82</v>
      </c>
      <c r="AV130" s="13" t="s">
        <v>82</v>
      </c>
      <c r="AW130" s="13" t="s">
        <v>33</v>
      </c>
      <c r="AX130" s="13" t="s">
        <v>80</v>
      </c>
      <c r="AY130" s="242" t="s">
        <v>114</v>
      </c>
    </row>
    <row r="131" spans="1:51" s="13" customFormat="1" ht="12">
      <c r="A131" s="13"/>
      <c r="B131" s="231"/>
      <c r="C131" s="232"/>
      <c r="D131" s="233" t="s">
        <v>123</v>
      </c>
      <c r="E131" s="232"/>
      <c r="F131" s="235" t="s">
        <v>223</v>
      </c>
      <c r="G131" s="232"/>
      <c r="H131" s="236">
        <v>2.652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123</v>
      </c>
      <c r="AU131" s="242" t="s">
        <v>82</v>
      </c>
      <c r="AV131" s="13" t="s">
        <v>82</v>
      </c>
      <c r="AW131" s="13" t="s">
        <v>4</v>
      </c>
      <c r="AX131" s="13" t="s">
        <v>80</v>
      </c>
      <c r="AY131" s="242" t="s">
        <v>114</v>
      </c>
    </row>
    <row r="132" spans="1:65" s="2" customFormat="1" ht="33" customHeight="1">
      <c r="A132" s="38"/>
      <c r="B132" s="39"/>
      <c r="C132" s="218" t="s">
        <v>7</v>
      </c>
      <c r="D132" s="218" t="s">
        <v>116</v>
      </c>
      <c r="E132" s="219" t="s">
        <v>224</v>
      </c>
      <c r="F132" s="220" t="s">
        <v>225</v>
      </c>
      <c r="G132" s="221" t="s">
        <v>119</v>
      </c>
      <c r="H132" s="222">
        <v>11.8</v>
      </c>
      <c r="I132" s="223"/>
      <c r="J132" s="224">
        <f>ROUND(I132*H132,2)</f>
        <v>0</v>
      </c>
      <c r="K132" s="220" t="s">
        <v>120</v>
      </c>
      <c r="L132" s="44"/>
      <c r="M132" s="225" t="s">
        <v>19</v>
      </c>
      <c r="N132" s="226" t="s">
        <v>43</v>
      </c>
      <c r="O132" s="84"/>
      <c r="P132" s="227">
        <f>O132*H132</f>
        <v>0</v>
      </c>
      <c r="Q132" s="227">
        <v>0.101</v>
      </c>
      <c r="R132" s="227">
        <f>Q132*H132</f>
        <v>1.1918000000000002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121</v>
      </c>
      <c r="AT132" s="229" t="s">
        <v>116</v>
      </c>
      <c r="AU132" s="229" t="s">
        <v>82</v>
      </c>
      <c r="AY132" s="17" t="s">
        <v>114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80</v>
      </c>
      <c r="BK132" s="230">
        <f>ROUND(I132*H132,2)</f>
        <v>0</v>
      </c>
      <c r="BL132" s="17" t="s">
        <v>121</v>
      </c>
      <c r="BM132" s="229" t="s">
        <v>226</v>
      </c>
    </row>
    <row r="133" spans="1:51" s="13" customFormat="1" ht="12">
      <c r="A133" s="13"/>
      <c r="B133" s="231"/>
      <c r="C133" s="232"/>
      <c r="D133" s="233" t="s">
        <v>123</v>
      </c>
      <c r="E133" s="234" t="s">
        <v>19</v>
      </c>
      <c r="F133" s="235" t="s">
        <v>227</v>
      </c>
      <c r="G133" s="232"/>
      <c r="H133" s="236">
        <v>11.8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123</v>
      </c>
      <c r="AU133" s="242" t="s">
        <v>82</v>
      </c>
      <c r="AV133" s="13" t="s">
        <v>82</v>
      </c>
      <c r="AW133" s="13" t="s">
        <v>33</v>
      </c>
      <c r="AX133" s="13" t="s">
        <v>80</v>
      </c>
      <c r="AY133" s="242" t="s">
        <v>114</v>
      </c>
    </row>
    <row r="134" spans="1:65" s="2" customFormat="1" ht="16.5" customHeight="1">
      <c r="A134" s="38"/>
      <c r="B134" s="39"/>
      <c r="C134" s="243" t="s">
        <v>228</v>
      </c>
      <c r="D134" s="243" t="s">
        <v>156</v>
      </c>
      <c r="E134" s="244" t="s">
        <v>229</v>
      </c>
      <c r="F134" s="245" t="s">
        <v>230</v>
      </c>
      <c r="G134" s="246" t="s">
        <v>119</v>
      </c>
      <c r="H134" s="247">
        <v>2.448</v>
      </c>
      <c r="I134" s="248"/>
      <c r="J134" s="249">
        <f>ROUND(I134*H134,2)</f>
        <v>0</v>
      </c>
      <c r="K134" s="245" t="s">
        <v>19</v>
      </c>
      <c r="L134" s="250"/>
      <c r="M134" s="251" t="s">
        <v>19</v>
      </c>
      <c r="N134" s="252" t="s">
        <v>43</v>
      </c>
      <c r="O134" s="84"/>
      <c r="P134" s="227">
        <f>O134*H134</f>
        <v>0</v>
      </c>
      <c r="Q134" s="227">
        <v>0.057</v>
      </c>
      <c r="R134" s="227">
        <f>Q134*H134</f>
        <v>0.139536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155</v>
      </c>
      <c r="AT134" s="229" t="s">
        <v>156</v>
      </c>
      <c r="AU134" s="229" t="s">
        <v>82</v>
      </c>
      <c r="AY134" s="17" t="s">
        <v>114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80</v>
      </c>
      <c r="BK134" s="230">
        <f>ROUND(I134*H134,2)</f>
        <v>0</v>
      </c>
      <c r="BL134" s="17" t="s">
        <v>121</v>
      </c>
      <c r="BM134" s="229" t="s">
        <v>231</v>
      </c>
    </row>
    <row r="135" spans="1:51" s="13" customFormat="1" ht="12">
      <c r="A135" s="13"/>
      <c r="B135" s="231"/>
      <c r="C135" s="232"/>
      <c r="D135" s="233" t="s">
        <v>123</v>
      </c>
      <c r="E135" s="234" t="s">
        <v>19</v>
      </c>
      <c r="F135" s="235" t="s">
        <v>232</v>
      </c>
      <c r="G135" s="232"/>
      <c r="H135" s="236">
        <v>2.4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123</v>
      </c>
      <c r="AU135" s="242" t="s">
        <v>82</v>
      </c>
      <c r="AV135" s="13" t="s">
        <v>82</v>
      </c>
      <c r="AW135" s="13" t="s">
        <v>33</v>
      </c>
      <c r="AX135" s="13" t="s">
        <v>80</v>
      </c>
      <c r="AY135" s="242" t="s">
        <v>114</v>
      </c>
    </row>
    <row r="136" spans="1:51" s="13" customFormat="1" ht="12">
      <c r="A136" s="13"/>
      <c r="B136" s="231"/>
      <c r="C136" s="232"/>
      <c r="D136" s="233" t="s">
        <v>123</v>
      </c>
      <c r="E136" s="232"/>
      <c r="F136" s="235" t="s">
        <v>233</v>
      </c>
      <c r="G136" s="232"/>
      <c r="H136" s="236">
        <v>2.448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123</v>
      </c>
      <c r="AU136" s="242" t="s">
        <v>82</v>
      </c>
      <c r="AV136" s="13" t="s">
        <v>82</v>
      </c>
      <c r="AW136" s="13" t="s">
        <v>4</v>
      </c>
      <c r="AX136" s="13" t="s">
        <v>80</v>
      </c>
      <c r="AY136" s="242" t="s">
        <v>114</v>
      </c>
    </row>
    <row r="137" spans="1:65" s="2" customFormat="1" ht="16.5" customHeight="1">
      <c r="A137" s="38"/>
      <c r="B137" s="39"/>
      <c r="C137" s="243" t="s">
        <v>234</v>
      </c>
      <c r="D137" s="243" t="s">
        <v>156</v>
      </c>
      <c r="E137" s="244" t="s">
        <v>235</v>
      </c>
      <c r="F137" s="245" t="s">
        <v>236</v>
      </c>
      <c r="G137" s="246" t="s">
        <v>119</v>
      </c>
      <c r="H137" s="247">
        <v>1.769</v>
      </c>
      <c r="I137" s="248"/>
      <c r="J137" s="249">
        <f>ROUND(I137*H137,2)</f>
        <v>0</v>
      </c>
      <c r="K137" s="245" t="s">
        <v>19</v>
      </c>
      <c r="L137" s="250"/>
      <c r="M137" s="251" t="s">
        <v>19</v>
      </c>
      <c r="N137" s="252" t="s">
        <v>43</v>
      </c>
      <c r="O137" s="84"/>
      <c r="P137" s="227">
        <f>O137*H137</f>
        <v>0</v>
      </c>
      <c r="Q137" s="227">
        <v>0.07</v>
      </c>
      <c r="R137" s="227">
        <f>Q137*H137</f>
        <v>0.12383000000000001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155</v>
      </c>
      <c r="AT137" s="229" t="s">
        <v>156</v>
      </c>
      <c r="AU137" s="229" t="s">
        <v>82</v>
      </c>
      <c r="AY137" s="17" t="s">
        <v>114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80</v>
      </c>
      <c r="BK137" s="230">
        <f>ROUND(I137*H137,2)</f>
        <v>0</v>
      </c>
      <c r="BL137" s="17" t="s">
        <v>121</v>
      </c>
      <c r="BM137" s="229" t="s">
        <v>237</v>
      </c>
    </row>
    <row r="138" spans="1:51" s="13" customFormat="1" ht="12">
      <c r="A138" s="13"/>
      <c r="B138" s="231"/>
      <c r="C138" s="232"/>
      <c r="D138" s="233" t="s">
        <v>123</v>
      </c>
      <c r="E138" s="234" t="s">
        <v>19</v>
      </c>
      <c r="F138" s="235" t="s">
        <v>238</v>
      </c>
      <c r="G138" s="232"/>
      <c r="H138" s="236">
        <v>1.734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123</v>
      </c>
      <c r="AU138" s="242" t="s">
        <v>82</v>
      </c>
      <c r="AV138" s="13" t="s">
        <v>82</v>
      </c>
      <c r="AW138" s="13" t="s">
        <v>33</v>
      </c>
      <c r="AX138" s="13" t="s">
        <v>80</v>
      </c>
      <c r="AY138" s="242" t="s">
        <v>114</v>
      </c>
    </row>
    <row r="139" spans="1:51" s="13" customFormat="1" ht="12">
      <c r="A139" s="13"/>
      <c r="B139" s="231"/>
      <c r="C139" s="232"/>
      <c r="D139" s="233" t="s">
        <v>123</v>
      </c>
      <c r="E139" s="232"/>
      <c r="F139" s="235" t="s">
        <v>239</v>
      </c>
      <c r="G139" s="232"/>
      <c r="H139" s="236">
        <v>1.769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123</v>
      </c>
      <c r="AU139" s="242" t="s">
        <v>82</v>
      </c>
      <c r="AV139" s="13" t="s">
        <v>82</v>
      </c>
      <c r="AW139" s="13" t="s">
        <v>4</v>
      </c>
      <c r="AX139" s="13" t="s">
        <v>80</v>
      </c>
      <c r="AY139" s="242" t="s">
        <v>114</v>
      </c>
    </row>
    <row r="140" spans="1:65" s="2" customFormat="1" ht="16.5" customHeight="1">
      <c r="A140" s="38"/>
      <c r="B140" s="39"/>
      <c r="C140" s="243" t="s">
        <v>240</v>
      </c>
      <c r="D140" s="243" t="s">
        <v>156</v>
      </c>
      <c r="E140" s="244" t="s">
        <v>241</v>
      </c>
      <c r="F140" s="245" t="s">
        <v>242</v>
      </c>
      <c r="G140" s="246" t="s">
        <v>119</v>
      </c>
      <c r="H140" s="247">
        <v>2.652</v>
      </c>
      <c r="I140" s="248"/>
      <c r="J140" s="249">
        <f>ROUND(I140*H140,2)</f>
        <v>0</v>
      </c>
      <c r="K140" s="245" t="s">
        <v>19</v>
      </c>
      <c r="L140" s="250"/>
      <c r="M140" s="251" t="s">
        <v>19</v>
      </c>
      <c r="N140" s="252" t="s">
        <v>43</v>
      </c>
      <c r="O140" s="84"/>
      <c r="P140" s="227">
        <f>O140*H140</f>
        <v>0</v>
      </c>
      <c r="Q140" s="227">
        <v>0.126</v>
      </c>
      <c r="R140" s="227">
        <f>Q140*H140</f>
        <v>0.334152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155</v>
      </c>
      <c r="AT140" s="229" t="s">
        <v>156</v>
      </c>
      <c r="AU140" s="229" t="s">
        <v>82</v>
      </c>
      <c r="AY140" s="17" t="s">
        <v>114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80</v>
      </c>
      <c r="BK140" s="230">
        <f>ROUND(I140*H140,2)</f>
        <v>0</v>
      </c>
      <c r="BL140" s="17" t="s">
        <v>121</v>
      </c>
      <c r="BM140" s="229" t="s">
        <v>243</v>
      </c>
    </row>
    <row r="141" spans="1:51" s="13" customFormat="1" ht="12">
      <c r="A141" s="13"/>
      <c r="B141" s="231"/>
      <c r="C141" s="232"/>
      <c r="D141" s="233" t="s">
        <v>123</v>
      </c>
      <c r="E141" s="234" t="s">
        <v>19</v>
      </c>
      <c r="F141" s="235" t="s">
        <v>244</v>
      </c>
      <c r="G141" s="232"/>
      <c r="H141" s="236">
        <v>2.6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123</v>
      </c>
      <c r="AU141" s="242" t="s">
        <v>82</v>
      </c>
      <c r="AV141" s="13" t="s">
        <v>82</v>
      </c>
      <c r="AW141" s="13" t="s">
        <v>33</v>
      </c>
      <c r="AX141" s="13" t="s">
        <v>80</v>
      </c>
      <c r="AY141" s="242" t="s">
        <v>114</v>
      </c>
    </row>
    <row r="142" spans="1:51" s="13" customFormat="1" ht="12">
      <c r="A142" s="13"/>
      <c r="B142" s="231"/>
      <c r="C142" s="232"/>
      <c r="D142" s="233" t="s">
        <v>123</v>
      </c>
      <c r="E142" s="232"/>
      <c r="F142" s="235" t="s">
        <v>223</v>
      </c>
      <c r="G142" s="232"/>
      <c r="H142" s="236">
        <v>2.652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123</v>
      </c>
      <c r="AU142" s="242" t="s">
        <v>82</v>
      </c>
      <c r="AV142" s="13" t="s">
        <v>82</v>
      </c>
      <c r="AW142" s="13" t="s">
        <v>4</v>
      </c>
      <c r="AX142" s="13" t="s">
        <v>80</v>
      </c>
      <c r="AY142" s="242" t="s">
        <v>114</v>
      </c>
    </row>
    <row r="143" spans="1:65" s="2" customFormat="1" ht="16.5" customHeight="1">
      <c r="A143" s="38"/>
      <c r="B143" s="39"/>
      <c r="C143" s="243" t="s">
        <v>245</v>
      </c>
      <c r="D143" s="243" t="s">
        <v>156</v>
      </c>
      <c r="E143" s="244" t="s">
        <v>246</v>
      </c>
      <c r="F143" s="245" t="s">
        <v>247</v>
      </c>
      <c r="G143" s="246" t="s">
        <v>119</v>
      </c>
      <c r="H143" s="247">
        <v>2.029</v>
      </c>
      <c r="I143" s="248"/>
      <c r="J143" s="249">
        <f>ROUND(I143*H143,2)</f>
        <v>0</v>
      </c>
      <c r="K143" s="245" t="s">
        <v>19</v>
      </c>
      <c r="L143" s="250"/>
      <c r="M143" s="251" t="s">
        <v>19</v>
      </c>
      <c r="N143" s="252" t="s">
        <v>43</v>
      </c>
      <c r="O143" s="84"/>
      <c r="P143" s="227">
        <f>O143*H143</f>
        <v>0</v>
      </c>
      <c r="Q143" s="227">
        <v>0.135</v>
      </c>
      <c r="R143" s="227">
        <f>Q143*H143</f>
        <v>0.273915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155</v>
      </c>
      <c r="AT143" s="229" t="s">
        <v>156</v>
      </c>
      <c r="AU143" s="229" t="s">
        <v>82</v>
      </c>
      <c r="AY143" s="17" t="s">
        <v>114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80</v>
      </c>
      <c r="BK143" s="230">
        <f>ROUND(I143*H143,2)</f>
        <v>0</v>
      </c>
      <c r="BL143" s="17" t="s">
        <v>121</v>
      </c>
      <c r="BM143" s="229" t="s">
        <v>248</v>
      </c>
    </row>
    <row r="144" spans="1:51" s="13" customFormat="1" ht="12">
      <c r="A144" s="13"/>
      <c r="B144" s="231"/>
      <c r="C144" s="232"/>
      <c r="D144" s="233" t="s">
        <v>123</v>
      </c>
      <c r="E144" s="234" t="s">
        <v>19</v>
      </c>
      <c r="F144" s="235" t="s">
        <v>249</v>
      </c>
      <c r="G144" s="232"/>
      <c r="H144" s="236">
        <v>1.989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123</v>
      </c>
      <c r="AU144" s="242" t="s">
        <v>82</v>
      </c>
      <c r="AV144" s="13" t="s">
        <v>82</v>
      </c>
      <c r="AW144" s="13" t="s">
        <v>33</v>
      </c>
      <c r="AX144" s="13" t="s">
        <v>80</v>
      </c>
      <c r="AY144" s="242" t="s">
        <v>114</v>
      </c>
    </row>
    <row r="145" spans="1:51" s="13" customFormat="1" ht="12">
      <c r="A145" s="13"/>
      <c r="B145" s="231"/>
      <c r="C145" s="232"/>
      <c r="D145" s="233" t="s">
        <v>123</v>
      </c>
      <c r="E145" s="232"/>
      <c r="F145" s="235" t="s">
        <v>250</v>
      </c>
      <c r="G145" s="232"/>
      <c r="H145" s="236">
        <v>2.029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123</v>
      </c>
      <c r="AU145" s="242" t="s">
        <v>82</v>
      </c>
      <c r="AV145" s="13" t="s">
        <v>82</v>
      </c>
      <c r="AW145" s="13" t="s">
        <v>4</v>
      </c>
      <c r="AX145" s="13" t="s">
        <v>80</v>
      </c>
      <c r="AY145" s="242" t="s">
        <v>114</v>
      </c>
    </row>
    <row r="146" spans="1:63" s="12" customFormat="1" ht="22.8" customHeight="1">
      <c r="A146" s="12"/>
      <c r="B146" s="202"/>
      <c r="C146" s="203"/>
      <c r="D146" s="204" t="s">
        <v>71</v>
      </c>
      <c r="E146" s="216" t="s">
        <v>155</v>
      </c>
      <c r="F146" s="216" t="s">
        <v>251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SUM(P147:P159)</f>
        <v>0</v>
      </c>
      <c r="Q146" s="210"/>
      <c r="R146" s="211">
        <f>SUM(R147:R159)</f>
        <v>3.10656</v>
      </c>
      <c r="S146" s="210"/>
      <c r="T146" s="212">
        <f>SUM(T147:T159)</f>
        <v>0.2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80</v>
      </c>
      <c r="AT146" s="214" t="s">
        <v>71</v>
      </c>
      <c r="AU146" s="214" t="s">
        <v>80</v>
      </c>
      <c r="AY146" s="213" t="s">
        <v>114</v>
      </c>
      <c r="BK146" s="215">
        <f>SUM(BK147:BK159)</f>
        <v>0</v>
      </c>
    </row>
    <row r="147" spans="1:65" s="2" customFormat="1" ht="16.5" customHeight="1">
      <c r="A147" s="38"/>
      <c r="B147" s="39"/>
      <c r="C147" s="218" t="s">
        <v>252</v>
      </c>
      <c r="D147" s="218" t="s">
        <v>116</v>
      </c>
      <c r="E147" s="219" t="s">
        <v>253</v>
      </c>
      <c r="F147" s="220" t="s">
        <v>254</v>
      </c>
      <c r="G147" s="221" t="s">
        <v>255</v>
      </c>
      <c r="H147" s="222">
        <v>2</v>
      </c>
      <c r="I147" s="223"/>
      <c r="J147" s="224">
        <f>ROUND(I147*H147,2)</f>
        <v>0</v>
      </c>
      <c r="K147" s="220" t="s">
        <v>120</v>
      </c>
      <c r="L147" s="44"/>
      <c r="M147" s="225" t="s">
        <v>19</v>
      </c>
      <c r="N147" s="226" t="s">
        <v>43</v>
      </c>
      <c r="O147" s="84"/>
      <c r="P147" s="227">
        <f>O147*H147</f>
        <v>0</v>
      </c>
      <c r="Q147" s="227">
        <v>0.3409</v>
      </c>
      <c r="R147" s="227">
        <f>Q147*H147</f>
        <v>0.6818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121</v>
      </c>
      <c r="AT147" s="229" t="s">
        <v>116</v>
      </c>
      <c r="AU147" s="229" t="s">
        <v>82</v>
      </c>
      <c r="AY147" s="17" t="s">
        <v>114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80</v>
      </c>
      <c r="BK147" s="230">
        <f>ROUND(I147*H147,2)</f>
        <v>0</v>
      </c>
      <c r="BL147" s="17" t="s">
        <v>121</v>
      </c>
      <c r="BM147" s="229" t="s">
        <v>256</v>
      </c>
    </row>
    <row r="148" spans="1:51" s="13" customFormat="1" ht="12">
      <c r="A148" s="13"/>
      <c r="B148" s="231"/>
      <c r="C148" s="232"/>
      <c r="D148" s="233" t="s">
        <v>123</v>
      </c>
      <c r="E148" s="234" t="s">
        <v>19</v>
      </c>
      <c r="F148" s="235" t="s">
        <v>257</v>
      </c>
      <c r="G148" s="232"/>
      <c r="H148" s="236">
        <v>2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123</v>
      </c>
      <c r="AU148" s="242" t="s">
        <v>82</v>
      </c>
      <c r="AV148" s="13" t="s">
        <v>82</v>
      </c>
      <c r="AW148" s="13" t="s">
        <v>33</v>
      </c>
      <c r="AX148" s="13" t="s">
        <v>80</v>
      </c>
      <c r="AY148" s="242" t="s">
        <v>114</v>
      </c>
    </row>
    <row r="149" spans="1:65" s="2" customFormat="1" ht="16.5" customHeight="1">
      <c r="A149" s="38"/>
      <c r="B149" s="39"/>
      <c r="C149" s="243" t="s">
        <v>258</v>
      </c>
      <c r="D149" s="243" t="s">
        <v>156</v>
      </c>
      <c r="E149" s="244" t="s">
        <v>259</v>
      </c>
      <c r="F149" s="245" t="s">
        <v>260</v>
      </c>
      <c r="G149" s="246" t="s">
        <v>19</v>
      </c>
      <c r="H149" s="247">
        <v>2</v>
      </c>
      <c r="I149" s="248"/>
      <c r="J149" s="249">
        <f>ROUND(I149*H149,2)</f>
        <v>0</v>
      </c>
      <c r="K149" s="245" t="s">
        <v>19</v>
      </c>
      <c r="L149" s="250"/>
      <c r="M149" s="251" t="s">
        <v>19</v>
      </c>
      <c r="N149" s="252" t="s">
        <v>43</v>
      </c>
      <c r="O149" s="8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155</v>
      </c>
      <c r="AT149" s="229" t="s">
        <v>156</v>
      </c>
      <c r="AU149" s="229" t="s">
        <v>82</v>
      </c>
      <c r="AY149" s="17" t="s">
        <v>114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80</v>
      </c>
      <c r="BK149" s="230">
        <f>ROUND(I149*H149,2)</f>
        <v>0</v>
      </c>
      <c r="BL149" s="17" t="s">
        <v>121</v>
      </c>
      <c r="BM149" s="229" t="s">
        <v>261</v>
      </c>
    </row>
    <row r="150" spans="1:65" s="2" customFormat="1" ht="16.5" customHeight="1">
      <c r="A150" s="38"/>
      <c r="B150" s="39"/>
      <c r="C150" s="218" t="s">
        <v>262</v>
      </c>
      <c r="D150" s="218" t="s">
        <v>116</v>
      </c>
      <c r="E150" s="219" t="s">
        <v>263</v>
      </c>
      <c r="F150" s="220" t="s">
        <v>264</v>
      </c>
      <c r="G150" s="221" t="s">
        <v>255</v>
      </c>
      <c r="H150" s="222">
        <v>2</v>
      </c>
      <c r="I150" s="223"/>
      <c r="J150" s="224">
        <f>ROUND(I150*H150,2)</f>
        <v>0</v>
      </c>
      <c r="K150" s="220" t="s">
        <v>120</v>
      </c>
      <c r="L150" s="44"/>
      <c r="M150" s="225" t="s">
        <v>19</v>
      </c>
      <c r="N150" s="226" t="s">
        <v>43</v>
      </c>
      <c r="O150" s="84"/>
      <c r="P150" s="227">
        <f>O150*H150</f>
        <v>0</v>
      </c>
      <c r="Q150" s="227">
        <v>0.21734</v>
      </c>
      <c r="R150" s="227">
        <f>Q150*H150</f>
        <v>0.43468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121</v>
      </c>
      <c r="AT150" s="229" t="s">
        <v>116</v>
      </c>
      <c r="AU150" s="229" t="s">
        <v>82</v>
      </c>
      <c r="AY150" s="17" t="s">
        <v>114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80</v>
      </c>
      <c r="BK150" s="230">
        <f>ROUND(I150*H150,2)</f>
        <v>0</v>
      </c>
      <c r="BL150" s="17" t="s">
        <v>121</v>
      </c>
      <c r="BM150" s="229" t="s">
        <v>265</v>
      </c>
    </row>
    <row r="151" spans="1:51" s="13" customFormat="1" ht="12">
      <c r="A151" s="13"/>
      <c r="B151" s="231"/>
      <c r="C151" s="232"/>
      <c r="D151" s="233" t="s">
        <v>123</v>
      </c>
      <c r="E151" s="234" t="s">
        <v>19</v>
      </c>
      <c r="F151" s="235" t="s">
        <v>266</v>
      </c>
      <c r="G151" s="232"/>
      <c r="H151" s="236">
        <v>2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123</v>
      </c>
      <c r="AU151" s="242" t="s">
        <v>82</v>
      </c>
      <c r="AV151" s="13" t="s">
        <v>82</v>
      </c>
      <c r="AW151" s="13" t="s">
        <v>33</v>
      </c>
      <c r="AX151" s="13" t="s">
        <v>80</v>
      </c>
      <c r="AY151" s="242" t="s">
        <v>114</v>
      </c>
    </row>
    <row r="152" spans="1:65" s="2" customFormat="1" ht="21.75" customHeight="1">
      <c r="A152" s="38"/>
      <c r="B152" s="39"/>
      <c r="C152" s="243" t="s">
        <v>267</v>
      </c>
      <c r="D152" s="243" t="s">
        <v>156</v>
      </c>
      <c r="E152" s="244" t="s">
        <v>268</v>
      </c>
      <c r="F152" s="245" t="s">
        <v>269</v>
      </c>
      <c r="G152" s="246" t="s">
        <v>255</v>
      </c>
      <c r="H152" s="247">
        <v>2</v>
      </c>
      <c r="I152" s="248"/>
      <c r="J152" s="249">
        <f>ROUND(I152*H152,2)</f>
        <v>0</v>
      </c>
      <c r="K152" s="245" t="s">
        <v>120</v>
      </c>
      <c r="L152" s="250"/>
      <c r="M152" s="251" t="s">
        <v>19</v>
      </c>
      <c r="N152" s="252" t="s">
        <v>43</v>
      </c>
      <c r="O152" s="8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155</v>
      </c>
      <c r="AT152" s="229" t="s">
        <v>156</v>
      </c>
      <c r="AU152" s="229" t="s">
        <v>82</v>
      </c>
      <c r="AY152" s="17" t="s">
        <v>114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80</v>
      </c>
      <c r="BK152" s="230">
        <f>ROUND(I152*H152,2)</f>
        <v>0</v>
      </c>
      <c r="BL152" s="17" t="s">
        <v>121</v>
      </c>
      <c r="BM152" s="229" t="s">
        <v>270</v>
      </c>
    </row>
    <row r="153" spans="1:65" s="2" customFormat="1" ht="16.5" customHeight="1">
      <c r="A153" s="38"/>
      <c r="B153" s="39"/>
      <c r="C153" s="218" t="s">
        <v>271</v>
      </c>
      <c r="D153" s="218" t="s">
        <v>116</v>
      </c>
      <c r="E153" s="219" t="s">
        <v>272</v>
      </c>
      <c r="F153" s="220" t="s">
        <v>273</v>
      </c>
      <c r="G153" s="221" t="s">
        <v>255</v>
      </c>
      <c r="H153" s="222">
        <v>2</v>
      </c>
      <c r="I153" s="223"/>
      <c r="J153" s="224">
        <f>ROUND(I153*H153,2)</f>
        <v>0</v>
      </c>
      <c r="K153" s="220" t="s">
        <v>120</v>
      </c>
      <c r="L153" s="44"/>
      <c r="M153" s="225" t="s">
        <v>19</v>
      </c>
      <c r="N153" s="226" t="s">
        <v>43</v>
      </c>
      <c r="O153" s="84"/>
      <c r="P153" s="227">
        <f>O153*H153</f>
        <v>0</v>
      </c>
      <c r="Q153" s="227">
        <v>0</v>
      </c>
      <c r="R153" s="227">
        <f>Q153*H153</f>
        <v>0</v>
      </c>
      <c r="S153" s="227">
        <v>0.1</v>
      </c>
      <c r="T153" s="228">
        <f>S153*H153</f>
        <v>0.2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121</v>
      </c>
      <c r="AT153" s="229" t="s">
        <v>116</v>
      </c>
      <c r="AU153" s="229" t="s">
        <v>82</v>
      </c>
      <c r="AY153" s="17" t="s">
        <v>114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80</v>
      </c>
      <c r="BK153" s="230">
        <f>ROUND(I153*H153,2)</f>
        <v>0</v>
      </c>
      <c r="BL153" s="17" t="s">
        <v>121</v>
      </c>
      <c r="BM153" s="229" t="s">
        <v>274</v>
      </c>
    </row>
    <row r="154" spans="1:51" s="13" customFormat="1" ht="12">
      <c r="A154" s="13"/>
      <c r="B154" s="231"/>
      <c r="C154" s="232"/>
      <c r="D154" s="233" t="s">
        <v>123</v>
      </c>
      <c r="E154" s="234" t="s">
        <v>19</v>
      </c>
      <c r="F154" s="235" t="s">
        <v>275</v>
      </c>
      <c r="G154" s="232"/>
      <c r="H154" s="236">
        <v>2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123</v>
      </c>
      <c r="AU154" s="242" t="s">
        <v>82</v>
      </c>
      <c r="AV154" s="13" t="s">
        <v>82</v>
      </c>
      <c r="AW154" s="13" t="s">
        <v>33</v>
      </c>
      <c r="AX154" s="13" t="s">
        <v>80</v>
      </c>
      <c r="AY154" s="242" t="s">
        <v>114</v>
      </c>
    </row>
    <row r="155" spans="1:65" s="2" customFormat="1" ht="16.5" customHeight="1">
      <c r="A155" s="38"/>
      <c r="B155" s="39"/>
      <c r="C155" s="218" t="s">
        <v>276</v>
      </c>
      <c r="D155" s="218" t="s">
        <v>116</v>
      </c>
      <c r="E155" s="219" t="s">
        <v>277</v>
      </c>
      <c r="F155" s="220" t="s">
        <v>278</v>
      </c>
      <c r="G155" s="221" t="s">
        <v>255</v>
      </c>
      <c r="H155" s="222">
        <v>2</v>
      </c>
      <c r="I155" s="223"/>
      <c r="J155" s="224">
        <f>ROUND(I155*H155,2)</f>
        <v>0</v>
      </c>
      <c r="K155" s="220" t="s">
        <v>120</v>
      </c>
      <c r="L155" s="44"/>
      <c r="M155" s="225" t="s">
        <v>19</v>
      </c>
      <c r="N155" s="226" t="s">
        <v>43</v>
      </c>
      <c r="O155" s="84"/>
      <c r="P155" s="227">
        <f>O155*H155</f>
        <v>0</v>
      </c>
      <c r="Q155" s="227">
        <v>0.21734</v>
      </c>
      <c r="R155" s="227">
        <f>Q155*H155</f>
        <v>0.43468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121</v>
      </c>
      <c r="AT155" s="229" t="s">
        <v>116</v>
      </c>
      <c r="AU155" s="229" t="s">
        <v>82</v>
      </c>
      <c r="AY155" s="17" t="s">
        <v>114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80</v>
      </c>
      <c r="BK155" s="230">
        <f>ROUND(I155*H155,2)</f>
        <v>0</v>
      </c>
      <c r="BL155" s="17" t="s">
        <v>121</v>
      </c>
      <c r="BM155" s="229" t="s">
        <v>279</v>
      </c>
    </row>
    <row r="156" spans="1:51" s="13" customFormat="1" ht="12">
      <c r="A156" s="13"/>
      <c r="B156" s="231"/>
      <c r="C156" s="232"/>
      <c r="D156" s="233" t="s">
        <v>123</v>
      </c>
      <c r="E156" s="234" t="s">
        <v>19</v>
      </c>
      <c r="F156" s="235" t="s">
        <v>82</v>
      </c>
      <c r="G156" s="232"/>
      <c r="H156" s="236">
        <v>2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123</v>
      </c>
      <c r="AU156" s="242" t="s">
        <v>82</v>
      </c>
      <c r="AV156" s="13" t="s">
        <v>82</v>
      </c>
      <c r="AW156" s="13" t="s">
        <v>33</v>
      </c>
      <c r="AX156" s="13" t="s">
        <v>80</v>
      </c>
      <c r="AY156" s="242" t="s">
        <v>114</v>
      </c>
    </row>
    <row r="157" spans="1:65" s="2" customFormat="1" ht="16.5" customHeight="1">
      <c r="A157" s="38"/>
      <c r="B157" s="39"/>
      <c r="C157" s="243" t="s">
        <v>280</v>
      </c>
      <c r="D157" s="243" t="s">
        <v>156</v>
      </c>
      <c r="E157" s="244" t="s">
        <v>281</v>
      </c>
      <c r="F157" s="245" t="s">
        <v>282</v>
      </c>
      <c r="G157" s="246" t="s">
        <v>283</v>
      </c>
      <c r="H157" s="247">
        <v>2</v>
      </c>
      <c r="I157" s="248"/>
      <c r="J157" s="249">
        <f>ROUND(I157*H157,2)</f>
        <v>0</v>
      </c>
      <c r="K157" s="245" t="s">
        <v>19</v>
      </c>
      <c r="L157" s="250"/>
      <c r="M157" s="251" t="s">
        <v>19</v>
      </c>
      <c r="N157" s="252" t="s">
        <v>43</v>
      </c>
      <c r="O157" s="8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155</v>
      </c>
      <c r="AT157" s="229" t="s">
        <v>156</v>
      </c>
      <c r="AU157" s="229" t="s">
        <v>82</v>
      </c>
      <c r="AY157" s="17" t="s">
        <v>114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80</v>
      </c>
      <c r="BK157" s="230">
        <f>ROUND(I157*H157,2)</f>
        <v>0</v>
      </c>
      <c r="BL157" s="17" t="s">
        <v>121</v>
      </c>
      <c r="BM157" s="229" t="s">
        <v>284</v>
      </c>
    </row>
    <row r="158" spans="1:65" s="2" customFormat="1" ht="21.75" customHeight="1">
      <c r="A158" s="38"/>
      <c r="B158" s="39"/>
      <c r="C158" s="218" t="s">
        <v>285</v>
      </c>
      <c r="D158" s="218" t="s">
        <v>116</v>
      </c>
      <c r="E158" s="219" t="s">
        <v>286</v>
      </c>
      <c r="F158" s="220" t="s">
        <v>287</v>
      </c>
      <c r="G158" s="221" t="s">
        <v>255</v>
      </c>
      <c r="H158" s="222">
        <v>5</v>
      </c>
      <c r="I158" s="223"/>
      <c r="J158" s="224">
        <f>ROUND(I158*H158,2)</f>
        <v>0</v>
      </c>
      <c r="K158" s="220" t="s">
        <v>120</v>
      </c>
      <c r="L158" s="44"/>
      <c r="M158" s="225" t="s">
        <v>19</v>
      </c>
      <c r="N158" s="226" t="s">
        <v>43</v>
      </c>
      <c r="O158" s="84"/>
      <c r="P158" s="227">
        <f>O158*H158</f>
        <v>0</v>
      </c>
      <c r="Q158" s="227">
        <v>0.31108</v>
      </c>
      <c r="R158" s="227">
        <f>Q158*H158</f>
        <v>1.5554000000000001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121</v>
      </c>
      <c r="AT158" s="229" t="s">
        <v>116</v>
      </c>
      <c r="AU158" s="229" t="s">
        <v>82</v>
      </c>
      <c r="AY158" s="17" t="s">
        <v>114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80</v>
      </c>
      <c r="BK158" s="230">
        <f>ROUND(I158*H158,2)</f>
        <v>0</v>
      </c>
      <c r="BL158" s="17" t="s">
        <v>121</v>
      </c>
      <c r="BM158" s="229" t="s">
        <v>288</v>
      </c>
    </row>
    <row r="159" spans="1:51" s="13" customFormat="1" ht="12">
      <c r="A159" s="13"/>
      <c r="B159" s="231"/>
      <c r="C159" s="232"/>
      <c r="D159" s="233" t="s">
        <v>123</v>
      </c>
      <c r="E159" s="234" t="s">
        <v>19</v>
      </c>
      <c r="F159" s="235" t="s">
        <v>289</v>
      </c>
      <c r="G159" s="232"/>
      <c r="H159" s="236">
        <v>5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123</v>
      </c>
      <c r="AU159" s="242" t="s">
        <v>82</v>
      </c>
      <c r="AV159" s="13" t="s">
        <v>82</v>
      </c>
      <c r="AW159" s="13" t="s">
        <v>33</v>
      </c>
      <c r="AX159" s="13" t="s">
        <v>80</v>
      </c>
      <c r="AY159" s="242" t="s">
        <v>114</v>
      </c>
    </row>
    <row r="160" spans="1:63" s="12" customFormat="1" ht="22.8" customHeight="1">
      <c r="A160" s="12"/>
      <c r="B160" s="202"/>
      <c r="C160" s="203"/>
      <c r="D160" s="204" t="s">
        <v>71</v>
      </c>
      <c r="E160" s="216" t="s">
        <v>162</v>
      </c>
      <c r="F160" s="216" t="s">
        <v>290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SUM(P161:P185)</f>
        <v>0</v>
      </c>
      <c r="Q160" s="210"/>
      <c r="R160" s="211">
        <f>SUM(R161:R185)</f>
        <v>48.0553</v>
      </c>
      <c r="S160" s="210"/>
      <c r="T160" s="212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80</v>
      </c>
      <c r="AT160" s="214" t="s">
        <v>71</v>
      </c>
      <c r="AU160" s="214" t="s">
        <v>80</v>
      </c>
      <c r="AY160" s="213" t="s">
        <v>114</v>
      </c>
      <c r="BK160" s="215">
        <f>SUM(BK161:BK185)</f>
        <v>0</v>
      </c>
    </row>
    <row r="161" spans="1:65" s="2" customFormat="1" ht="21.75" customHeight="1">
      <c r="A161" s="38"/>
      <c r="B161" s="39"/>
      <c r="C161" s="218" t="s">
        <v>291</v>
      </c>
      <c r="D161" s="218" t="s">
        <v>116</v>
      </c>
      <c r="E161" s="219" t="s">
        <v>292</v>
      </c>
      <c r="F161" s="220" t="s">
        <v>293</v>
      </c>
      <c r="G161" s="221" t="s">
        <v>136</v>
      </c>
      <c r="H161" s="222">
        <v>162</v>
      </c>
      <c r="I161" s="223"/>
      <c r="J161" s="224">
        <f>ROUND(I161*H161,2)</f>
        <v>0</v>
      </c>
      <c r="K161" s="220" t="s">
        <v>120</v>
      </c>
      <c r="L161" s="44"/>
      <c r="M161" s="225" t="s">
        <v>19</v>
      </c>
      <c r="N161" s="226" t="s">
        <v>43</v>
      </c>
      <c r="O161" s="84"/>
      <c r="P161" s="227">
        <f>O161*H161</f>
        <v>0</v>
      </c>
      <c r="Q161" s="227">
        <v>0.16849</v>
      </c>
      <c r="R161" s="227">
        <f>Q161*H161</f>
        <v>27.29538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121</v>
      </c>
      <c r="AT161" s="229" t="s">
        <v>116</v>
      </c>
      <c r="AU161" s="229" t="s">
        <v>82</v>
      </c>
      <c r="AY161" s="17" t="s">
        <v>114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80</v>
      </c>
      <c r="BK161" s="230">
        <f>ROUND(I161*H161,2)</f>
        <v>0</v>
      </c>
      <c r="BL161" s="17" t="s">
        <v>121</v>
      </c>
      <c r="BM161" s="229" t="s">
        <v>294</v>
      </c>
    </row>
    <row r="162" spans="1:51" s="13" customFormat="1" ht="12">
      <c r="A162" s="13"/>
      <c r="B162" s="231"/>
      <c r="C162" s="232"/>
      <c r="D162" s="233" t="s">
        <v>123</v>
      </c>
      <c r="E162" s="234" t="s">
        <v>19</v>
      </c>
      <c r="F162" s="235" t="s">
        <v>295</v>
      </c>
      <c r="G162" s="232"/>
      <c r="H162" s="236">
        <v>162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123</v>
      </c>
      <c r="AU162" s="242" t="s">
        <v>82</v>
      </c>
      <c r="AV162" s="13" t="s">
        <v>82</v>
      </c>
      <c r="AW162" s="13" t="s">
        <v>33</v>
      </c>
      <c r="AX162" s="13" t="s">
        <v>80</v>
      </c>
      <c r="AY162" s="242" t="s">
        <v>114</v>
      </c>
    </row>
    <row r="163" spans="1:65" s="2" customFormat="1" ht="16.5" customHeight="1">
      <c r="A163" s="38"/>
      <c r="B163" s="39"/>
      <c r="C163" s="243" t="s">
        <v>296</v>
      </c>
      <c r="D163" s="243" t="s">
        <v>156</v>
      </c>
      <c r="E163" s="244" t="s">
        <v>297</v>
      </c>
      <c r="F163" s="245" t="s">
        <v>298</v>
      </c>
      <c r="G163" s="246" t="s">
        <v>136</v>
      </c>
      <c r="H163" s="247">
        <v>165.24</v>
      </c>
      <c r="I163" s="248"/>
      <c r="J163" s="249">
        <f>ROUND(I163*H163,2)</f>
        <v>0</v>
      </c>
      <c r="K163" s="245" t="s">
        <v>120</v>
      </c>
      <c r="L163" s="250"/>
      <c r="M163" s="251" t="s">
        <v>19</v>
      </c>
      <c r="N163" s="252" t="s">
        <v>43</v>
      </c>
      <c r="O163" s="84"/>
      <c r="P163" s="227">
        <f>O163*H163</f>
        <v>0</v>
      </c>
      <c r="Q163" s="227">
        <v>0.125</v>
      </c>
      <c r="R163" s="227">
        <f>Q163*H163</f>
        <v>20.655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155</v>
      </c>
      <c r="AT163" s="229" t="s">
        <v>156</v>
      </c>
      <c r="AU163" s="229" t="s">
        <v>82</v>
      </c>
      <c r="AY163" s="17" t="s">
        <v>114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80</v>
      </c>
      <c r="BK163" s="230">
        <f>ROUND(I163*H163,2)</f>
        <v>0</v>
      </c>
      <c r="BL163" s="17" t="s">
        <v>121</v>
      </c>
      <c r="BM163" s="229" t="s">
        <v>299</v>
      </c>
    </row>
    <row r="164" spans="1:51" s="13" customFormat="1" ht="12">
      <c r="A164" s="13"/>
      <c r="B164" s="231"/>
      <c r="C164" s="232"/>
      <c r="D164" s="233" t="s">
        <v>123</v>
      </c>
      <c r="E164" s="234" t="s">
        <v>19</v>
      </c>
      <c r="F164" s="235" t="s">
        <v>295</v>
      </c>
      <c r="G164" s="232"/>
      <c r="H164" s="236">
        <v>162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123</v>
      </c>
      <c r="AU164" s="242" t="s">
        <v>82</v>
      </c>
      <c r="AV164" s="13" t="s">
        <v>82</v>
      </c>
      <c r="AW164" s="13" t="s">
        <v>33</v>
      </c>
      <c r="AX164" s="13" t="s">
        <v>80</v>
      </c>
      <c r="AY164" s="242" t="s">
        <v>114</v>
      </c>
    </row>
    <row r="165" spans="1:51" s="13" customFormat="1" ht="12">
      <c r="A165" s="13"/>
      <c r="B165" s="231"/>
      <c r="C165" s="232"/>
      <c r="D165" s="233" t="s">
        <v>123</v>
      </c>
      <c r="E165" s="232"/>
      <c r="F165" s="235" t="s">
        <v>300</v>
      </c>
      <c r="G165" s="232"/>
      <c r="H165" s="236">
        <v>165.24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123</v>
      </c>
      <c r="AU165" s="242" t="s">
        <v>82</v>
      </c>
      <c r="AV165" s="13" t="s">
        <v>82</v>
      </c>
      <c r="AW165" s="13" t="s">
        <v>4</v>
      </c>
      <c r="AX165" s="13" t="s">
        <v>80</v>
      </c>
      <c r="AY165" s="242" t="s">
        <v>114</v>
      </c>
    </row>
    <row r="166" spans="1:65" s="2" customFormat="1" ht="16.5" customHeight="1">
      <c r="A166" s="38"/>
      <c r="B166" s="39"/>
      <c r="C166" s="218" t="s">
        <v>301</v>
      </c>
      <c r="D166" s="218" t="s">
        <v>116</v>
      </c>
      <c r="E166" s="219" t="s">
        <v>302</v>
      </c>
      <c r="F166" s="220" t="s">
        <v>303</v>
      </c>
      <c r="G166" s="221" t="s">
        <v>136</v>
      </c>
      <c r="H166" s="222">
        <v>172</v>
      </c>
      <c r="I166" s="223"/>
      <c r="J166" s="224">
        <f>ROUND(I166*H166,2)</f>
        <v>0</v>
      </c>
      <c r="K166" s="220" t="s">
        <v>120</v>
      </c>
      <c r="L166" s="44"/>
      <c r="M166" s="225" t="s">
        <v>19</v>
      </c>
      <c r="N166" s="226" t="s">
        <v>43</v>
      </c>
      <c r="O166" s="84"/>
      <c r="P166" s="227">
        <f>O166*H166</f>
        <v>0</v>
      </c>
      <c r="Q166" s="227">
        <v>0.00061</v>
      </c>
      <c r="R166" s="227">
        <f>Q166*H166</f>
        <v>0.10492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121</v>
      </c>
      <c r="AT166" s="229" t="s">
        <v>116</v>
      </c>
      <c r="AU166" s="229" t="s">
        <v>82</v>
      </c>
      <c r="AY166" s="17" t="s">
        <v>114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80</v>
      </c>
      <c r="BK166" s="230">
        <f>ROUND(I166*H166,2)</f>
        <v>0</v>
      </c>
      <c r="BL166" s="17" t="s">
        <v>121</v>
      </c>
      <c r="BM166" s="229" t="s">
        <v>304</v>
      </c>
    </row>
    <row r="167" spans="1:51" s="13" customFormat="1" ht="12">
      <c r="A167" s="13"/>
      <c r="B167" s="231"/>
      <c r="C167" s="232"/>
      <c r="D167" s="233" t="s">
        <v>123</v>
      </c>
      <c r="E167" s="234" t="s">
        <v>19</v>
      </c>
      <c r="F167" s="235" t="s">
        <v>305</v>
      </c>
      <c r="G167" s="232"/>
      <c r="H167" s="236">
        <v>172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123</v>
      </c>
      <c r="AU167" s="242" t="s">
        <v>82</v>
      </c>
      <c r="AV167" s="13" t="s">
        <v>82</v>
      </c>
      <c r="AW167" s="13" t="s">
        <v>33</v>
      </c>
      <c r="AX167" s="13" t="s">
        <v>80</v>
      </c>
      <c r="AY167" s="242" t="s">
        <v>114</v>
      </c>
    </row>
    <row r="168" spans="1:65" s="2" customFormat="1" ht="16.5" customHeight="1">
      <c r="A168" s="38"/>
      <c r="B168" s="39"/>
      <c r="C168" s="218" t="s">
        <v>306</v>
      </c>
      <c r="D168" s="218" t="s">
        <v>116</v>
      </c>
      <c r="E168" s="219" t="s">
        <v>307</v>
      </c>
      <c r="F168" s="220" t="s">
        <v>308</v>
      </c>
      <c r="G168" s="221" t="s">
        <v>136</v>
      </c>
      <c r="H168" s="222">
        <v>172</v>
      </c>
      <c r="I168" s="223"/>
      <c r="J168" s="224">
        <f>ROUND(I168*H168,2)</f>
        <v>0</v>
      </c>
      <c r="K168" s="220" t="s">
        <v>120</v>
      </c>
      <c r="L168" s="44"/>
      <c r="M168" s="225" t="s">
        <v>19</v>
      </c>
      <c r="N168" s="226" t="s">
        <v>43</v>
      </c>
      <c r="O168" s="84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121</v>
      </c>
      <c r="AT168" s="229" t="s">
        <v>116</v>
      </c>
      <c r="AU168" s="229" t="s">
        <v>82</v>
      </c>
      <c r="AY168" s="17" t="s">
        <v>114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80</v>
      </c>
      <c r="BK168" s="230">
        <f>ROUND(I168*H168,2)</f>
        <v>0</v>
      </c>
      <c r="BL168" s="17" t="s">
        <v>121</v>
      </c>
      <c r="BM168" s="229" t="s">
        <v>309</v>
      </c>
    </row>
    <row r="169" spans="1:51" s="13" customFormat="1" ht="12">
      <c r="A169" s="13"/>
      <c r="B169" s="231"/>
      <c r="C169" s="232"/>
      <c r="D169" s="233" t="s">
        <v>123</v>
      </c>
      <c r="E169" s="234" t="s">
        <v>19</v>
      </c>
      <c r="F169" s="235" t="s">
        <v>305</v>
      </c>
      <c r="G169" s="232"/>
      <c r="H169" s="236">
        <v>172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123</v>
      </c>
      <c r="AU169" s="242" t="s">
        <v>82</v>
      </c>
      <c r="AV169" s="13" t="s">
        <v>82</v>
      </c>
      <c r="AW169" s="13" t="s">
        <v>33</v>
      </c>
      <c r="AX169" s="13" t="s">
        <v>80</v>
      </c>
      <c r="AY169" s="242" t="s">
        <v>114</v>
      </c>
    </row>
    <row r="170" spans="1:65" s="2" customFormat="1" ht="21.75" customHeight="1">
      <c r="A170" s="38"/>
      <c r="B170" s="39"/>
      <c r="C170" s="218" t="s">
        <v>310</v>
      </c>
      <c r="D170" s="218" t="s">
        <v>116</v>
      </c>
      <c r="E170" s="219" t="s">
        <v>311</v>
      </c>
      <c r="F170" s="220" t="s">
        <v>312</v>
      </c>
      <c r="G170" s="221" t="s">
        <v>159</v>
      </c>
      <c r="H170" s="222">
        <v>146</v>
      </c>
      <c r="I170" s="223"/>
      <c r="J170" s="224">
        <f>ROUND(I170*H170,2)</f>
        <v>0</v>
      </c>
      <c r="K170" s="220" t="s">
        <v>120</v>
      </c>
      <c r="L170" s="44"/>
      <c r="M170" s="225" t="s">
        <v>19</v>
      </c>
      <c r="N170" s="226" t="s">
        <v>43</v>
      </c>
      <c r="O170" s="84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121</v>
      </c>
      <c r="AT170" s="229" t="s">
        <v>116</v>
      </c>
      <c r="AU170" s="229" t="s">
        <v>82</v>
      </c>
      <c r="AY170" s="17" t="s">
        <v>114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80</v>
      </c>
      <c r="BK170" s="230">
        <f>ROUND(I170*H170,2)</f>
        <v>0</v>
      </c>
      <c r="BL170" s="17" t="s">
        <v>121</v>
      </c>
      <c r="BM170" s="229" t="s">
        <v>313</v>
      </c>
    </row>
    <row r="171" spans="1:51" s="13" customFormat="1" ht="12">
      <c r="A171" s="13"/>
      <c r="B171" s="231"/>
      <c r="C171" s="232"/>
      <c r="D171" s="233" t="s">
        <v>123</v>
      </c>
      <c r="E171" s="234" t="s">
        <v>19</v>
      </c>
      <c r="F171" s="235" t="s">
        <v>314</v>
      </c>
      <c r="G171" s="232"/>
      <c r="H171" s="236">
        <v>137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123</v>
      </c>
      <c r="AU171" s="242" t="s">
        <v>82</v>
      </c>
      <c r="AV171" s="13" t="s">
        <v>82</v>
      </c>
      <c r="AW171" s="13" t="s">
        <v>33</v>
      </c>
      <c r="AX171" s="13" t="s">
        <v>72</v>
      </c>
      <c r="AY171" s="242" t="s">
        <v>114</v>
      </c>
    </row>
    <row r="172" spans="1:51" s="13" customFormat="1" ht="12">
      <c r="A172" s="13"/>
      <c r="B172" s="231"/>
      <c r="C172" s="232"/>
      <c r="D172" s="233" t="s">
        <v>123</v>
      </c>
      <c r="E172" s="234" t="s">
        <v>19</v>
      </c>
      <c r="F172" s="235" t="s">
        <v>315</v>
      </c>
      <c r="G172" s="232"/>
      <c r="H172" s="236">
        <v>9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123</v>
      </c>
      <c r="AU172" s="242" t="s">
        <v>82</v>
      </c>
      <c r="AV172" s="13" t="s">
        <v>82</v>
      </c>
      <c r="AW172" s="13" t="s">
        <v>33</v>
      </c>
      <c r="AX172" s="13" t="s">
        <v>72</v>
      </c>
      <c r="AY172" s="242" t="s">
        <v>114</v>
      </c>
    </row>
    <row r="173" spans="1:51" s="14" customFormat="1" ht="12">
      <c r="A173" s="14"/>
      <c r="B173" s="253"/>
      <c r="C173" s="254"/>
      <c r="D173" s="233" t="s">
        <v>123</v>
      </c>
      <c r="E173" s="255" t="s">
        <v>19</v>
      </c>
      <c r="F173" s="256" t="s">
        <v>316</v>
      </c>
      <c r="G173" s="254"/>
      <c r="H173" s="257">
        <v>146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123</v>
      </c>
      <c r="AU173" s="263" t="s">
        <v>82</v>
      </c>
      <c r="AV173" s="14" t="s">
        <v>121</v>
      </c>
      <c r="AW173" s="14" t="s">
        <v>33</v>
      </c>
      <c r="AX173" s="14" t="s">
        <v>80</v>
      </c>
      <c r="AY173" s="263" t="s">
        <v>114</v>
      </c>
    </row>
    <row r="174" spans="1:65" s="2" customFormat="1" ht="21.75" customHeight="1">
      <c r="A174" s="38"/>
      <c r="B174" s="39"/>
      <c r="C174" s="218" t="s">
        <v>317</v>
      </c>
      <c r="D174" s="218" t="s">
        <v>116</v>
      </c>
      <c r="E174" s="219" t="s">
        <v>318</v>
      </c>
      <c r="F174" s="220" t="s">
        <v>319</v>
      </c>
      <c r="G174" s="221" t="s">
        <v>159</v>
      </c>
      <c r="H174" s="222">
        <v>438</v>
      </c>
      <c r="I174" s="223"/>
      <c r="J174" s="224">
        <f>ROUND(I174*H174,2)</f>
        <v>0</v>
      </c>
      <c r="K174" s="220" t="s">
        <v>120</v>
      </c>
      <c r="L174" s="44"/>
      <c r="M174" s="225" t="s">
        <v>19</v>
      </c>
      <c r="N174" s="226" t="s">
        <v>43</v>
      </c>
      <c r="O174" s="84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121</v>
      </c>
      <c r="AT174" s="229" t="s">
        <v>116</v>
      </c>
      <c r="AU174" s="229" t="s">
        <v>82</v>
      </c>
      <c r="AY174" s="17" t="s">
        <v>114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80</v>
      </c>
      <c r="BK174" s="230">
        <f>ROUND(I174*H174,2)</f>
        <v>0</v>
      </c>
      <c r="BL174" s="17" t="s">
        <v>121</v>
      </c>
      <c r="BM174" s="229" t="s">
        <v>320</v>
      </c>
    </row>
    <row r="175" spans="1:51" s="13" customFormat="1" ht="12">
      <c r="A175" s="13"/>
      <c r="B175" s="231"/>
      <c r="C175" s="232"/>
      <c r="D175" s="233" t="s">
        <v>123</v>
      </c>
      <c r="E175" s="234" t="s">
        <v>19</v>
      </c>
      <c r="F175" s="235" t="s">
        <v>321</v>
      </c>
      <c r="G175" s="232"/>
      <c r="H175" s="236">
        <v>438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123</v>
      </c>
      <c r="AU175" s="242" t="s">
        <v>82</v>
      </c>
      <c r="AV175" s="13" t="s">
        <v>82</v>
      </c>
      <c r="AW175" s="13" t="s">
        <v>33</v>
      </c>
      <c r="AX175" s="13" t="s">
        <v>80</v>
      </c>
      <c r="AY175" s="242" t="s">
        <v>114</v>
      </c>
    </row>
    <row r="176" spans="1:65" s="2" customFormat="1" ht="21.75" customHeight="1">
      <c r="A176" s="38"/>
      <c r="B176" s="39"/>
      <c r="C176" s="218" t="s">
        <v>322</v>
      </c>
      <c r="D176" s="218" t="s">
        <v>116</v>
      </c>
      <c r="E176" s="219" t="s">
        <v>323</v>
      </c>
      <c r="F176" s="220" t="s">
        <v>324</v>
      </c>
      <c r="G176" s="221" t="s">
        <v>159</v>
      </c>
      <c r="H176" s="222">
        <v>33.4</v>
      </c>
      <c r="I176" s="223"/>
      <c r="J176" s="224">
        <f>ROUND(I176*H176,2)</f>
        <v>0</v>
      </c>
      <c r="K176" s="220" t="s">
        <v>120</v>
      </c>
      <c r="L176" s="44"/>
      <c r="M176" s="225" t="s">
        <v>19</v>
      </c>
      <c r="N176" s="226" t="s">
        <v>43</v>
      </c>
      <c r="O176" s="84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121</v>
      </c>
      <c r="AT176" s="229" t="s">
        <v>116</v>
      </c>
      <c r="AU176" s="229" t="s">
        <v>82</v>
      </c>
      <c r="AY176" s="17" t="s">
        <v>114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80</v>
      </c>
      <c r="BK176" s="230">
        <f>ROUND(I176*H176,2)</f>
        <v>0</v>
      </c>
      <c r="BL176" s="17" t="s">
        <v>121</v>
      </c>
      <c r="BM176" s="229" t="s">
        <v>325</v>
      </c>
    </row>
    <row r="177" spans="1:51" s="13" customFormat="1" ht="12">
      <c r="A177" s="13"/>
      <c r="B177" s="231"/>
      <c r="C177" s="232"/>
      <c r="D177" s="233" t="s">
        <v>123</v>
      </c>
      <c r="E177" s="234" t="s">
        <v>19</v>
      </c>
      <c r="F177" s="235" t="s">
        <v>326</v>
      </c>
      <c r="G177" s="232"/>
      <c r="H177" s="236">
        <v>33.4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123</v>
      </c>
      <c r="AU177" s="242" t="s">
        <v>82</v>
      </c>
      <c r="AV177" s="13" t="s">
        <v>82</v>
      </c>
      <c r="AW177" s="13" t="s">
        <v>33</v>
      </c>
      <c r="AX177" s="13" t="s">
        <v>80</v>
      </c>
      <c r="AY177" s="242" t="s">
        <v>114</v>
      </c>
    </row>
    <row r="178" spans="1:65" s="2" customFormat="1" ht="21.75" customHeight="1">
      <c r="A178" s="38"/>
      <c r="B178" s="39"/>
      <c r="C178" s="218" t="s">
        <v>327</v>
      </c>
      <c r="D178" s="218" t="s">
        <v>116</v>
      </c>
      <c r="E178" s="219" t="s">
        <v>328</v>
      </c>
      <c r="F178" s="220" t="s">
        <v>319</v>
      </c>
      <c r="G178" s="221" t="s">
        <v>159</v>
      </c>
      <c r="H178" s="222">
        <v>100.2</v>
      </c>
      <c r="I178" s="223"/>
      <c r="J178" s="224">
        <f>ROUND(I178*H178,2)</f>
        <v>0</v>
      </c>
      <c r="K178" s="220" t="s">
        <v>120</v>
      </c>
      <c r="L178" s="44"/>
      <c r="M178" s="225" t="s">
        <v>19</v>
      </c>
      <c r="N178" s="226" t="s">
        <v>43</v>
      </c>
      <c r="O178" s="84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121</v>
      </c>
      <c r="AT178" s="229" t="s">
        <v>116</v>
      </c>
      <c r="AU178" s="229" t="s">
        <v>82</v>
      </c>
      <c r="AY178" s="17" t="s">
        <v>114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80</v>
      </c>
      <c r="BK178" s="230">
        <f>ROUND(I178*H178,2)</f>
        <v>0</v>
      </c>
      <c r="BL178" s="17" t="s">
        <v>121</v>
      </c>
      <c r="BM178" s="229" t="s">
        <v>329</v>
      </c>
    </row>
    <row r="179" spans="1:51" s="13" customFormat="1" ht="12">
      <c r="A179" s="13"/>
      <c r="B179" s="231"/>
      <c r="C179" s="232"/>
      <c r="D179" s="233" t="s">
        <v>123</v>
      </c>
      <c r="E179" s="234" t="s">
        <v>19</v>
      </c>
      <c r="F179" s="235" t="s">
        <v>330</v>
      </c>
      <c r="G179" s="232"/>
      <c r="H179" s="236">
        <v>100.2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123</v>
      </c>
      <c r="AU179" s="242" t="s">
        <v>82</v>
      </c>
      <c r="AV179" s="13" t="s">
        <v>82</v>
      </c>
      <c r="AW179" s="13" t="s">
        <v>33</v>
      </c>
      <c r="AX179" s="13" t="s">
        <v>80</v>
      </c>
      <c r="AY179" s="242" t="s">
        <v>114</v>
      </c>
    </row>
    <row r="180" spans="1:65" s="2" customFormat="1" ht="21.75" customHeight="1">
      <c r="A180" s="38"/>
      <c r="B180" s="39"/>
      <c r="C180" s="218" t="s">
        <v>331</v>
      </c>
      <c r="D180" s="218" t="s">
        <v>116</v>
      </c>
      <c r="E180" s="219" t="s">
        <v>332</v>
      </c>
      <c r="F180" s="220" t="s">
        <v>333</v>
      </c>
      <c r="G180" s="221" t="s">
        <v>159</v>
      </c>
      <c r="H180" s="222">
        <v>35</v>
      </c>
      <c r="I180" s="223"/>
      <c r="J180" s="224">
        <f>ROUND(I180*H180,2)</f>
        <v>0</v>
      </c>
      <c r="K180" s="220" t="s">
        <v>120</v>
      </c>
      <c r="L180" s="44"/>
      <c r="M180" s="225" t="s">
        <v>19</v>
      </c>
      <c r="N180" s="226" t="s">
        <v>43</v>
      </c>
      <c r="O180" s="84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121</v>
      </c>
      <c r="AT180" s="229" t="s">
        <v>116</v>
      </c>
      <c r="AU180" s="229" t="s">
        <v>82</v>
      </c>
      <c r="AY180" s="17" t="s">
        <v>114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80</v>
      </c>
      <c r="BK180" s="230">
        <f>ROUND(I180*H180,2)</f>
        <v>0</v>
      </c>
      <c r="BL180" s="17" t="s">
        <v>121</v>
      </c>
      <c r="BM180" s="229" t="s">
        <v>334</v>
      </c>
    </row>
    <row r="181" spans="1:51" s="13" customFormat="1" ht="12">
      <c r="A181" s="13"/>
      <c r="B181" s="231"/>
      <c r="C181" s="232"/>
      <c r="D181" s="233" t="s">
        <v>123</v>
      </c>
      <c r="E181" s="234" t="s">
        <v>19</v>
      </c>
      <c r="F181" s="235" t="s">
        <v>296</v>
      </c>
      <c r="G181" s="232"/>
      <c r="H181" s="236">
        <v>35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123</v>
      </c>
      <c r="AU181" s="242" t="s">
        <v>82</v>
      </c>
      <c r="AV181" s="13" t="s">
        <v>82</v>
      </c>
      <c r="AW181" s="13" t="s">
        <v>33</v>
      </c>
      <c r="AX181" s="13" t="s">
        <v>80</v>
      </c>
      <c r="AY181" s="242" t="s">
        <v>114</v>
      </c>
    </row>
    <row r="182" spans="1:65" s="2" customFormat="1" ht="21.75" customHeight="1">
      <c r="A182" s="38"/>
      <c r="B182" s="39"/>
      <c r="C182" s="218" t="s">
        <v>335</v>
      </c>
      <c r="D182" s="218" t="s">
        <v>116</v>
      </c>
      <c r="E182" s="219" t="s">
        <v>336</v>
      </c>
      <c r="F182" s="220" t="s">
        <v>337</v>
      </c>
      <c r="G182" s="221" t="s">
        <v>159</v>
      </c>
      <c r="H182" s="222">
        <v>82.5</v>
      </c>
      <c r="I182" s="223"/>
      <c r="J182" s="224">
        <f>ROUND(I182*H182,2)</f>
        <v>0</v>
      </c>
      <c r="K182" s="220" t="s">
        <v>120</v>
      </c>
      <c r="L182" s="44"/>
      <c r="M182" s="225" t="s">
        <v>19</v>
      </c>
      <c r="N182" s="226" t="s">
        <v>43</v>
      </c>
      <c r="O182" s="84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121</v>
      </c>
      <c r="AT182" s="229" t="s">
        <v>116</v>
      </c>
      <c r="AU182" s="229" t="s">
        <v>82</v>
      </c>
      <c r="AY182" s="17" t="s">
        <v>114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80</v>
      </c>
      <c r="BK182" s="230">
        <f>ROUND(I182*H182,2)</f>
        <v>0</v>
      </c>
      <c r="BL182" s="17" t="s">
        <v>121</v>
      </c>
      <c r="BM182" s="229" t="s">
        <v>338</v>
      </c>
    </row>
    <row r="183" spans="1:51" s="13" customFormat="1" ht="12">
      <c r="A183" s="13"/>
      <c r="B183" s="231"/>
      <c r="C183" s="232"/>
      <c r="D183" s="233" t="s">
        <v>123</v>
      </c>
      <c r="E183" s="234" t="s">
        <v>19</v>
      </c>
      <c r="F183" s="235" t="s">
        <v>339</v>
      </c>
      <c r="G183" s="232"/>
      <c r="H183" s="236">
        <v>82.5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123</v>
      </c>
      <c r="AU183" s="242" t="s">
        <v>82</v>
      </c>
      <c r="AV183" s="13" t="s">
        <v>82</v>
      </c>
      <c r="AW183" s="13" t="s">
        <v>33</v>
      </c>
      <c r="AX183" s="13" t="s">
        <v>80</v>
      </c>
      <c r="AY183" s="242" t="s">
        <v>114</v>
      </c>
    </row>
    <row r="184" spans="1:65" s="2" customFormat="1" ht="21.75" customHeight="1">
      <c r="A184" s="38"/>
      <c r="B184" s="39"/>
      <c r="C184" s="218" t="s">
        <v>340</v>
      </c>
      <c r="D184" s="218" t="s">
        <v>116</v>
      </c>
      <c r="E184" s="219" t="s">
        <v>341</v>
      </c>
      <c r="F184" s="220" t="s">
        <v>342</v>
      </c>
      <c r="G184" s="221" t="s">
        <v>159</v>
      </c>
      <c r="H184" s="222">
        <v>65</v>
      </c>
      <c r="I184" s="223"/>
      <c r="J184" s="224">
        <f>ROUND(I184*H184,2)</f>
        <v>0</v>
      </c>
      <c r="K184" s="220" t="s">
        <v>120</v>
      </c>
      <c r="L184" s="44"/>
      <c r="M184" s="225" t="s">
        <v>19</v>
      </c>
      <c r="N184" s="226" t="s">
        <v>43</v>
      </c>
      <c r="O184" s="84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9" t="s">
        <v>121</v>
      </c>
      <c r="AT184" s="229" t="s">
        <v>116</v>
      </c>
      <c r="AU184" s="229" t="s">
        <v>82</v>
      </c>
      <c r="AY184" s="17" t="s">
        <v>114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7" t="s">
        <v>80</v>
      </c>
      <c r="BK184" s="230">
        <f>ROUND(I184*H184,2)</f>
        <v>0</v>
      </c>
      <c r="BL184" s="17" t="s">
        <v>121</v>
      </c>
      <c r="BM184" s="229" t="s">
        <v>343</v>
      </c>
    </row>
    <row r="185" spans="1:51" s="13" customFormat="1" ht="12">
      <c r="A185" s="13"/>
      <c r="B185" s="231"/>
      <c r="C185" s="232"/>
      <c r="D185" s="233" t="s">
        <v>123</v>
      </c>
      <c r="E185" s="234" t="s">
        <v>19</v>
      </c>
      <c r="F185" s="235" t="s">
        <v>344</v>
      </c>
      <c r="G185" s="232"/>
      <c r="H185" s="236">
        <v>65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123</v>
      </c>
      <c r="AU185" s="242" t="s">
        <v>82</v>
      </c>
      <c r="AV185" s="13" t="s">
        <v>82</v>
      </c>
      <c r="AW185" s="13" t="s">
        <v>33</v>
      </c>
      <c r="AX185" s="13" t="s">
        <v>80</v>
      </c>
      <c r="AY185" s="242" t="s">
        <v>114</v>
      </c>
    </row>
    <row r="186" spans="1:63" s="12" customFormat="1" ht="22.8" customHeight="1">
      <c r="A186" s="12"/>
      <c r="B186" s="202"/>
      <c r="C186" s="203"/>
      <c r="D186" s="204" t="s">
        <v>71</v>
      </c>
      <c r="E186" s="216" t="s">
        <v>345</v>
      </c>
      <c r="F186" s="216" t="s">
        <v>346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P187</f>
        <v>0</v>
      </c>
      <c r="Q186" s="210"/>
      <c r="R186" s="211">
        <f>R187</f>
        <v>0</v>
      </c>
      <c r="S186" s="210"/>
      <c r="T186" s="212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80</v>
      </c>
      <c r="AT186" s="214" t="s">
        <v>71</v>
      </c>
      <c r="AU186" s="214" t="s">
        <v>80</v>
      </c>
      <c r="AY186" s="213" t="s">
        <v>114</v>
      </c>
      <c r="BK186" s="215">
        <f>BK187</f>
        <v>0</v>
      </c>
    </row>
    <row r="187" spans="1:65" s="2" customFormat="1" ht="21.75" customHeight="1">
      <c r="A187" s="38"/>
      <c r="B187" s="39"/>
      <c r="C187" s="218" t="s">
        <v>347</v>
      </c>
      <c r="D187" s="218" t="s">
        <v>116</v>
      </c>
      <c r="E187" s="219" t="s">
        <v>348</v>
      </c>
      <c r="F187" s="220" t="s">
        <v>349</v>
      </c>
      <c r="G187" s="221" t="s">
        <v>159</v>
      </c>
      <c r="H187" s="222">
        <v>159.764</v>
      </c>
      <c r="I187" s="223"/>
      <c r="J187" s="224">
        <f>ROUND(I187*H187,2)</f>
        <v>0</v>
      </c>
      <c r="K187" s="220" t="s">
        <v>120</v>
      </c>
      <c r="L187" s="44"/>
      <c r="M187" s="264" t="s">
        <v>19</v>
      </c>
      <c r="N187" s="265" t="s">
        <v>43</v>
      </c>
      <c r="O187" s="266"/>
      <c r="P187" s="267">
        <f>O187*H187</f>
        <v>0</v>
      </c>
      <c r="Q187" s="267">
        <v>0</v>
      </c>
      <c r="R187" s="267">
        <f>Q187*H187</f>
        <v>0</v>
      </c>
      <c r="S187" s="267">
        <v>0</v>
      </c>
      <c r="T187" s="26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121</v>
      </c>
      <c r="AT187" s="229" t="s">
        <v>116</v>
      </c>
      <c r="AU187" s="229" t="s">
        <v>82</v>
      </c>
      <c r="AY187" s="17" t="s">
        <v>114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80</v>
      </c>
      <c r="BK187" s="230">
        <f>ROUND(I187*H187,2)</f>
        <v>0</v>
      </c>
      <c r="BL187" s="17" t="s">
        <v>121</v>
      </c>
      <c r="BM187" s="229" t="s">
        <v>350</v>
      </c>
    </row>
    <row r="188" spans="1:31" s="2" customFormat="1" ht="6.95" customHeight="1">
      <c r="A188" s="38"/>
      <c r="B188" s="59"/>
      <c r="C188" s="60"/>
      <c r="D188" s="60"/>
      <c r="E188" s="60"/>
      <c r="F188" s="60"/>
      <c r="G188" s="60"/>
      <c r="H188" s="60"/>
      <c r="I188" s="166"/>
      <c r="J188" s="60"/>
      <c r="K188" s="60"/>
      <c r="L188" s="44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sheetProtection password="CC35" sheet="1" objects="1" scenarios="1" formatColumns="0" formatRows="0" autoFilter="0"/>
  <autoFilter ref="C84:K18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20"/>
      <c r="AT3" s="17" t="s">
        <v>82</v>
      </c>
    </row>
    <row r="4" spans="2:46" s="1" customFormat="1" ht="24.95" customHeight="1">
      <c r="B4" s="20"/>
      <c r="D4" s="132" t="s">
        <v>86</v>
      </c>
      <c r="I4" s="128"/>
      <c r="L4" s="20"/>
      <c r="M4" s="133" t="s">
        <v>10</v>
      </c>
      <c r="AT4" s="17" t="s">
        <v>4</v>
      </c>
    </row>
    <row r="5" spans="2:12" s="1" customFormat="1" ht="6.95" customHeight="1">
      <c r="B5" s="20"/>
      <c r="I5" s="128"/>
      <c r="L5" s="20"/>
    </row>
    <row r="6" spans="2:12" s="1" customFormat="1" ht="12" customHeight="1">
      <c r="B6" s="20"/>
      <c r="D6" s="134" t="s">
        <v>16</v>
      </c>
      <c r="I6" s="128"/>
      <c r="L6" s="20"/>
    </row>
    <row r="7" spans="2:12" s="1" customFormat="1" ht="16.5" customHeight="1">
      <c r="B7" s="20"/>
      <c r="E7" s="135" t="str">
        <f>'Rekapitulace stavby'!K6</f>
        <v>MODERNIZACE CHODNÍKU KOLEM HŘBITOVA</v>
      </c>
      <c r="F7" s="134"/>
      <c r="G7" s="134"/>
      <c r="H7" s="134"/>
      <c r="I7" s="128"/>
      <c r="L7" s="20"/>
    </row>
    <row r="8" spans="1:31" s="2" customFormat="1" ht="12" customHeight="1">
      <c r="A8" s="38"/>
      <c r="B8" s="44"/>
      <c r="C8" s="38"/>
      <c r="D8" s="134" t="s">
        <v>87</v>
      </c>
      <c r="E8" s="38"/>
      <c r="F8" s="38"/>
      <c r="G8" s="38"/>
      <c r="H8" s="38"/>
      <c r="I8" s="136"/>
      <c r="J8" s="38"/>
      <c r="K8" s="38"/>
      <c r="L8" s="13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351</v>
      </c>
      <c r="F9" s="38"/>
      <c r="G9" s="38"/>
      <c r="H9" s="38"/>
      <c r="I9" s="136"/>
      <c r="J9" s="38"/>
      <c r="K9" s="38"/>
      <c r="L9" s="13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36"/>
      <c r="J10" s="38"/>
      <c r="K10" s="38"/>
      <c r="L10" s="13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4" t="s">
        <v>18</v>
      </c>
      <c r="E11" s="38"/>
      <c r="F11" s="139" t="s">
        <v>19</v>
      </c>
      <c r="G11" s="38"/>
      <c r="H11" s="38"/>
      <c r="I11" s="140" t="s">
        <v>20</v>
      </c>
      <c r="J11" s="139" t="s">
        <v>19</v>
      </c>
      <c r="K11" s="38"/>
      <c r="L11" s="13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4" t="s">
        <v>21</v>
      </c>
      <c r="E12" s="38"/>
      <c r="F12" s="139" t="s">
        <v>22</v>
      </c>
      <c r="G12" s="38"/>
      <c r="H12" s="38"/>
      <c r="I12" s="140" t="s">
        <v>23</v>
      </c>
      <c r="J12" s="141" t="str">
        <f>'Rekapitulace stavby'!AN8</f>
        <v>11. 6. 2020</v>
      </c>
      <c r="K12" s="38"/>
      <c r="L12" s="13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36"/>
      <c r="J13" s="38"/>
      <c r="K13" s="38"/>
      <c r="L13" s="13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4" t="s">
        <v>25</v>
      </c>
      <c r="E14" s="38"/>
      <c r="F14" s="38"/>
      <c r="G14" s="38"/>
      <c r="H14" s="38"/>
      <c r="I14" s="140" t="s">
        <v>26</v>
      </c>
      <c r="J14" s="139" t="s">
        <v>19</v>
      </c>
      <c r="K14" s="38"/>
      <c r="L14" s="1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40" t="s">
        <v>28</v>
      </c>
      <c r="J15" s="139" t="s">
        <v>19</v>
      </c>
      <c r="K15" s="38"/>
      <c r="L15" s="13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36"/>
      <c r="J16" s="38"/>
      <c r="K16" s="38"/>
      <c r="L16" s="13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4" t="s">
        <v>29</v>
      </c>
      <c r="E17" s="38"/>
      <c r="F17" s="38"/>
      <c r="G17" s="38"/>
      <c r="H17" s="38"/>
      <c r="I17" s="140" t="s">
        <v>26</v>
      </c>
      <c r="J17" s="33" t="str">
        <f>'Rekapitulace stavby'!AN13</f>
        <v>Vyplň údaj</v>
      </c>
      <c r="K17" s="38"/>
      <c r="L17" s="1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40" t="s">
        <v>28</v>
      </c>
      <c r="J18" s="33" t="str">
        <f>'Rekapitulace stavby'!AN14</f>
        <v>Vyplň údaj</v>
      </c>
      <c r="K18" s="38"/>
      <c r="L18" s="13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36"/>
      <c r="J19" s="38"/>
      <c r="K19" s="38"/>
      <c r="L19" s="1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4" t="s">
        <v>31</v>
      </c>
      <c r="E20" s="38"/>
      <c r="F20" s="38"/>
      <c r="G20" s="38"/>
      <c r="H20" s="38"/>
      <c r="I20" s="140" t="s">
        <v>26</v>
      </c>
      <c r="J20" s="139" t="s">
        <v>19</v>
      </c>
      <c r="K20" s="38"/>
      <c r="L20" s="1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32</v>
      </c>
      <c r="F21" s="38"/>
      <c r="G21" s="38"/>
      <c r="H21" s="38"/>
      <c r="I21" s="140" t="s">
        <v>28</v>
      </c>
      <c r="J21" s="139" t="s">
        <v>19</v>
      </c>
      <c r="K21" s="38"/>
      <c r="L21" s="1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36"/>
      <c r="J22" s="38"/>
      <c r="K22" s="38"/>
      <c r="L22" s="1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4" t="s">
        <v>34</v>
      </c>
      <c r="E23" s="38"/>
      <c r="F23" s="38"/>
      <c r="G23" s="38"/>
      <c r="H23" s="38"/>
      <c r="I23" s="140" t="s">
        <v>26</v>
      </c>
      <c r="J23" s="139" t="s">
        <v>19</v>
      </c>
      <c r="K23" s="38"/>
      <c r="L23" s="1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40" t="s">
        <v>28</v>
      </c>
      <c r="J24" s="139" t="s">
        <v>19</v>
      </c>
      <c r="K24" s="38"/>
      <c r="L24" s="1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36"/>
      <c r="J25" s="38"/>
      <c r="K25" s="38"/>
      <c r="L25" s="1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4" t="s">
        <v>36</v>
      </c>
      <c r="E26" s="38"/>
      <c r="F26" s="38"/>
      <c r="G26" s="38"/>
      <c r="H26" s="38"/>
      <c r="I26" s="136"/>
      <c r="J26" s="38"/>
      <c r="K26" s="38"/>
      <c r="L26" s="1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2"/>
      <c r="B27" s="143"/>
      <c r="C27" s="142"/>
      <c r="D27" s="142"/>
      <c r="E27" s="144" t="s">
        <v>19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36"/>
      <c r="J28" s="38"/>
      <c r="K28" s="38"/>
      <c r="L28" s="1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7"/>
      <c r="E29" s="147"/>
      <c r="F29" s="147"/>
      <c r="G29" s="147"/>
      <c r="H29" s="147"/>
      <c r="I29" s="148"/>
      <c r="J29" s="147"/>
      <c r="K29" s="147"/>
      <c r="L29" s="1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9" t="s">
        <v>38</v>
      </c>
      <c r="E30" s="38"/>
      <c r="F30" s="38"/>
      <c r="G30" s="38"/>
      <c r="H30" s="38"/>
      <c r="I30" s="136"/>
      <c r="J30" s="150">
        <f>ROUND(J84,2)</f>
        <v>0</v>
      </c>
      <c r="K30" s="38"/>
      <c r="L30" s="1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8"/>
      <c r="J31" s="147"/>
      <c r="K31" s="147"/>
      <c r="L31" s="1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1" t="s">
        <v>40</v>
      </c>
      <c r="G32" s="38"/>
      <c r="H32" s="38"/>
      <c r="I32" s="152" t="s">
        <v>39</v>
      </c>
      <c r="J32" s="151" t="s">
        <v>41</v>
      </c>
      <c r="K32" s="38"/>
      <c r="L32" s="1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34" t="s">
        <v>43</v>
      </c>
      <c r="F33" s="154">
        <f>ROUND((SUM(BE84:BE124)),2)</f>
        <v>0</v>
      </c>
      <c r="G33" s="38"/>
      <c r="H33" s="38"/>
      <c r="I33" s="155">
        <v>0.21</v>
      </c>
      <c r="J33" s="154">
        <f>ROUND(((SUM(BE84:BE124))*I33),2)</f>
        <v>0</v>
      </c>
      <c r="K33" s="38"/>
      <c r="L33" s="1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4" t="s">
        <v>44</v>
      </c>
      <c r="F34" s="154">
        <f>ROUND((SUM(BF84:BF124)),2)</f>
        <v>0</v>
      </c>
      <c r="G34" s="38"/>
      <c r="H34" s="38"/>
      <c r="I34" s="155">
        <v>0.15</v>
      </c>
      <c r="J34" s="154">
        <f>ROUND(((SUM(BF84:BF124))*I34),2)</f>
        <v>0</v>
      </c>
      <c r="K34" s="38"/>
      <c r="L34" s="1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4" t="s">
        <v>45</v>
      </c>
      <c r="F35" s="154">
        <f>ROUND((SUM(BG84:BG124)),2)</f>
        <v>0</v>
      </c>
      <c r="G35" s="38"/>
      <c r="H35" s="38"/>
      <c r="I35" s="155">
        <v>0.21</v>
      </c>
      <c r="J35" s="154">
        <f>0</f>
        <v>0</v>
      </c>
      <c r="K35" s="38"/>
      <c r="L35" s="1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4" t="s">
        <v>46</v>
      </c>
      <c r="F36" s="154">
        <f>ROUND((SUM(BH84:BH124)),2)</f>
        <v>0</v>
      </c>
      <c r="G36" s="38"/>
      <c r="H36" s="38"/>
      <c r="I36" s="155">
        <v>0.15</v>
      </c>
      <c r="J36" s="154">
        <f>0</f>
        <v>0</v>
      </c>
      <c r="K36" s="38"/>
      <c r="L36" s="1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4" t="s">
        <v>47</v>
      </c>
      <c r="F37" s="154">
        <f>ROUND((SUM(BI84:BI124)),2)</f>
        <v>0</v>
      </c>
      <c r="G37" s="38"/>
      <c r="H37" s="38"/>
      <c r="I37" s="155">
        <v>0</v>
      </c>
      <c r="J37" s="154">
        <f>0</f>
        <v>0</v>
      </c>
      <c r="K37" s="38"/>
      <c r="L37" s="1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36"/>
      <c r="J38" s="38"/>
      <c r="K38" s="38"/>
      <c r="L38" s="1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61"/>
      <c r="J39" s="162">
        <f>SUM(J30:J37)</f>
        <v>0</v>
      </c>
      <c r="K39" s="163"/>
      <c r="L39" s="1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136"/>
      <c r="J45" s="40"/>
      <c r="K45" s="40"/>
      <c r="L45" s="1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136"/>
      <c r="J46" s="40"/>
      <c r="K46" s="40"/>
      <c r="L46" s="1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136"/>
      <c r="J47" s="40"/>
      <c r="K47" s="40"/>
      <c r="L47" s="1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70" t="str">
        <f>E7</f>
        <v>MODERNIZACE CHODNÍKU KOLEM HŘBITOVA</v>
      </c>
      <c r="F48" s="32"/>
      <c r="G48" s="32"/>
      <c r="H48" s="32"/>
      <c r="I48" s="136"/>
      <c r="J48" s="40"/>
      <c r="K48" s="40"/>
      <c r="L48" s="1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136"/>
      <c r="J49" s="40"/>
      <c r="K49" s="40"/>
      <c r="L49" s="1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101.2 - CHODNÍK - Nezpůsobilé výdaje</v>
      </c>
      <c r="F50" s="40"/>
      <c r="G50" s="40"/>
      <c r="H50" s="40"/>
      <c r="I50" s="136"/>
      <c r="J50" s="40"/>
      <c r="K50" s="40"/>
      <c r="L50" s="1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136"/>
      <c r="J51" s="40"/>
      <c r="K51" s="40"/>
      <c r="L51" s="1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Litomyšl</v>
      </c>
      <c r="G52" s="40"/>
      <c r="H52" s="40"/>
      <c r="I52" s="140" t="s">
        <v>23</v>
      </c>
      <c r="J52" s="72" t="str">
        <f>IF(J12="","",J12)</f>
        <v>11. 6. 2020</v>
      </c>
      <c r="K52" s="40"/>
      <c r="L52" s="13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136"/>
      <c r="J53" s="40"/>
      <c r="K53" s="40"/>
      <c r="L53" s="13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Litomyšl</v>
      </c>
      <c r="G54" s="40"/>
      <c r="H54" s="40"/>
      <c r="I54" s="140" t="s">
        <v>31</v>
      </c>
      <c r="J54" s="36" t="str">
        <f>E21</f>
        <v>KIP spol. s r.o. Litomyšl</v>
      </c>
      <c r="K54" s="40"/>
      <c r="L54" s="1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140" t="s">
        <v>34</v>
      </c>
      <c r="J55" s="36" t="str">
        <f>E24</f>
        <v>ing.Filip</v>
      </c>
      <c r="K55" s="40"/>
      <c r="L55" s="1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136"/>
      <c r="J56" s="40"/>
      <c r="K56" s="40"/>
      <c r="L56" s="1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136"/>
      <c r="J58" s="40"/>
      <c r="K58" s="40"/>
      <c r="L58" s="1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5" t="s">
        <v>70</v>
      </c>
      <c r="D59" s="40"/>
      <c r="E59" s="40"/>
      <c r="F59" s="40"/>
      <c r="G59" s="40"/>
      <c r="H59" s="40"/>
      <c r="I59" s="136"/>
      <c r="J59" s="102">
        <f>J84</f>
        <v>0</v>
      </c>
      <c r="K59" s="40"/>
      <c r="L59" s="1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J86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84"/>
      <c r="D62" s="185" t="s">
        <v>95</v>
      </c>
      <c r="E62" s="186"/>
      <c r="F62" s="186"/>
      <c r="G62" s="186"/>
      <c r="H62" s="186"/>
      <c r="I62" s="187"/>
      <c r="J62" s="188">
        <f>J93</f>
        <v>0</v>
      </c>
      <c r="K62" s="184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84"/>
      <c r="D63" s="185" t="s">
        <v>97</v>
      </c>
      <c r="E63" s="186"/>
      <c r="F63" s="186"/>
      <c r="G63" s="186"/>
      <c r="H63" s="186"/>
      <c r="I63" s="187"/>
      <c r="J63" s="188">
        <f>J102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84"/>
      <c r="D64" s="185" t="s">
        <v>98</v>
      </c>
      <c r="E64" s="186"/>
      <c r="F64" s="186"/>
      <c r="G64" s="186"/>
      <c r="H64" s="186"/>
      <c r="I64" s="187"/>
      <c r="J64" s="188">
        <f>J123</f>
        <v>0</v>
      </c>
      <c r="K64" s="184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136"/>
      <c r="J65" s="40"/>
      <c r="K65" s="40"/>
      <c r="L65" s="1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166"/>
      <c r="J66" s="60"/>
      <c r="K66" s="60"/>
      <c r="L66" s="1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169"/>
      <c r="J70" s="62"/>
      <c r="K70" s="62"/>
      <c r="L70" s="1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99</v>
      </c>
      <c r="D71" s="40"/>
      <c r="E71" s="40"/>
      <c r="F71" s="40"/>
      <c r="G71" s="40"/>
      <c r="H71" s="40"/>
      <c r="I71" s="136"/>
      <c r="J71" s="40"/>
      <c r="K71" s="40"/>
      <c r="L71" s="1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136"/>
      <c r="J72" s="40"/>
      <c r="K72" s="40"/>
      <c r="L72" s="1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136"/>
      <c r="J73" s="40"/>
      <c r="K73" s="40"/>
      <c r="L73" s="1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70" t="str">
        <f>E7</f>
        <v>MODERNIZACE CHODNÍKU KOLEM HŘBITOVA</v>
      </c>
      <c r="F74" s="32"/>
      <c r="G74" s="32"/>
      <c r="H74" s="32"/>
      <c r="I74" s="136"/>
      <c r="J74" s="40"/>
      <c r="K74" s="40"/>
      <c r="L74" s="1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87</v>
      </c>
      <c r="D75" s="40"/>
      <c r="E75" s="40"/>
      <c r="F75" s="40"/>
      <c r="G75" s="40"/>
      <c r="H75" s="40"/>
      <c r="I75" s="136"/>
      <c r="J75" s="40"/>
      <c r="K75" s="40"/>
      <c r="L75" s="1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101.2 - CHODNÍK - Nezpůsobilé výdaje</v>
      </c>
      <c r="F76" s="40"/>
      <c r="G76" s="40"/>
      <c r="H76" s="40"/>
      <c r="I76" s="136"/>
      <c r="J76" s="40"/>
      <c r="K76" s="40"/>
      <c r="L76" s="1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136"/>
      <c r="J77" s="40"/>
      <c r="K77" s="40"/>
      <c r="L77" s="1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Litomyšl</v>
      </c>
      <c r="G78" s="40"/>
      <c r="H78" s="40"/>
      <c r="I78" s="140" t="s">
        <v>23</v>
      </c>
      <c r="J78" s="72" t="str">
        <f>IF(J12="","",J12)</f>
        <v>11. 6. 2020</v>
      </c>
      <c r="K78" s="40"/>
      <c r="L78" s="1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136"/>
      <c r="J79" s="40"/>
      <c r="K79" s="40"/>
      <c r="L79" s="1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Město Litomyšl</v>
      </c>
      <c r="G80" s="40"/>
      <c r="H80" s="40"/>
      <c r="I80" s="140" t="s">
        <v>31</v>
      </c>
      <c r="J80" s="36" t="str">
        <f>E21</f>
        <v>KIP spol. s r.o. Litomyšl</v>
      </c>
      <c r="K80" s="40"/>
      <c r="L80" s="1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140" t="s">
        <v>34</v>
      </c>
      <c r="J81" s="36" t="str">
        <f>E24</f>
        <v>ing.Filip</v>
      </c>
      <c r="K81" s="40"/>
      <c r="L81" s="1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136"/>
      <c r="J82" s="40"/>
      <c r="K82" s="40"/>
      <c r="L82" s="1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90"/>
      <c r="B83" s="191"/>
      <c r="C83" s="192" t="s">
        <v>100</v>
      </c>
      <c r="D83" s="193" t="s">
        <v>57</v>
      </c>
      <c r="E83" s="193" t="s">
        <v>53</v>
      </c>
      <c r="F83" s="193" t="s">
        <v>54</v>
      </c>
      <c r="G83" s="193" t="s">
        <v>101</v>
      </c>
      <c r="H83" s="193" t="s">
        <v>102</v>
      </c>
      <c r="I83" s="194" t="s">
        <v>103</v>
      </c>
      <c r="J83" s="193" t="s">
        <v>91</v>
      </c>
      <c r="K83" s="195" t="s">
        <v>104</v>
      </c>
      <c r="L83" s="196"/>
      <c r="M83" s="92" t="s">
        <v>19</v>
      </c>
      <c r="N83" s="93" t="s">
        <v>42</v>
      </c>
      <c r="O83" s="93" t="s">
        <v>105</v>
      </c>
      <c r="P83" s="93" t="s">
        <v>106</v>
      </c>
      <c r="Q83" s="93" t="s">
        <v>107</v>
      </c>
      <c r="R83" s="93" t="s">
        <v>108</v>
      </c>
      <c r="S83" s="93" t="s">
        <v>109</v>
      </c>
      <c r="T83" s="94" t="s">
        <v>110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pans="1:63" s="2" customFormat="1" ht="22.8" customHeight="1">
      <c r="A84" s="38"/>
      <c r="B84" s="39"/>
      <c r="C84" s="99" t="s">
        <v>111</v>
      </c>
      <c r="D84" s="40"/>
      <c r="E84" s="40"/>
      <c r="F84" s="40"/>
      <c r="G84" s="40"/>
      <c r="H84" s="40"/>
      <c r="I84" s="136"/>
      <c r="J84" s="197">
        <f>BK84</f>
        <v>0</v>
      </c>
      <c r="K84" s="40"/>
      <c r="L84" s="44"/>
      <c r="M84" s="95"/>
      <c r="N84" s="198"/>
      <c r="O84" s="96"/>
      <c r="P84" s="199">
        <f>P85</f>
        <v>0</v>
      </c>
      <c r="Q84" s="96"/>
      <c r="R84" s="199">
        <f>R85</f>
        <v>14.70247</v>
      </c>
      <c r="S84" s="96"/>
      <c r="T84" s="200">
        <f>T85</f>
        <v>19.541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71</v>
      </c>
      <c r="AU84" s="17" t="s">
        <v>92</v>
      </c>
      <c r="BK84" s="201">
        <f>BK85</f>
        <v>0</v>
      </c>
    </row>
    <row r="85" spans="1:63" s="12" customFormat="1" ht="25.9" customHeight="1">
      <c r="A85" s="12"/>
      <c r="B85" s="202"/>
      <c r="C85" s="203"/>
      <c r="D85" s="204" t="s">
        <v>71</v>
      </c>
      <c r="E85" s="205" t="s">
        <v>112</v>
      </c>
      <c r="F85" s="205" t="s">
        <v>113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P86+P93+P102+P123</f>
        <v>0</v>
      </c>
      <c r="Q85" s="210"/>
      <c r="R85" s="211">
        <f>R86+R93+R102+R123</f>
        <v>14.70247</v>
      </c>
      <c r="S85" s="210"/>
      <c r="T85" s="212">
        <f>T86+T93+T102+T123</f>
        <v>19.541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80</v>
      </c>
      <c r="AT85" s="214" t="s">
        <v>71</v>
      </c>
      <c r="AU85" s="214" t="s">
        <v>72</v>
      </c>
      <c r="AY85" s="213" t="s">
        <v>114</v>
      </c>
      <c r="BK85" s="215">
        <f>BK86+BK93+BK102+BK123</f>
        <v>0</v>
      </c>
    </row>
    <row r="86" spans="1:63" s="12" customFormat="1" ht="22.8" customHeight="1">
      <c r="A86" s="12"/>
      <c r="B86" s="202"/>
      <c r="C86" s="203"/>
      <c r="D86" s="204" t="s">
        <v>71</v>
      </c>
      <c r="E86" s="216" t="s">
        <v>80</v>
      </c>
      <c r="F86" s="216" t="s">
        <v>115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SUM(P87:P92)</f>
        <v>0</v>
      </c>
      <c r="Q86" s="210"/>
      <c r="R86" s="211">
        <f>SUM(R87:R92)</f>
        <v>0</v>
      </c>
      <c r="S86" s="210"/>
      <c r="T86" s="212">
        <f>SUM(T87:T92)</f>
        <v>19.541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3" t="s">
        <v>80</v>
      </c>
      <c r="AT86" s="214" t="s">
        <v>71</v>
      </c>
      <c r="AU86" s="214" t="s">
        <v>80</v>
      </c>
      <c r="AY86" s="213" t="s">
        <v>114</v>
      </c>
      <c r="BK86" s="215">
        <f>SUM(BK87:BK92)</f>
        <v>0</v>
      </c>
    </row>
    <row r="87" spans="1:65" s="2" customFormat="1" ht="21.75" customHeight="1">
      <c r="A87" s="38"/>
      <c r="B87" s="39"/>
      <c r="C87" s="218" t="s">
        <v>80</v>
      </c>
      <c r="D87" s="218" t="s">
        <v>116</v>
      </c>
      <c r="E87" s="219" t="s">
        <v>125</v>
      </c>
      <c r="F87" s="220" t="s">
        <v>126</v>
      </c>
      <c r="G87" s="221" t="s">
        <v>119</v>
      </c>
      <c r="H87" s="222">
        <v>122</v>
      </c>
      <c r="I87" s="223"/>
      <c r="J87" s="224">
        <f>ROUND(I87*H87,2)</f>
        <v>0</v>
      </c>
      <c r="K87" s="220" t="s">
        <v>120</v>
      </c>
      <c r="L87" s="44"/>
      <c r="M87" s="225" t="s">
        <v>19</v>
      </c>
      <c r="N87" s="226" t="s">
        <v>43</v>
      </c>
      <c r="O87" s="84"/>
      <c r="P87" s="227">
        <f>O87*H87</f>
        <v>0</v>
      </c>
      <c r="Q87" s="227">
        <v>0</v>
      </c>
      <c r="R87" s="227">
        <f>Q87*H87</f>
        <v>0</v>
      </c>
      <c r="S87" s="227">
        <v>0.098</v>
      </c>
      <c r="T87" s="228">
        <f>S87*H87</f>
        <v>11.956000000000001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9" t="s">
        <v>121</v>
      </c>
      <c r="AT87" s="229" t="s">
        <v>116</v>
      </c>
      <c r="AU87" s="229" t="s">
        <v>82</v>
      </c>
      <c r="AY87" s="17" t="s">
        <v>114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17" t="s">
        <v>80</v>
      </c>
      <c r="BK87" s="230">
        <f>ROUND(I87*H87,2)</f>
        <v>0</v>
      </c>
      <c r="BL87" s="17" t="s">
        <v>121</v>
      </c>
      <c r="BM87" s="229" t="s">
        <v>352</v>
      </c>
    </row>
    <row r="88" spans="1:51" s="13" customFormat="1" ht="12">
      <c r="A88" s="13"/>
      <c r="B88" s="231"/>
      <c r="C88" s="232"/>
      <c r="D88" s="233" t="s">
        <v>123</v>
      </c>
      <c r="E88" s="234" t="s">
        <v>19</v>
      </c>
      <c r="F88" s="235" t="s">
        <v>353</v>
      </c>
      <c r="G88" s="232"/>
      <c r="H88" s="236">
        <v>122</v>
      </c>
      <c r="I88" s="237"/>
      <c r="J88" s="232"/>
      <c r="K88" s="232"/>
      <c r="L88" s="238"/>
      <c r="M88" s="239"/>
      <c r="N88" s="240"/>
      <c r="O88" s="240"/>
      <c r="P88" s="240"/>
      <c r="Q88" s="240"/>
      <c r="R88" s="240"/>
      <c r="S88" s="240"/>
      <c r="T88" s="24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2" t="s">
        <v>123</v>
      </c>
      <c r="AU88" s="242" t="s">
        <v>82</v>
      </c>
      <c r="AV88" s="13" t="s">
        <v>82</v>
      </c>
      <c r="AW88" s="13" t="s">
        <v>33</v>
      </c>
      <c r="AX88" s="13" t="s">
        <v>80</v>
      </c>
      <c r="AY88" s="242" t="s">
        <v>114</v>
      </c>
    </row>
    <row r="89" spans="1:65" s="2" customFormat="1" ht="21.75" customHeight="1">
      <c r="A89" s="38"/>
      <c r="B89" s="39"/>
      <c r="C89" s="218" t="s">
        <v>82</v>
      </c>
      <c r="D89" s="218" t="s">
        <v>116</v>
      </c>
      <c r="E89" s="219" t="s">
        <v>134</v>
      </c>
      <c r="F89" s="220" t="s">
        <v>135</v>
      </c>
      <c r="G89" s="221" t="s">
        <v>136</v>
      </c>
      <c r="H89" s="222">
        <v>37</v>
      </c>
      <c r="I89" s="223"/>
      <c r="J89" s="224">
        <f>ROUND(I89*H89,2)</f>
        <v>0</v>
      </c>
      <c r="K89" s="220" t="s">
        <v>120</v>
      </c>
      <c r="L89" s="44"/>
      <c r="M89" s="225" t="s">
        <v>19</v>
      </c>
      <c r="N89" s="226" t="s">
        <v>43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0.205</v>
      </c>
      <c r="T89" s="228">
        <f>S89*H89</f>
        <v>7.585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9" t="s">
        <v>121</v>
      </c>
      <c r="AT89" s="229" t="s">
        <v>116</v>
      </c>
      <c r="AU89" s="229" t="s">
        <v>82</v>
      </c>
      <c r="AY89" s="17" t="s">
        <v>114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7" t="s">
        <v>80</v>
      </c>
      <c r="BK89" s="230">
        <f>ROUND(I89*H89,2)</f>
        <v>0</v>
      </c>
      <c r="BL89" s="17" t="s">
        <v>121</v>
      </c>
      <c r="BM89" s="229" t="s">
        <v>354</v>
      </c>
    </row>
    <row r="90" spans="1:51" s="13" customFormat="1" ht="12">
      <c r="A90" s="13"/>
      <c r="B90" s="231"/>
      <c r="C90" s="232"/>
      <c r="D90" s="233" t="s">
        <v>123</v>
      </c>
      <c r="E90" s="234" t="s">
        <v>19</v>
      </c>
      <c r="F90" s="235" t="s">
        <v>355</v>
      </c>
      <c r="G90" s="232"/>
      <c r="H90" s="236">
        <v>37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2" t="s">
        <v>123</v>
      </c>
      <c r="AU90" s="242" t="s">
        <v>82</v>
      </c>
      <c r="AV90" s="13" t="s">
        <v>82</v>
      </c>
      <c r="AW90" s="13" t="s">
        <v>33</v>
      </c>
      <c r="AX90" s="13" t="s">
        <v>80</v>
      </c>
      <c r="AY90" s="242" t="s">
        <v>114</v>
      </c>
    </row>
    <row r="91" spans="1:65" s="2" customFormat="1" ht="16.5" customHeight="1">
      <c r="A91" s="38"/>
      <c r="B91" s="39"/>
      <c r="C91" s="218" t="s">
        <v>129</v>
      </c>
      <c r="D91" s="218" t="s">
        <v>116</v>
      </c>
      <c r="E91" s="219" t="s">
        <v>163</v>
      </c>
      <c r="F91" s="220" t="s">
        <v>164</v>
      </c>
      <c r="G91" s="221" t="s">
        <v>119</v>
      </c>
      <c r="H91" s="222">
        <v>37</v>
      </c>
      <c r="I91" s="223"/>
      <c r="J91" s="224">
        <f>ROUND(I91*H91,2)</f>
        <v>0</v>
      </c>
      <c r="K91" s="220" t="s">
        <v>120</v>
      </c>
      <c r="L91" s="44"/>
      <c r="M91" s="225" t="s">
        <v>19</v>
      </c>
      <c r="N91" s="226" t="s">
        <v>43</v>
      </c>
      <c r="O91" s="8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29" t="s">
        <v>121</v>
      </c>
      <c r="AT91" s="229" t="s">
        <v>116</v>
      </c>
      <c r="AU91" s="229" t="s">
        <v>82</v>
      </c>
      <c r="AY91" s="17" t="s">
        <v>114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17" t="s">
        <v>80</v>
      </c>
      <c r="BK91" s="230">
        <f>ROUND(I91*H91,2)</f>
        <v>0</v>
      </c>
      <c r="BL91" s="17" t="s">
        <v>121</v>
      </c>
      <c r="BM91" s="229" t="s">
        <v>356</v>
      </c>
    </row>
    <row r="92" spans="1:51" s="13" customFormat="1" ht="12">
      <c r="A92" s="13"/>
      <c r="B92" s="231"/>
      <c r="C92" s="232"/>
      <c r="D92" s="233" t="s">
        <v>123</v>
      </c>
      <c r="E92" s="234" t="s">
        <v>19</v>
      </c>
      <c r="F92" s="235" t="s">
        <v>357</v>
      </c>
      <c r="G92" s="232"/>
      <c r="H92" s="236">
        <v>37</v>
      </c>
      <c r="I92" s="237"/>
      <c r="J92" s="232"/>
      <c r="K92" s="232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123</v>
      </c>
      <c r="AU92" s="242" t="s">
        <v>82</v>
      </c>
      <c r="AV92" s="13" t="s">
        <v>82</v>
      </c>
      <c r="AW92" s="13" t="s">
        <v>33</v>
      </c>
      <c r="AX92" s="13" t="s">
        <v>80</v>
      </c>
      <c r="AY92" s="242" t="s">
        <v>114</v>
      </c>
    </row>
    <row r="93" spans="1:63" s="12" customFormat="1" ht="22.8" customHeight="1">
      <c r="A93" s="12"/>
      <c r="B93" s="202"/>
      <c r="C93" s="203"/>
      <c r="D93" s="204" t="s">
        <v>71</v>
      </c>
      <c r="E93" s="216" t="s">
        <v>139</v>
      </c>
      <c r="F93" s="216" t="s">
        <v>167</v>
      </c>
      <c r="G93" s="203"/>
      <c r="H93" s="203"/>
      <c r="I93" s="206"/>
      <c r="J93" s="217">
        <f>BK93</f>
        <v>0</v>
      </c>
      <c r="K93" s="203"/>
      <c r="L93" s="208"/>
      <c r="M93" s="209"/>
      <c r="N93" s="210"/>
      <c r="O93" s="210"/>
      <c r="P93" s="211">
        <f>SUM(P94:P101)</f>
        <v>0</v>
      </c>
      <c r="Q93" s="210"/>
      <c r="R93" s="211">
        <f>SUM(R94:R101)</f>
        <v>5.69801</v>
      </c>
      <c r="S93" s="210"/>
      <c r="T93" s="212">
        <f>SUM(T94:T101)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3" t="s">
        <v>80</v>
      </c>
      <c r="AT93" s="214" t="s">
        <v>71</v>
      </c>
      <c r="AU93" s="214" t="s">
        <v>80</v>
      </c>
      <c r="AY93" s="213" t="s">
        <v>114</v>
      </c>
      <c r="BK93" s="215">
        <f>SUM(BK94:BK101)</f>
        <v>0</v>
      </c>
    </row>
    <row r="94" spans="1:65" s="2" customFormat="1" ht="21.75" customHeight="1">
      <c r="A94" s="38"/>
      <c r="B94" s="39"/>
      <c r="C94" s="218" t="s">
        <v>121</v>
      </c>
      <c r="D94" s="218" t="s">
        <v>116</v>
      </c>
      <c r="E94" s="219" t="s">
        <v>174</v>
      </c>
      <c r="F94" s="220" t="s">
        <v>175</v>
      </c>
      <c r="G94" s="221" t="s">
        <v>119</v>
      </c>
      <c r="H94" s="222">
        <v>61</v>
      </c>
      <c r="I94" s="223"/>
      <c r="J94" s="224">
        <f>ROUND(I94*H94,2)</f>
        <v>0</v>
      </c>
      <c r="K94" s="220" t="s">
        <v>176</v>
      </c>
      <c r="L94" s="44"/>
      <c r="M94" s="225" t="s">
        <v>19</v>
      </c>
      <c r="N94" s="226" t="s">
        <v>43</v>
      </c>
      <c r="O94" s="84"/>
      <c r="P94" s="227">
        <f>O94*H94</f>
        <v>0</v>
      </c>
      <c r="Q94" s="227">
        <v>0.09341</v>
      </c>
      <c r="R94" s="227">
        <f>Q94*H94</f>
        <v>5.69801</v>
      </c>
      <c r="S94" s="227">
        <v>0</v>
      </c>
      <c r="T94" s="228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9" t="s">
        <v>121</v>
      </c>
      <c r="AT94" s="229" t="s">
        <v>116</v>
      </c>
      <c r="AU94" s="229" t="s">
        <v>82</v>
      </c>
      <c r="AY94" s="17" t="s">
        <v>114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17" t="s">
        <v>80</v>
      </c>
      <c r="BK94" s="230">
        <f>ROUND(I94*H94,2)</f>
        <v>0</v>
      </c>
      <c r="BL94" s="17" t="s">
        <v>121</v>
      </c>
      <c r="BM94" s="229" t="s">
        <v>358</v>
      </c>
    </row>
    <row r="95" spans="1:51" s="13" customFormat="1" ht="12">
      <c r="A95" s="13"/>
      <c r="B95" s="231"/>
      <c r="C95" s="232"/>
      <c r="D95" s="233" t="s">
        <v>123</v>
      </c>
      <c r="E95" s="234" t="s">
        <v>19</v>
      </c>
      <c r="F95" s="235" t="s">
        <v>359</v>
      </c>
      <c r="G95" s="232"/>
      <c r="H95" s="236">
        <v>61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2" t="s">
        <v>123</v>
      </c>
      <c r="AU95" s="242" t="s">
        <v>82</v>
      </c>
      <c r="AV95" s="13" t="s">
        <v>82</v>
      </c>
      <c r="AW95" s="13" t="s">
        <v>33</v>
      </c>
      <c r="AX95" s="13" t="s">
        <v>80</v>
      </c>
      <c r="AY95" s="242" t="s">
        <v>114</v>
      </c>
    </row>
    <row r="96" spans="1:65" s="2" customFormat="1" ht="16.5" customHeight="1">
      <c r="A96" s="38"/>
      <c r="B96" s="39"/>
      <c r="C96" s="218" t="s">
        <v>139</v>
      </c>
      <c r="D96" s="218" t="s">
        <v>116</v>
      </c>
      <c r="E96" s="219" t="s">
        <v>180</v>
      </c>
      <c r="F96" s="220" t="s">
        <v>181</v>
      </c>
      <c r="G96" s="221" t="s">
        <v>119</v>
      </c>
      <c r="H96" s="222">
        <v>122</v>
      </c>
      <c r="I96" s="223"/>
      <c r="J96" s="224">
        <f>ROUND(I96*H96,2)</f>
        <v>0</v>
      </c>
      <c r="K96" s="220" t="s">
        <v>176</v>
      </c>
      <c r="L96" s="44"/>
      <c r="M96" s="225" t="s">
        <v>19</v>
      </c>
      <c r="N96" s="226" t="s">
        <v>43</v>
      </c>
      <c r="O96" s="8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9" t="s">
        <v>121</v>
      </c>
      <c r="AT96" s="229" t="s">
        <v>116</v>
      </c>
      <c r="AU96" s="229" t="s">
        <v>82</v>
      </c>
      <c r="AY96" s="17" t="s">
        <v>114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17" t="s">
        <v>80</v>
      </c>
      <c r="BK96" s="230">
        <f>ROUND(I96*H96,2)</f>
        <v>0</v>
      </c>
      <c r="BL96" s="17" t="s">
        <v>121</v>
      </c>
      <c r="BM96" s="229" t="s">
        <v>360</v>
      </c>
    </row>
    <row r="97" spans="1:51" s="13" customFormat="1" ht="12">
      <c r="A97" s="13"/>
      <c r="B97" s="231"/>
      <c r="C97" s="232"/>
      <c r="D97" s="233" t="s">
        <v>123</v>
      </c>
      <c r="E97" s="234" t="s">
        <v>19</v>
      </c>
      <c r="F97" s="235" t="s">
        <v>361</v>
      </c>
      <c r="G97" s="232"/>
      <c r="H97" s="236">
        <v>122</v>
      </c>
      <c r="I97" s="237"/>
      <c r="J97" s="232"/>
      <c r="K97" s="232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123</v>
      </c>
      <c r="AU97" s="242" t="s">
        <v>82</v>
      </c>
      <c r="AV97" s="13" t="s">
        <v>82</v>
      </c>
      <c r="AW97" s="13" t="s">
        <v>33</v>
      </c>
      <c r="AX97" s="13" t="s">
        <v>80</v>
      </c>
      <c r="AY97" s="242" t="s">
        <v>114</v>
      </c>
    </row>
    <row r="98" spans="1:65" s="2" customFormat="1" ht="21.75" customHeight="1">
      <c r="A98" s="38"/>
      <c r="B98" s="39"/>
      <c r="C98" s="218" t="s">
        <v>145</v>
      </c>
      <c r="D98" s="218" t="s">
        <v>116</v>
      </c>
      <c r="E98" s="219" t="s">
        <v>185</v>
      </c>
      <c r="F98" s="220" t="s">
        <v>186</v>
      </c>
      <c r="G98" s="221" t="s">
        <v>119</v>
      </c>
      <c r="H98" s="222">
        <v>122</v>
      </c>
      <c r="I98" s="223"/>
      <c r="J98" s="224">
        <f>ROUND(I98*H98,2)</f>
        <v>0</v>
      </c>
      <c r="K98" s="220" t="s">
        <v>120</v>
      </c>
      <c r="L98" s="44"/>
      <c r="M98" s="225" t="s">
        <v>19</v>
      </c>
      <c r="N98" s="226" t="s">
        <v>43</v>
      </c>
      <c r="O98" s="8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9" t="s">
        <v>121</v>
      </c>
      <c r="AT98" s="229" t="s">
        <v>116</v>
      </c>
      <c r="AU98" s="229" t="s">
        <v>82</v>
      </c>
      <c r="AY98" s="17" t="s">
        <v>114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17" t="s">
        <v>80</v>
      </c>
      <c r="BK98" s="230">
        <f>ROUND(I98*H98,2)</f>
        <v>0</v>
      </c>
      <c r="BL98" s="17" t="s">
        <v>121</v>
      </c>
      <c r="BM98" s="229" t="s">
        <v>362</v>
      </c>
    </row>
    <row r="99" spans="1:51" s="13" customFormat="1" ht="12">
      <c r="A99" s="13"/>
      <c r="B99" s="231"/>
      <c r="C99" s="232"/>
      <c r="D99" s="233" t="s">
        <v>123</v>
      </c>
      <c r="E99" s="234" t="s">
        <v>19</v>
      </c>
      <c r="F99" s="235" t="s">
        <v>361</v>
      </c>
      <c r="G99" s="232"/>
      <c r="H99" s="236">
        <v>122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123</v>
      </c>
      <c r="AU99" s="242" t="s">
        <v>82</v>
      </c>
      <c r="AV99" s="13" t="s">
        <v>82</v>
      </c>
      <c r="AW99" s="13" t="s">
        <v>33</v>
      </c>
      <c r="AX99" s="13" t="s">
        <v>80</v>
      </c>
      <c r="AY99" s="242" t="s">
        <v>114</v>
      </c>
    </row>
    <row r="100" spans="1:65" s="2" customFormat="1" ht="21.75" customHeight="1">
      <c r="A100" s="38"/>
      <c r="B100" s="39"/>
      <c r="C100" s="218" t="s">
        <v>150</v>
      </c>
      <c r="D100" s="218" t="s">
        <v>116</v>
      </c>
      <c r="E100" s="219" t="s">
        <v>190</v>
      </c>
      <c r="F100" s="220" t="s">
        <v>191</v>
      </c>
      <c r="G100" s="221" t="s">
        <v>119</v>
      </c>
      <c r="H100" s="222">
        <v>122</v>
      </c>
      <c r="I100" s="223"/>
      <c r="J100" s="224">
        <f>ROUND(I100*H100,2)</f>
        <v>0</v>
      </c>
      <c r="K100" s="220" t="s">
        <v>120</v>
      </c>
      <c r="L100" s="44"/>
      <c r="M100" s="225" t="s">
        <v>19</v>
      </c>
      <c r="N100" s="226" t="s">
        <v>43</v>
      </c>
      <c r="O100" s="8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9" t="s">
        <v>121</v>
      </c>
      <c r="AT100" s="229" t="s">
        <v>116</v>
      </c>
      <c r="AU100" s="229" t="s">
        <v>82</v>
      </c>
      <c r="AY100" s="17" t="s">
        <v>114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17" t="s">
        <v>80</v>
      </c>
      <c r="BK100" s="230">
        <f>ROUND(I100*H100,2)</f>
        <v>0</v>
      </c>
      <c r="BL100" s="17" t="s">
        <v>121</v>
      </c>
      <c r="BM100" s="229" t="s">
        <v>363</v>
      </c>
    </row>
    <row r="101" spans="1:51" s="13" customFormat="1" ht="12">
      <c r="A101" s="13"/>
      <c r="B101" s="231"/>
      <c r="C101" s="232"/>
      <c r="D101" s="233" t="s">
        <v>123</v>
      </c>
      <c r="E101" s="234" t="s">
        <v>19</v>
      </c>
      <c r="F101" s="235" t="s">
        <v>361</v>
      </c>
      <c r="G101" s="232"/>
      <c r="H101" s="236">
        <v>122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123</v>
      </c>
      <c r="AU101" s="242" t="s">
        <v>82</v>
      </c>
      <c r="AV101" s="13" t="s">
        <v>82</v>
      </c>
      <c r="AW101" s="13" t="s">
        <v>33</v>
      </c>
      <c r="AX101" s="13" t="s">
        <v>80</v>
      </c>
      <c r="AY101" s="242" t="s">
        <v>114</v>
      </c>
    </row>
    <row r="102" spans="1:63" s="12" customFormat="1" ht="22.8" customHeight="1">
      <c r="A102" s="12"/>
      <c r="B102" s="202"/>
      <c r="C102" s="203"/>
      <c r="D102" s="204" t="s">
        <v>71</v>
      </c>
      <c r="E102" s="216" t="s">
        <v>162</v>
      </c>
      <c r="F102" s="216" t="s">
        <v>290</v>
      </c>
      <c r="G102" s="203"/>
      <c r="H102" s="203"/>
      <c r="I102" s="206"/>
      <c r="J102" s="217">
        <f>BK102</f>
        <v>0</v>
      </c>
      <c r="K102" s="203"/>
      <c r="L102" s="208"/>
      <c r="M102" s="209"/>
      <c r="N102" s="210"/>
      <c r="O102" s="210"/>
      <c r="P102" s="211">
        <f>SUM(P103:P122)</f>
        <v>0</v>
      </c>
      <c r="Q102" s="210"/>
      <c r="R102" s="211">
        <f>SUM(R103:R122)</f>
        <v>9.00446</v>
      </c>
      <c r="S102" s="210"/>
      <c r="T102" s="212">
        <f>SUM(T103:T122)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3" t="s">
        <v>80</v>
      </c>
      <c r="AT102" s="214" t="s">
        <v>71</v>
      </c>
      <c r="AU102" s="214" t="s">
        <v>80</v>
      </c>
      <c r="AY102" s="213" t="s">
        <v>114</v>
      </c>
      <c r="BK102" s="215">
        <f>SUM(BK103:BK122)</f>
        <v>0</v>
      </c>
    </row>
    <row r="103" spans="1:65" s="2" customFormat="1" ht="21.75" customHeight="1">
      <c r="A103" s="38"/>
      <c r="B103" s="39"/>
      <c r="C103" s="218" t="s">
        <v>155</v>
      </c>
      <c r="D103" s="218" t="s">
        <v>116</v>
      </c>
      <c r="E103" s="219" t="s">
        <v>364</v>
      </c>
      <c r="F103" s="220" t="s">
        <v>365</v>
      </c>
      <c r="G103" s="221" t="s">
        <v>136</v>
      </c>
      <c r="H103" s="222">
        <v>25</v>
      </c>
      <c r="I103" s="223"/>
      <c r="J103" s="224">
        <f>ROUND(I103*H103,2)</f>
        <v>0</v>
      </c>
      <c r="K103" s="220" t="s">
        <v>120</v>
      </c>
      <c r="L103" s="44"/>
      <c r="M103" s="225" t="s">
        <v>19</v>
      </c>
      <c r="N103" s="226" t="s">
        <v>43</v>
      </c>
      <c r="O103" s="84"/>
      <c r="P103" s="227">
        <f>O103*H103</f>
        <v>0</v>
      </c>
      <c r="Q103" s="227">
        <v>0.1295</v>
      </c>
      <c r="R103" s="227">
        <f>Q103*H103</f>
        <v>3.2375000000000003</v>
      </c>
      <c r="S103" s="227">
        <v>0</v>
      </c>
      <c r="T103" s="228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9" t="s">
        <v>121</v>
      </c>
      <c r="AT103" s="229" t="s">
        <v>116</v>
      </c>
      <c r="AU103" s="229" t="s">
        <v>82</v>
      </c>
      <c r="AY103" s="17" t="s">
        <v>114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17" t="s">
        <v>80</v>
      </c>
      <c r="BK103" s="230">
        <f>ROUND(I103*H103,2)</f>
        <v>0</v>
      </c>
      <c r="BL103" s="17" t="s">
        <v>121</v>
      </c>
      <c r="BM103" s="229" t="s">
        <v>366</v>
      </c>
    </row>
    <row r="104" spans="1:51" s="13" customFormat="1" ht="12">
      <c r="A104" s="13"/>
      <c r="B104" s="231"/>
      <c r="C104" s="232"/>
      <c r="D104" s="233" t="s">
        <v>123</v>
      </c>
      <c r="E104" s="234" t="s">
        <v>19</v>
      </c>
      <c r="F104" s="235" t="s">
        <v>245</v>
      </c>
      <c r="G104" s="232"/>
      <c r="H104" s="236">
        <v>25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123</v>
      </c>
      <c r="AU104" s="242" t="s">
        <v>82</v>
      </c>
      <c r="AV104" s="13" t="s">
        <v>82</v>
      </c>
      <c r="AW104" s="13" t="s">
        <v>33</v>
      </c>
      <c r="AX104" s="13" t="s">
        <v>80</v>
      </c>
      <c r="AY104" s="242" t="s">
        <v>114</v>
      </c>
    </row>
    <row r="105" spans="1:65" s="2" customFormat="1" ht="16.5" customHeight="1">
      <c r="A105" s="38"/>
      <c r="B105" s="39"/>
      <c r="C105" s="243" t="s">
        <v>162</v>
      </c>
      <c r="D105" s="243" t="s">
        <v>156</v>
      </c>
      <c r="E105" s="244" t="s">
        <v>367</v>
      </c>
      <c r="F105" s="245" t="s">
        <v>368</v>
      </c>
      <c r="G105" s="246" t="s">
        <v>136</v>
      </c>
      <c r="H105" s="247">
        <v>25.5</v>
      </c>
      <c r="I105" s="248"/>
      <c r="J105" s="249">
        <f>ROUND(I105*H105,2)</f>
        <v>0</v>
      </c>
      <c r="K105" s="245" t="s">
        <v>120</v>
      </c>
      <c r="L105" s="250"/>
      <c r="M105" s="251" t="s">
        <v>19</v>
      </c>
      <c r="N105" s="252" t="s">
        <v>43</v>
      </c>
      <c r="O105" s="84"/>
      <c r="P105" s="227">
        <f>O105*H105</f>
        <v>0</v>
      </c>
      <c r="Q105" s="227">
        <v>0.085</v>
      </c>
      <c r="R105" s="227">
        <f>Q105*H105</f>
        <v>2.1675</v>
      </c>
      <c r="S105" s="227">
        <v>0</v>
      </c>
      <c r="T105" s="228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9" t="s">
        <v>155</v>
      </c>
      <c r="AT105" s="229" t="s">
        <v>156</v>
      </c>
      <c r="AU105" s="229" t="s">
        <v>82</v>
      </c>
      <c r="AY105" s="17" t="s">
        <v>114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17" t="s">
        <v>80</v>
      </c>
      <c r="BK105" s="230">
        <f>ROUND(I105*H105,2)</f>
        <v>0</v>
      </c>
      <c r="BL105" s="17" t="s">
        <v>121</v>
      </c>
      <c r="BM105" s="229" t="s">
        <v>369</v>
      </c>
    </row>
    <row r="106" spans="1:51" s="13" customFormat="1" ht="12">
      <c r="A106" s="13"/>
      <c r="B106" s="231"/>
      <c r="C106" s="232"/>
      <c r="D106" s="233" t="s">
        <v>123</v>
      </c>
      <c r="E106" s="232"/>
      <c r="F106" s="235" t="s">
        <v>370</v>
      </c>
      <c r="G106" s="232"/>
      <c r="H106" s="236">
        <v>25.5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123</v>
      </c>
      <c r="AU106" s="242" t="s">
        <v>82</v>
      </c>
      <c r="AV106" s="13" t="s">
        <v>82</v>
      </c>
      <c r="AW106" s="13" t="s">
        <v>4</v>
      </c>
      <c r="AX106" s="13" t="s">
        <v>80</v>
      </c>
      <c r="AY106" s="242" t="s">
        <v>114</v>
      </c>
    </row>
    <row r="107" spans="1:65" s="2" customFormat="1" ht="21.75" customHeight="1">
      <c r="A107" s="38"/>
      <c r="B107" s="39"/>
      <c r="C107" s="218" t="s">
        <v>168</v>
      </c>
      <c r="D107" s="218" t="s">
        <v>116</v>
      </c>
      <c r="E107" s="219" t="s">
        <v>292</v>
      </c>
      <c r="F107" s="220" t="s">
        <v>293</v>
      </c>
      <c r="G107" s="221" t="s">
        <v>136</v>
      </c>
      <c r="H107" s="222">
        <v>12</v>
      </c>
      <c r="I107" s="223"/>
      <c r="J107" s="224">
        <f>ROUND(I107*H107,2)</f>
        <v>0</v>
      </c>
      <c r="K107" s="220" t="s">
        <v>120</v>
      </c>
      <c r="L107" s="44"/>
      <c r="M107" s="225" t="s">
        <v>19</v>
      </c>
      <c r="N107" s="226" t="s">
        <v>43</v>
      </c>
      <c r="O107" s="84"/>
      <c r="P107" s="227">
        <f>O107*H107</f>
        <v>0</v>
      </c>
      <c r="Q107" s="227">
        <v>0.16849</v>
      </c>
      <c r="R107" s="227">
        <f>Q107*H107</f>
        <v>2.02188</v>
      </c>
      <c r="S107" s="227">
        <v>0</v>
      </c>
      <c r="T107" s="228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9" t="s">
        <v>121</v>
      </c>
      <c r="AT107" s="229" t="s">
        <v>116</v>
      </c>
      <c r="AU107" s="229" t="s">
        <v>82</v>
      </c>
      <c r="AY107" s="17" t="s">
        <v>114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17" t="s">
        <v>80</v>
      </c>
      <c r="BK107" s="230">
        <f>ROUND(I107*H107,2)</f>
        <v>0</v>
      </c>
      <c r="BL107" s="17" t="s">
        <v>121</v>
      </c>
      <c r="BM107" s="229" t="s">
        <v>371</v>
      </c>
    </row>
    <row r="108" spans="1:51" s="13" customFormat="1" ht="12">
      <c r="A108" s="13"/>
      <c r="B108" s="231"/>
      <c r="C108" s="232"/>
      <c r="D108" s="233" t="s">
        <v>123</v>
      </c>
      <c r="E108" s="234" t="s">
        <v>19</v>
      </c>
      <c r="F108" s="235" t="s">
        <v>179</v>
      </c>
      <c r="G108" s="232"/>
      <c r="H108" s="236">
        <v>12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123</v>
      </c>
      <c r="AU108" s="242" t="s">
        <v>82</v>
      </c>
      <c r="AV108" s="13" t="s">
        <v>82</v>
      </c>
      <c r="AW108" s="13" t="s">
        <v>33</v>
      </c>
      <c r="AX108" s="13" t="s">
        <v>80</v>
      </c>
      <c r="AY108" s="242" t="s">
        <v>114</v>
      </c>
    </row>
    <row r="109" spans="1:65" s="2" customFormat="1" ht="16.5" customHeight="1">
      <c r="A109" s="38"/>
      <c r="B109" s="39"/>
      <c r="C109" s="243" t="s">
        <v>173</v>
      </c>
      <c r="D109" s="243" t="s">
        <v>156</v>
      </c>
      <c r="E109" s="244" t="s">
        <v>297</v>
      </c>
      <c r="F109" s="245" t="s">
        <v>298</v>
      </c>
      <c r="G109" s="246" t="s">
        <v>136</v>
      </c>
      <c r="H109" s="247">
        <v>12.24</v>
      </c>
      <c r="I109" s="248"/>
      <c r="J109" s="249">
        <f>ROUND(I109*H109,2)</f>
        <v>0</v>
      </c>
      <c r="K109" s="245" t="s">
        <v>120</v>
      </c>
      <c r="L109" s="250"/>
      <c r="M109" s="251" t="s">
        <v>19</v>
      </c>
      <c r="N109" s="252" t="s">
        <v>43</v>
      </c>
      <c r="O109" s="84"/>
      <c r="P109" s="227">
        <f>O109*H109</f>
        <v>0</v>
      </c>
      <c r="Q109" s="227">
        <v>0.125</v>
      </c>
      <c r="R109" s="227">
        <f>Q109*H109</f>
        <v>1.53</v>
      </c>
      <c r="S109" s="227">
        <v>0</v>
      </c>
      <c r="T109" s="228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9" t="s">
        <v>155</v>
      </c>
      <c r="AT109" s="229" t="s">
        <v>156</v>
      </c>
      <c r="AU109" s="229" t="s">
        <v>82</v>
      </c>
      <c r="AY109" s="17" t="s">
        <v>114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17" t="s">
        <v>80</v>
      </c>
      <c r="BK109" s="230">
        <f>ROUND(I109*H109,2)</f>
        <v>0</v>
      </c>
      <c r="BL109" s="17" t="s">
        <v>121</v>
      </c>
      <c r="BM109" s="229" t="s">
        <v>372</v>
      </c>
    </row>
    <row r="110" spans="1:51" s="13" customFormat="1" ht="12">
      <c r="A110" s="13"/>
      <c r="B110" s="231"/>
      <c r="C110" s="232"/>
      <c r="D110" s="233" t="s">
        <v>123</v>
      </c>
      <c r="E110" s="232"/>
      <c r="F110" s="235" t="s">
        <v>373</v>
      </c>
      <c r="G110" s="232"/>
      <c r="H110" s="236">
        <v>12.24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123</v>
      </c>
      <c r="AU110" s="242" t="s">
        <v>82</v>
      </c>
      <c r="AV110" s="13" t="s">
        <v>82</v>
      </c>
      <c r="AW110" s="13" t="s">
        <v>4</v>
      </c>
      <c r="AX110" s="13" t="s">
        <v>80</v>
      </c>
      <c r="AY110" s="242" t="s">
        <v>114</v>
      </c>
    </row>
    <row r="111" spans="1:65" s="2" customFormat="1" ht="16.5" customHeight="1">
      <c r="A111" s="38"/>
      <c r="B111" s="39"/>
      <c r="C111" s="218" t="s">
        <v>179</v>
      </c>
      <c r="D111" s="218" t="s">
        <v>116</v>
      </c>
      <c r="E111" s="219" t="s">
        <v>302</v>
      </c>
      <c r="F111" s="220" t="s">
        <v>374</v>
      </c>
      <c r="G111" s="221" t="s">
        <v>136</v>
      </c>
      <c r="H111" s="222">
        <v>78</v>
      </c>
      <c r="I111" s="223"/>
      <c r="J111" s="224">
        <f>ROUND(I111*H111,2)</f>
        <v>0</v>
      </c>
      <c r="K111" s="220" t="s">
        <v>120</v>
      </c>
      <c r="L111" s="44"/>
      <c r="M111" s="225" t="s">
        <v>19</v>
      </c>
      <c r="N111" s="226" t="s">
        <v>43</v>
      </c>
      <c r="O111" s="84"/>
      <c r="P111" s="227">
        <f>O111*H111</f>
        <v>0</v>
      </c>
      <c r="Q111" s="227">
        <v>0.00061</v>
      </c>
      <c r="R111" s="227">
        <f>Q111*H111</f>
        <v>0.04758</v>
      </c>
      <c r="S111" s="227">
        <v>0</v>
      </c>
      <c r="T111" s="228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9" t="s">
        <v>121</v>
      </c>
      <c r="AT111" s="229" t="s">
        <v>116</v>
      </c>
      <c r="AU111" s="229" t="s">
        <v>82</v>
      </c>
      <c r="AY111" s="17" t="s">
        <v>114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17" t="s">
        <v>80</v>
      </c>
      <c r="BK111" s="230">
        <f>ROUND(I111*H111,2)</f>
        <v>0</v>
      </c>
      <c r="BL111" s="17" t="s">
        <v>121</v>
      </c>
      <c r="BM111" s="229" t="s">
        <v>375</v>
      </c>
    </row>
    <row r="112" spans="1:51" s="13" customFormat="1" ht="12">
      <c r="A112" s="13"/>
      <c r="B112" s="231"/>
      <c r="C112" s="232"/>
      <c r="D112" s="233" t="s">
        <v>123</v>
      </c>
      <c r="E112" s="234" t="s">
        <v>19</v>
      </c>
      <c r="F112" s="235" t="s">
        <v>376</v>
      </c>
      <c r="G112" s="232"/>
      <c r="H112" s="236">
        <v>78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123</v>
      </c>
      <c r="AU112" s="242" t="s">
        <v>82</v>
      </c>
      <c r="AV112" s="13" t="s">
        <v>82</v>
      </c>
      <c r="AW112" s="13" t="s">
        <v>33</v>
      </c>
      <c r="AX112" s="13" t="s">
        <v>80</v>
      </c>
      <c r="AY112" s="242" t="s">
        <v>114</v>
      </c>
    </row>
    <row r="113" spans="1:65" s="2" customFormat="1" ht="16.5" customHeight="1">
      <c r="A113" s="38"/>
      <c r="B113" s="39"/>
      <c r="C113" s="218" t="s">
        <v>184</v>
      </c>
      <c r="D113" s="218" t="s">
        <v>116</v>
      </c>
      <c r="E113" s="219" t="s">
        <v>307</v>
      </c>
      <c r="F113" s="220" t="s">
        <v>308</v>
      </c>
      <c r="G113" s="221" t="s">
        <v>136</v>
      </c>
      <c r="H113" s="222">
        <v>78</v>
      </c>
      <c r="I113" s="223"/>
      <c r="J113" s="224">
        <f>ROUND(I113*H113,2)</f>
        <v>0</v>
      </c>
      <c r="K113" s="220" t="s">
        <v>120</v>
      </c>
      <c r="L113" s="44"/>
      <c r="M113" s="225" t="s">
        <v>19</v>
      </c>
      <c r="N113" s="226" t="s">
        <v>43</v>
      </c>
      <c r="O113" s="8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9" t="s">
        <v>121</v>
      </c>
      <c r="AT113" s="229" t="s">
        <v>116</v>
      </c>
      <c r="AU113" s="229" t="s">
        <v>82</v>
      </c>
      <c r="AY113" s="17" t="s">
        <v>114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17" t="s">
        <v>80</v>
      </c>
      <c r="BK113" s="230">
        <f>ROUND(I113*H113,2)</f>
        <v>0</v>
      </c>
      <c r="BL113" s="17" t="s">
        <v>121</v>
      </c>
      <c r="BM113" s="229" t="s">
        <v>377</v>
      </c>
    </row>
    <row r="114" spans="1:51" s="13" customFormat="1" ht="12">
      <c r="A114" s="13"/>
      <c r="B114" s="231"/>
      <c r="C114" s="232"/>
      <c r="D114" s="233" t="s">
        <v>123</v>
      </c>
      <c r="E114" s="234" t="s">
        <v>19</v>
      </c>
      <c r="F114" s="235" t="s">
        <v>378</v>
      </c>
      <c r="G114" s="232"/>
      <c r="H114" s="236">
        <v>78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123</v>
      </c>
      <c r="AU114" s="242" t="s">
        <v>82</v>
      </c>
      <c r="AV114" s="13" t="s">
        <v>82</v>
      </c>
      <c r="AW114" s="13" t="s">
        <v>33</v>
      </c>
      <c r="AX114" s="13" t="s">
        <v>80</v>
      </c>
      <c r="AY114" s="242" t="s">
        <v>114</v>
      </c>
    </row>
    <row r="115" spans="1:65" s="2" customFormat="1" ht="21.75" customHeight="1">
      <c r="A115" s="38"/>
      <c r="B115" s="39"/>
      <c r="C115" s="218" t="s">
        <v>189</v>
      </c>
      <c r="D115" s="218" t="s">
        <v>116</v>
      </c>
      <c r="E115" s="219" t="s">
        <v>323</v>
      </c>
      <c r="F115" s="220" t="s">
        <v>324</v>
      </c>
      <c r="G115" s="221" t="s">
        <v>159</v>
      </c>
      <c r="H115" s="222">
        <v>19.5</v>
      </c>
      <c r="I115" s="223"/>
      <c r="J115" s="224">
        <f>ROUND(I115*H115,2)</f>
        <v>0</v>
      </c>
      <c r="K115" s="220" t="s">
        <v>120</v>
      </c>
      <c r="L115" s="44"/>
      <c r="M115" s="225" t="s">
        <v>19</v>
      </c>
      <c r="N115" s="226" t="s">
        <v>43</v>
      </c>
      <c r="O115" s="8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9" t="s">
        <v>121</v>
      </c>
      <c r="AT115" s="229" t="s">
        <v>116</v>
      </c>
      <c r="AU115" s="229" t="s">
        <v>82</v>
      </c>
      <c r="AY115" s="17" t="s">
        <v>114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17" t="s">
        <v>80</v>
      </c>
      <c r="BK115" s="230">
        <f>ROUND(I115*H115,2)</f>
        <v>0</v>
      </c>
      <c r="BL115" s="17" t="s">
        <v>121</v>
      </c>
      <c r="BM115" s="229" t="s">
        <v>379</v>
      </c>
    </row>
    <row r="116" spans="1:51" s="13" customFormat="1" ht="12">
      <c r="A116" s="13"/>
      <c r="B116" s="231"/>
      <c r="C116" s="232"/>
      <c r="D116" s="233" t="s">
        <v>123</v>
      </c>
      <c r="E116" s="234" t="s">
        <v>19</v>
      </c>
      <c r="F116" s="235" t="s">
        <v>380</v>
      </c>
      <c r="G116" s="232"/>
      <c r="H116" s="236">
        <v>19.5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123</v>
      </c>
      <c r="AU116" s="242" t="s">
        <v>82</v>
      </c>
      <c r="AV116" s="13" t="s">
        <v>82</v>
      </c>
      <c r="AW116" s="13" t="s">
        <v>33</v>
      </c>
      <c r="AX116" s="13" t="s">
        <v>80</v>
      </c>
      <c r="AY116" s="242" t="s">
        <v>114</v>
      </c>
    </row>
    <row r="117" spans="1:65" s="2" customFormat="1" ht="21.75" customHeight="1">
      <c r="A117" s="38"/>
      <c r="B117" s="39"/>
      <c r="C117" s="218" t="s">
        <v>8</v>
      </c>
      <c r="D117" s="218" t="s">
        <v>116</v>
      </c>
      <c r="E117" s="219" t="s">
        <v>328</v>
      </c>
      <c r="F117" s="220" t="s">
        <v>319</v>
      </c>
      <c r="G117" s="221" t="s">
        <v>159</v>
      </c>
      <c r="H117" s="222">
        <v>39</v>
      </c>
      <c r="I117" s="223"/>
      <c r="J117" s="224">
        <f>ROUND(I117*H117,2)</f>
        <v>0</v>
      </c>
      <c r="K117" s="220" t="s">
        <v>120</v>
      </c>
      <c r="L117" s="44"/>
      <c r="M117" s="225" t="s">
        <v>19</v>
      </c>
      <c r="N117" s="226" t="s">
        <v>43</v>
      </c>
      <c r="O117" s="8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9" t="s">
        <v>121</v>
      </c>
      <c r="AT117" s="229" t="s">
        <v>116</v>
      </c>
      <c r="AU117" s="229" t="s">
        <v>82</v>
      </c>
      <c r="AY117" s="17" t="s">
        <v>114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17" t="s">
        <v>80</v>
      </c>
      <c r="BK117" s="230">
        <f>ROUND(I117*H117,2)</f>
        <v>0</v>
      </c>
      <c r="BL117" s="17" t="s">
        <v>121</v>
      </c>
      <c r="BM117" s="229" t="s">
        <v>381</v>
      </c>
    </row>
    <row r="118" spans="1:51" s="13" customFormat="1" ht="12">
      <c r="A118" s="13"/>
      <c r="B118" s="231"/>
      <c r="C118" s="232"/>
      <c r="D118" s="233" t="s">
        <v>123</v>
      </c>
      <c r="E118" s="234" t="s">
        <v>19</v>
      </c>
      <c r="F118" s="235" t="s">
        <v>382</v>
      </c>
      <c r="G118" s="232"/>
      <c r="H118" s="236">
        <v>39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123</v>
      </c>
      <c r="AU118" s="242" t="s">
        <v>82</v>
      </c>
      <c r="AV118" s="13" t="s">
        <v>82</v>
      </c>
      <c r="AW118" s="13" t="s">
        <v>33</v>
      </c>
      <c r="AX118" s="13" t="s">
        <v>80</v>
      </c>
      <c r="AY118" s="242" t="s">
        <v>114</v>
      </c>
    </row>
    <row r="119" spans="1:65" s="2" customFormat="1" ht="21.75" customHeight="1">
      <c r="A119" s="38"/>
      <c r="B119" s="39"/>
      <c r="C119" s="218" t="s">
        <v>197</v>
      </c>
      <c r="D119" s="218" t="s">
        <v>116</v>
      </c>
      <c r="E119" s="219" t="s">
        <v>332</v>
      </c>
      <c r="F119" s="220" t="s">
        <v>333</v>
      </c>
      <c r="G119" s="221" t="s">
        <v>159</v>
      </c>
      <c r="H119" s="222">
        <v>7.5</v>
      </c>
      <c r="I119" s="223"/>
      <c r="J119" s="224">
        <f>ROUND(I119*H119,2)</f>
        <v>0</v>
      </c>
      <c r="K119" s="220" t="s">
        <v>120</v>
      </c>
      <c r="L119" s="44"/>
      <c r="M119" s="225" t="s">
        <v>19</v>
      </c>
      <c r="N119" s="226" t="s">
        <v>43</v>
      </c>
      <c r="O119" s="8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121</v>
      </c>
      <c r="AT119" s="229" t="s">
        <v>116</v>
      </c>
      <c r="AU119" s="229" t="s">
        <v>82</v>
      </c>
      <c r="AY119" s="17" t="s">
        <v>114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80</v>
      </c>
      <c r="BK119" s="230">
        <f>ROUND(I119*H119,2)</f>
        <v>0</v>
      </c>
      <c r="BL119" s="17" t="s">
        <v>121</v>
      </c>
      <c r="BM119" s="229" t="s">
        <v>383</v>
      </c>
    </row>
    <row r="120" spans="1:51" s="13" customFormat="1" ht="12">
      <c r="A120" s="13"/>
      <c r="B120" s="231"/>
      <c r="C120" s="232"/>
      <c r="D120" s="233" t="s">
        <v>123</v>
      </c>
      <c r="E120" s="234" t="s">
        <v>19</v>
      </c>
      <c r="F120" s="235" t="s">
        <v>384</v>
      </c>
      <c r="G120" s="232"/>
      <c r="H120" s="236">
        <v>7.5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123</v>
      </c>
      <c r="AU120" s="242" t="s">
        <v>82</v>
      </c>
      <c r="AV120" s="13" t="s">
        <v>82</v>
      </c>
      <c r="AW120" s="13" t="s">
        <v>33</v>
      </c>
      <c r="AX120" s="13" t="s">
        <v>80</v>
      </c>
      <c r="AY120" s="242" t="s">
        <v>114</v>
      </c>
    </row>
    <row r="121" spans="1:65" s="2" customFormat="1" ht="21.75" customHeight="1">
      <c r="A121" s="38"/>
      <c r="B121" s="39"/>
      <c r="C121" s="218" t="s">
        <v>203</v>
      </c>
      <c r="D121" s="218" t="s">
        <v>116</v>
      </c>
      <c r="E121" s="219" t="s">
        <v>341</v>
      </c>
      <c r="F121" s="220" t="s">
        <v>342</v>
      </c>
      <c r="G121" s="221" t="s">
        <v>159</v>
      </c>
      <c r="H121" s="222">
        <v>12</v>
      </c>
      <c r="I121" s="223"/>
      <c r="J121" s="224">
        <f>ROUND(I121*H121,2)</f>
        <v>0</v>
      </c>
      <c r="K121" s="220" t="s">
        <v>120</v>
      </c>
      <c r="L121" s="44"/>
      <c r="M121" s="225" t="s">
        <v>19</v>
      </c>
      <c r="N121" s="226" t="s">
        <v>43</v>
      </c>
      <c r="O121" s="8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121</v>
      </c>
      <c r="AT121" s="229" t="s">
        <v>116</v>
      </c>
      <c r="AU121" s="229" t="s">
        <v>82</v>
      </c>
      <c r="AY121" s="17" t="s">
        <v>114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80</v>
      </c>
      <c r="BK121" s="230">
        <f>ROUND(I121*H121,2)</f>
        <v>0</v>
      </c>
      <c r="BL121" s="17" t="s">
        <v>121</v>
      </c>
      <c r="BM121" s="229" t="s">
        <v>385</v>
      </c>
    </row>
    <row r="122" spans="1:51" s="13" customFormat="1" ht="12">
      <c r="A122" s="13"/>
      <c r="B122" s="231"/>
      <c r="C122" s="232"/>
      <c r="D122" s="233" t="s">
        <v>123</v>
      </c>
      <c r="E122" s="234" t="s">
        <v>19</v>
      </c>
      <c r="F122" s="235" t="s">
        <v>179</v>
      </c>
      <c r="G122" s="232"/>
      <c r="H122" s="236">
        <v>12</v>
      </c>
      <c r="I122" s="237"/>
      <c r="J122" s="232"/>
      <c r="K122" s="232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123</v>
      </c>
      <c r="AU122" s="242" t="s">
        <v>82</v>
      </c>
      <c r="AV122" s="13" t="s">
        <v>82</v>
      </c>
      <c r="AW122" s="13" t="s">
        <v>33</v>
      </c>
      <c r="AX122" s="13" t="s">
        <v>80</v>
      </c>
      <c r="AY122" s="242" t="s">
        <v>114</v>
      </c>
    </row>
    <row r="123" spans="1:63" s="12" customFormat="1" ht="22.8" customHeight="1">
      <c r="A123" s="12"/>
      <c r="B123" s="202"/>
      <c r="C123" s="203"/>
      <c r="D123" s="204" t="s">
        <v>71</v>
      </c>
      <c r="E123" s="216" t="s">
        <v>345</v>
      </c>
      <c r="F123" s="216" t="s">
        <v>346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80</v>
      </c>
      <c r="AT123" s="214" t="s">
        <v>71</v>
      </c>
      <c r="AU123" s="214" t="s">
        <v>80</v>
      </c>
      <c r="AY123" s="213" t="s">
        <v>114</v>
      </c>
      <c r="BK123" s="215">
        <f>BK124</f>
        <v>0</v>
      </c>
    </row>
    <row r="124" spans="1:65" s="2" customFormat="1" ht="21.75" customHeight="1">
      <c r="A124" s="38"/>
      <c r="B124" s="39"/>
      <c r="C124" s="218" t="s">
        <v>208</v>
      </c>
      <c r="D124" s="218" t="s">
        <v>116</v>
      </c>
      <c r="E124" s="219" t="s">
        <v>348</v>
      </c>
      <c r="F124" s="220" t="s">
        <v>349</v>
      </c>
      <c r="G124" s="221" t="s">
        <v>159</v>
      </c>
      <c r="H124" s="222">
        <v>14.702</v>
      </c>
      <c r="I124" s="223"/>
      <c r="J124" s="224">
        <f>ROUND(I124*H124,2)</f>
        <v>0</v>
      </c>
      <c r="K124" s="220" t="s">
        <v>120</v>
      </c>
      <c r="L124" s="44"/>
      <c r="M124" s="264" t="s">
        <v>19</v>
      </c>
      <c r="N124" s="265" t="s">
        <v>43</v>
      </c>
      <c r="O124" s="266"/>
      <c r="P124" s="267">
        <f>O124*H124</f>
        <v>0</v>
      </c>
      <c r="Q124" s="267">
        <v>0</v>
      </c>
      <c r="R124" s="267">
        <f>Q124*H124</f>
        <v>0</v>
      </c>
      <c r="S124" s="267">
        <v>0</v>
      </c>
      <c r="T124" s="26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121</v>
      </c>
      <c r="AT124" s="229" t="s">
        <v>116</v>
      </c>
      <c r="AU124" s="229" t="s">
        <v>82</v>
      </c>
      <c r="AY124" s="17" t="s">
        <v>114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80</v>
      </c>
      <c r="BK124" s="230">
        <f>ROUND(I124*H124,2)</f>
        <v>0</v>
      </c>
      <c r="BL124" s="17" t="s">
        <v>121</v>
      </c>
      <c r="BM124" s="229" t="s">
        <v>386</v>
      </c>
    </row>
    <row r="125" spans="1:31" s="2" customFormat="1" ht="6.95" customHeight="1">
      <c r="A125" s="38"/>
      <c r="B125" s="59"/>
      <c r="C125" s="60"/>
      <c r="D125" s="60"/>
      <c r="E125" s="60"/>
      <c r="F125" s="60"/>
      <c r="G125" s="60"/>
      <c r="H125" s="60"/>
      <c r="I125" s="166"/>
      <c r="J125" s="60"/>
      <c r="K125" s="60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83:K12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9" customWidth="1"/>
    <col min="2" max="2" width="1.7109375" style="269" customWidth="1"/>
    <col min="3" max="4" width="5.00390625" style="269" customWidth="1"/>
    <col min="5" max="5" width="11.7109375" style="269" customWidth="1"/>
    <col min="6" max="6" width="9.140625" style="269" customWidth="1"/>
    <col min="7" max="7" width="5.00390625" style="269" customWidth="1"/>
    <col min="8" max="8" width="77.8515625" style="269" customWidth="1"/>
    <col min="9" max="10" width="20.00390625" style="269" customWidth="1"/>
    <col min="11" max="11" width="1.7109375" style="269" customWidth="1"/>
  </cols>
  <sheetData>
    <row r="1" s="1" customFormat="1" ht="37.5" customHeight="1"/>
    <row r="2" spans="2:11" s="1" customFormat="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5" customFormat="1" ht="45" customHeight="1">
      <c r="B3" s="273"/>
      <c r="C3" s="274" t="s">
        <v>387</v>
      </c>
      <c r="D3" s="274"/>
      <c r="E3" s="274"/>
      <c r="F3" s="274"/>
      <c r="G3" s="274"/>
      <c r="H3" s="274"/>
      <c r="I3" s="274"/>
      <c r="J3" s="274"/>
      <c r="K3" s="275"/>
    </row>
    <row r="4" spans="2:11" s="1" customFormat="1" ht="25.5" customHeight="1">
      <c r="B4" s="276"/>
      <c r="C4" s="277" t="s">
        <v>388</v>
      </c>
      <c r="D4" s="277"/>
      <c r="E4" s="277"/>
      <c r="F4" s="277"/>
      <c r="G4" s="277"/>
      <c r="H4" s="277"/>
      <c r="I4" s="277"/>
      <c r="J4" s="277"/>
      <c r="K4" s="278"/>
    </row>
    <row r="5" spans="2:11" s="1" customFormat="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>
      <c r="B6" s="276"/>
      <c r="C6" s="280" t="s">
        <v>389</v>
      </c>
      <c r="D6" s="280"/>
      <c r="E6" s="280"/>
      <c r="F6" s="280"/>
      <c r="G6" s="280"/>
      <c r="H6" s="280"/>
      <c r="I6" s="280"/>
      <c r="J6" s="280"/>
      <c r="K6" s="278"/>
    </row>
    <row r="7" spans="2:11" s="1" customFormat="1" ht="15" customHeight="1">
      <c r="B7" s="281"/>
      <c r="C7" s="280" t="s">
        <v>390</v>
      </c>
      <c r="D7" s="280"/>
      <c r="E7" s="280"/>
      <c r="F7" s="280"/>
      <c r="G7" s="280"/>
      <c r="H7" s="280"/>
      <c r="I7" s="280"/>
      <c r="J7" s="280"/>
      <c r="K7" s="278"/>
    </row>
    <row r="8" spans="2:11" s="1" customFormat="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>
      <c r="B9" s="281"/>
      <c r="C9" s="280" t="s">
        <v>391</v>
      </c>
      <c r="D9" s="280"/>
      <c r="E9" s="280"/>
      <c r="F9" s="280"/>
      <c r="G9" s="280"/>
      <c r="H9" s="280"/>
      <c r="I9" s="280"/>
      <c r="J9" s="280"/>
      <c r="K9" s="278"/>
    </row>
    <row r="10" spans="2:11" s="1" customFormat="1" ht="15" customHeight="1">
      <c r="B10" s="281"/>
      <c r="C10" s="280"/>
      <c r="D10" s="280" t="s">
        <v>392</v>
      </c>
      <c r="E10" s="280"/>
      <c r="F10" s="280"/>
      <c r="G10" s="280"/>
      <c r="H10" s="280"/>
      <c r="I10" s="280"/>
      <c r="J10" s="280"/>
      <c r="K10" s="278"/>
    </row>
    <row r="11" spans="2:11" s="1" customFormat="1" ht="15" customHeight="1">
      <c r="B11" s="281"/>
      <c r="C11" s="282"/>
      <c r="D11" s="280" t="s">
        <v>393</v>
      </c>
      <c r="E11" s="280"/>
      <c r="F11" s="280"/>
      <c r="G11" s="280"/>
      <c r="H11" s="280"/>
      <c r="I11" s="280"/>
      <c r="J11" s="280"/>
      <c r="K11" s="278"/>
    </row>
    <row r="12" spans="2:11" s="1" customFormat="1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>
      <c r="B13" s="281"/>
      <c r="C13" s="282"/>
      <c r="D13" s="283" t="s">
        <v>394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>
      <c r="B15" s="281"/>
      <c r="C15" s="282"/>
      <c r="D15" s="280" t="s">
        <v>395</v>
      </c>
      <c r="E15" s="280"/>
      <c r="F15" s="280"/>
      <c r="G15" s="280"/>
      <c r="H15" s="280"/>
      <c r="I15" s="280"/>
      <c r="J15" s="280"/>
      <c r="K15" s="278"/>
    </row>
    <row r="16" spans="2:11" s="1" customFormat="1" ht="15" customHeight="1">
      <c r="B16" s="281"/>
      <c r="C16" s="282"/>
      <c r="D16" s="280" t="s">
        <v>396</v>
      </c>
      <c r="E16" s="280"/>
      <c r="F16" s="280"/>
      <c r="G16" s="280"/>
      <c r="H16" s="280"/>
      <c r="I16" s="280"/>
      <c r="J16" s="280"/>
      <c r="K16" s="278"/>
    </row>
    <row r="17" spans="2:11" s="1" customFormat="1" ht="15" customHeight="1">
      <c r="B17" s="281"/>
      <c r="C17" s="282"/>
      <c r="D17" s="280" t="s">
        <v>397</v>
      </c>
      <c r="E17" s="280"/>
      <c r="F17" s="280"/>
      <c r="G17" s="280"/>
      <c r="H17" s="280"/>
      <c r="I17" s="280"/>
      <c r="J17" s="280"/>
      <c r="K17" s="278"/>
    </row>
    <row r="18" spans="2:11" s="1" customFormat="1" ht="15" customHeight="1">
      <c r="B18" s="281"/>
      <c r="C18" s="282"/>
      <c r="D18" s="282"/>
      <c r="E18" s="284" t="s">
        <v>79</v>
      </c>
      <c r="F18" s="280" t="s">
        <v>398</v>
      </c>
      <c r="G18" s="280"/>
      <c r="H18" s="280"/>
      <c r="I18" s="280"/>
      <c r="J18" s="280"/>
      <c r="K18" s="278"/>
    </row>
    <row r="19" spans="2:11" s="1" customFormat="1" ht="15" customHeight="1">
      <c r="B19" s="281"/>
      <c r="C19" s="282"/>
      <c r="D19" s="282"/>
      <c r="E19" s="284" t="s">
        <v>399</v>
      </c>
      <c r="F19" s="280" t="s">
        <v>400</v>
      </c>
      <c r="G19" s="280"/>
      <c r="H19" s="280"/>
      <c r="I19" s="280"/>
      <c r="J19" s="280"/>
      <c r="K19" s="278"/>
    </row>
    <row r="20" spans="2:11" s="1" customFormat="1" ht="15" customHeight="1">
      <c r="B20" s="281"/>
      <c r="C20" s="282"/>
      <c r="D20" s="282"/>
      <c r="E20" s="284" t="s">
        <v>401</v>
      </c>
      <c r="F20" s="280" t="s">
        <v>402</v>
      </c>
      <c r="G20" s="280"/>
      <c r="H20" s="280"/>
      <c r="I20" s="280"/>
      <c r="J20" s="280"/>
      <c r="K20" s="278"/>
    </row>
    <row r="21" spans="2:11" s="1" customFormat="1" ht="15" customHeight="1">
      <c r="B21" s="281"/>
      <c r="C21" s="282"/>
      <c r="D21" s="282"/>
      <c r="E21" s="284" t="s">
        <v>403</v>
      </c>
      <c r="F21" s="280" t="s">
        <v>404</v>
      </c>
      <c r="G21" s="280"/>
      <c r="H21" s="280"/>
      <c r="I21" s="280"/>
      <c r="J21" s="280"/>
      <c r="K21" s="278"/>
    </row>
    <row r="22" spans="2:11" s="1" customFormat="1" ht="15" customHeight="1">
      <c r="B22" s="281"/>
      <c r="C22" s="282"/>
      <c r="D22" s="282"/>
      <c r="E22" s="284" t="s">
        <v>405</v>
      </c>
      <c r="F22" s="280" t="s">
        <v>406</v>
      </c>
      <c r="G22" s="280"/>
      <c r="H22" s="280"/>
      <c r="I22" s="280"/>
      <c r="J22" s="280"/>
      <c r="K22" s="278"/>
    </row>
    <row r="23" spans="2:11" s="1" customFormat="1" ht="15" customHeight="1">
      <c r="B23" s="281"/>
      <c r="C23" s="282"/>
      <c r="D23" s="282"/>
      <c r="E23" s="284" t="s">
        <v>407</v>
      </c>
      <c r="F23" s="280" t="s">
        <v>408</v>
      </c>
      <c r="G23" s="280"/>
      <c r="H23" s="280"/>
      <c r="I23" s="280"/>
      <c r="J23" s="280"/>
      <c r="K23" s="278"/>
    </row>
    <row r="24" spans="2:11" s="1" customFormat="1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>
      <c r="B25" s="281"/>
      <c r="C25" s="280" t="s">
        <v>409</v>
      </c>
      <c r="D25" s="280"/>
      <c r="E25" s="280"/>
      <c r="F25" s="280"/>
      <c r="G25" s="280"/>
      <c r="H25" s="280"/>
      <c r="I25" s="280"/>
      <c r="J25" s="280"/>
      <c r="K25" s="278"/>
    </row>
    <row r="26" spans="2:11" s="1" customFormat="1" ht="15" customHeight="1">
      <c r="B26" s="281"/>
      <c r="C26" s="280" t="s">
        <v>410</v>
      </c>
      <c r="D26" s="280"/>
      <c r="E26" s="280"/>
      <c r="F26" s="280"/>
      <c r="G26" s="280"/>
      <c r="H26" s="280"/>
      <c r="I26" s="280"/>
      <c r="J26" s="280"/>
      <c r="K26" s="278"/>
    </row>
    <row r="27" spans="2:11" s="1" customFormat="1" ht="15" customHeight="1">
      <c r="B27" s="281"/>
      <c r="C27" s="280"/>
      <c r="D27" s="280" t="s">
        <v>411</v>
      </c>
      <c r="E27" s="280"/>
      <c r="F27" s="280"/>
      <c r="G27" s="280"/>
      <c r="H27" s="280"/>
      <c r="I27" s="280"/>
      <c r="J27" s="280"/>
      <c r="K27" s="278"/>
    </row>
    <row r="28" spans="2:11" s="1" customFormat="1" ht="15" customHeight="1">
      <c r="B28" s="281"/>
      <c r="C28" s="282"/>
      <c r="D28" s="280" t="s">
        <v>412</v>
      </c>
      <c r="E28" s="280"/>
      <c r="F28" s="280"/>
      <c r="G28" s="280"/>
      <c r="H28" s="280"/>
      <c r="I28" s="280"/>
      <c r="J28" s="280"/>
      <c r="K28" s="278"/>
    </row>
    <row r="29" spans="2:11" s="1" customFormat="1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>
      <c r="B30" s="281"/>
      <c r="C30" s="282"/>
      <c r="D30" s="280" t="s">
        <v>413</v>
      </c>
      <c r="E30" s="280"/>
      <c r="F30" s="280"/>
      <c r="G30" s="280"/>
      <c r="H30" s="280"/>
      <c r="I30" s="280"/>
      <c r="J30" s="280"/>
      <c r="K30" s="278"/>
    </row>
    <row r="31" spans="2:11" s="1" customFormat="1" ht="15" customHeight="1">
      <c r="B31" s="281"/>
      <c r="C31" s="282"/>
      <c r="D31" s="280" t="s">
        <v>414</v>
      </c>
      <c r="E31" s="280"/>
      <c r="F31" s="280"/>
      <c r="G31" s="280"/>
      <c r="H31" s="280"/>
      <c r="I31" s="280"/>
      <c r="J31" s="280"/>
      <c r="K31" s="278"/>
    </row>
    <row r="32" spans="2:11" s="1" customFormat="1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>
      <c r="B33" s="281"/>
      <c r="C33" s="282"/>
      <c r="D33" s="280" t="s">
        <v>415</v>
      </c>
      <c r="E33" s="280"/>
      <c r="F33" s="280"/>
      <c r="G33" s="280"/>
      <c r="H33" s="280"/>
      <c r="I33" s="280"/>
      <c r="J33" s="280"/>
      <c r="K33" s="278"/>
    </row>
    <row r="34" spans="2:11" s="1" customFormat="1" ht="15" customHeight="1">
      <c r="B34" s="281"/>
      <c r="C34" s="282"/>
      <c r="D34" s="280" t="s">
        <v>416</v>
      </c>
      <c r="E34" s="280"/>
      <c r="F34" s="280"/>
      <c r="G34" s="280"/>
      <c r="H34" s="280"/>
      <c r="I34" s="280"/>
      <c r="J34" s="280"/>
      <c r="K34" s="278"/>
    </row>
    <row r="35" spans="2:11" s="1" customFormat="1" ht="15" customHeight="1">
      <c r="B35" s="281"/>
      <c r="C35" s="282"/>
      <c r="D35" s="280" t="s">
        <v>417</v>
      </c>
      <c r="E35" s="280"/>
      <c r="F35" s="280"/>
      <c r="G35" s="280"/>
      <c r="H35" s="280"/>
      <c r="I35" s="280"/>
      <c r="J35" s="280"/>
      <c r="K35" s="278"/>
    </row>
    <row r="36" spans="2:11" s="1" customFormat="1" ht="15" customHeight="1">
      <c r="B36" s="281"/>
      <c r="C36" s="282"/>
      <c r="D36" s="280"/>
      <c r="E36" s="283" t="s">
        <v>100</v>
      </c>
      <c r="F36" s="280"/>
      <c r="G36" s="280" t="s">
        <v>418</v>
      </c>
      <c r="H36" s="280"/>
      <c r="I36" s="280"/>
      <c r="J36" s="280"/>
      <c r="K36" s="278"/>
    </row>
    <row r="37" spans="2:11" s="1" customFormat="1" ht="30.75" customHeight="1">
      <c r="B37" s="281"/>
      <c r="C37" s="282"/>
      <c r="D37" s="280"/>
      <c r="E37" s="283" t="s">
        <v>419</v>
      </c>
      <c r="F37" s="280"/>
      <c r="G37" s="280" t="s">
        <v>420</v>
      </c>
      <c r="H37" s="280"/>
      <c r="I37" s="280"/>
      <c r="J37" s="280"/>
      <c r="K37" s="278"/>
    </row>
    <row r="38" spans="2:11" s="1" customFormat="1" ht="15" customHeight="1">
      <c r="B38" s="281"/>
      <c r="C38" s="282"/>
      <c r="D38" s="280"/>
      <c r="E38" s="283" t="s">
        <v>53</v>
      </c>
      <c r="F38" s="280"/>
      <c r="G38" s="280" t="s">
        <v>421</v>
      </c>
      <c r="H38" s="280"/>
      <c r="I38" s="280"/>
      <c r="J38" s="280"/>
      <c r="K38" s="278"/>
    </row>
    <row r="39" spans="2:11" s="1" customFormat="1" ht="15" customHeight="1">
      <c r="B39" s="281"/>
      <c r="C39" s="282"/>
      <c r="D39" s="280"/>
      <c r="E39" s="283" t="s">
        <v>54</v>
      </c>
      <c r="F39" s="280"/>
      <c r="G39" s="280" t="s">
        <v>422</v>
      </c>
      <c r="H39" s="280"/>
      <c r="I39" s="280"/>
      <c r="J39" s="280"/>
      <c r="K39" s="278"/>
    </row>
    <row r="40" spans="2:11" s="1" customFormat="1" ht="15" customHeight="1">
      <c r="B40" s="281"/>
      <c r="C40" s="282"/>
      <c r="D40" s="280"/>
      <c r="E40" s="283" t="s">
        <v>101</v>
      </c>
      <c r="F40" s="280"/>
      <c r="G40" s="280" t="s">
        <v>423</v>
      </c>
      <c r="H40" s="280"/>
      <c r="I40" s="280"/>
      <c r="J40" s="280"/>
      <c r="K40" s="278"/>
    </row>
    <row r="41" spans="2:11" s="1" customFormat="1" ht="15" customHeight="1">
      <c r="B41" s="281"/>
      <c r="C41" s="282"/>
      <c r="D41" s="280"/>
      <c r="E41" s="283" t="s">
        <v>102</v>
      </c>
      <c r="F41" s="280"/>
      <c r="G41" s="280" t="s">
        <v>424</v>
      </c>
      <c r="H41" s="280"/>
      <c r="I41" s="280"/>
      <c r="J41" s="280"/>
      <c r="K41" s="278"/>
    </row>
    <row r="42" spans="2:11" s="1" customFormat="1" ht="15" customHeight="1">
      <c r="B42" s="281"/>
      <c r="C42" s="282"/>
      <c r="D42" s="280"/>
      <c r="E42" s="283" t="s">
        <v>425</v>
      </c>
      <c r="F42" s="280"/>
      <c r="G42" s="280" t="s">
        <v>426</v>
      </c>
      <c r="H42" s="280"/>
      <c r="I42" s="280"/>
      <c r="J42" s="280"/>
      <c r="K42" s="278"/>
    </row>
    <row r="43" spans="2:11" s="1" customFormat="1" ht="15" customHeight="1">
      <c r="B43" s="281"/>
      <c r="C43" s="282"/>
      <c r="D43" s="280"/>
      <c r="E43" s="283"/>
      <c r="F43" s="280"/>
      <c r="G43" s="280" t="s">
        <v>427</v>
      </c>
      <c r="H43" s="280"/>
      <c r="I43" s="280"/>
      <c r="J43" s="280"/>
      <c r="K43" s="278"/>
    </row>
    <row r="44" spans="2:11" s="1" customFormat="1" ht="15" customHeight="1">
      <c r="B44" s="281"/>
      <c r="C44" s="282"/>
      <c r="D44" s="280"/>
      <c r="E44" s="283" t="s">
        <v>428</v>
      </c>
      <c r="F44" s="280"/>
      <c r="G44" s="280" t="s">
        <v>429</v>
      </c>
      <c r="H44" s="280"/>
      <c r="I44" s="280"/>
      <c r="J44" s="280"/>
      <c r="K44" s="278"/>
    </row>
    <row r="45" spans="2:11" s="1" customFormat="1" ht="15" customHeight="1">
      <c r="B45" s="281"/>
      <c r="C45" s="282"/>
      <c r="D45" s="280"/>
      <c r="E45" s="283" t="s">
        <v>104</v>
      </c>
      <c r="F45" s="280"/>
      <c r="G45" s="280" t="s">
        <v>430</v>
      </c>
      <c r="H45" s="280"/>
      <c r="I45" s="280"/>
      <c r="J45" s="280"/>
      <c r="K45" s="278"/>
    </row>
    <row r="46" spans="2:11" s="1" customFormat="1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>
      <c r="B47" s="281"/>
      <c r="C47" s="282"/>
      <c r="D47" s="280" t="s">
        <v>431</v>
      </c>
      <c r="E47" s="280"/>
      <c r="F47" s="280"/>
      <c r="G47" s="280"/>
      <c r="H47" s="280"/>
      <c r="I47" s="280"/>
      <c r="J47" s="280"/>
      <c r="K47" s="278"/>
    </row>
    <row r="48" spans="2:11" s="1" customFormat="1" ht="15" customHeight="1">
      <c r="B48" s="281"/>
      <c r="C48" s="282"/>
      <c r="D48" s="282"/>
      <c r="E48" s="280" t="s">
        <v>432</v>
      </c>
      <c r="F48" s="280"/>
      <c r="G48" s="280"/>
      <c r="H48" s="280"/>
      <c r="I48" s="280"/>
      <c r="J48" s="280"/>
      <c r="K48" s="278"/>
    </row>
    <row r="49" spans="2:11" s="1" customFormat="1" ht="15" customHeight="1">
      <c r="B49" s="281"/>
      <c r="C49" s="282"/>
      <c r="D49" s="282"/>
      <c r="E49" s="280" t="s">
        <v>433</v>
      </c>
      <c r="F49" s="280"/>
      <c r="G49" s="280"/>
      <c r="H49" s="280"/>
      <c r="I49" s="280"/>
      <c r="J49" s="280"/>
      <c r="K49" s="278"/>
    </row>
    <row r="50" spans="2:11" s="1" customFormat="1" ht="15" customHeight="1">
      <c r="B50" s="281"/>
      <c r="C50" s="282"/>
      <c r="D50" s="282"/>
      <c r="E50" s="280" t="s">
        <v>434</v>
      </c>
      <c r="F50" s="280"/>
      <c r="G50" s="280"/>
      <c r="H50" s="280"/>
      <c r="I50" s="280"/>
      <c r="J50" s="280"/>
      <c r="K50" s="278"/>
    </row>
    <row r="51" spans="2:11" s="1" customFormat="1" ht="15" customHeight="1">
      <c r="B51" s="281"/>
      <c r="C51" s="282"/>
      <c r="D51" s="280" t="s">
        <v>435</v>
      </c>
      <c r="E51" s="280"/>
      <c r="F51" s="280"/>
      <c r="G51" s="280"/>
      <c r="H51" s="280"/>
      <c r="I51" s="280"/>
      <c r="J51" s="280"/>
      <c r="K51" s="278"/>
    </row>
    <row r="52" spans="2:11" s="1" customFormat="1" ht="25.5" customHeight="1">
      <c r="B52" s="276"/>
      <c r="C52" s="277" t="s">
        <v>436</v>
      </c>
      <c r="D52" s="277"/>
      <c r="E52" s="277"/>
      <c r="F52" s="277"/>
      <c r="G52" s="277"/>
      <c r="H52" s="277"/>
      <c r="I52" s="277"/>
      <c r="J52" s="277"/>
      <c r="K52" s="278"/>
    </row>
    <row r="53" spans="2:11" s="1" customFormat="1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>
      <c r="B54" s="276"/>
      <c r="C54" s="280" t="s">
        <v>437</v>
      </c>
      <c r="D54" s="280"/>
      <c r="E54" s="280"/>
      <c r="F54" s="280"/>
      <c r="G54" s="280"/>
      <c r="H54" s="280"/>
      <c r="I54" s="280"/>
      <c r="J54" s="280"/>
      <c r="K54" s="278"/>
    </row>
    <row r="55" spans="2:11" s="1" customFormat="1" ht="15" customHeight="1">
      <c r="B55" s="276"/>
      <c r="C55" s="280" t="s">
        <v>438</v>
      </c>
      <c r="D55" s="280"/>
      <c r="E55" s="280"/>
      <c r="F55" s="280"/>
      <c r="G55" s="280"/>
      <c r="H55" s="280"/>
      <c r="I55" s="280"/>
      <c r="J55" s="280"/>
      <c r="K55" s="278"/>
    </row>
    <row r="56" spans="2:11" s="1" customFormat="1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>
      <c r="B57" s="276"/>
      <c r="C57" s="280" t="s">
        <v>439</v>
      </c>
      <c r="D57" s="280"/>
      <c r="E57" s="280"/>
      <c r="F57" s="280"/>
      <c r="G57" s="280"/>
      <c r="H57" s="280"/>
      <c r="I57" s="280"/>
      <c r="J57" s="280"/>
      <c r="K57" s="278"/>
    </row>
    <row r="58" spans="2:11" s="1" customFormat="1" ht="15" customHeight="1">
      <c r="B58" s="276"/>
      <c r="C58" s="282"/>
      <c r="D58" s="280" t="s">
        <v>440</v>
      </c>
      <c r="E58" s="280"/>
      <c r="F58" s="280"/>
      <c r="G58" s="280"/>
      <c r="H58" s="280"/>
      <c r="I58" s="280"/>
      <c r="J58" s="280"/>
      <c r="K58" s="278"/>
    </row>
    <row r="59" spans="2:11" s="1" customFormat="1" ht="15" customHeight="1">
      <c r="B59" s="276"/>
      <c r="C59" s="282"/>
      <c r="D59" s="280" t="s">
        <v>441</v>
      </c>
      <c r="E59" s="280"/>
      <c r="F59" s="280"/>
      <c r="G59" s="280"/>
      <c r="H59" s="280"/>
      <c r="I59" s="280"/>
      <c r="J59" s="280"/>
      <c r="K59" s="278"/>
    </row>
    <row r="60" spans="2:11" s="1" customFormat="1" ht="15" customHeight="1">
      <c r="B60" s="276"/>
      <c r="C60" s="282"/>
      <c r="D60" s="280" t="s">
        <v>442</v>
      </c>
      <c r="E60" s="280"/>
      <c r="F60" s="280"/>
      <c r="G60" s="280"/>
      <c r="H60" s="280"/>
      <c r="I60" s="280"/>
      <c r="J60" s="280"/>
      <c r="K60" s="278"/>
    </row>
    <row r="61" spans="2:11" s="1" customFormat="1" ht="15" customHeight="1">
      <c r="B61" s="276"/>
      <c r="C61" s="282"/>
      <c r="D61" s="280" t="s">
        <v>443</v>
      </c>
      <c r="E61" s="280"/>
      <c r="F61" s="280"/>
      <c r="G61" s="280"/>
      <c r="H61" s="280"/>
      <c r="I61" s="280"/>
      <c r="J61" s="280"/>
      <c r="K61" s="278"/>
    </row>
    <row r="62" spans="2:11" s="1" customFormat="1" ht="15" customHeight="1">
      <c r="B62" s="276"/>
      <c r="C62" s="282"/>
      <c r="D62" s="285" t="s">
        <v>444</v>
      </c>
      <c r="E62" s="285"/>
      <c r="F62" s="285"/>
      <c r="G62" s="285"/>
      <c r="H62" s="285"/>
      <c r="I62" s="285"/>
      <c r="J62" s="285"/>
      <c r="K62" s="278"/>
    </row>
    <row r="63" spans="2:11" s="1" customFormat="1" ht="15" customHeight="1">
      <c r="B63" s="276"/>
      <c r="C63" s="282"/>
      <c r="D63" s="280" t="s">
        <v>445</v>
      </c>
      <c r="E63" s="280"/>
      <c r="F63" s="280"/>
      <c r="G63" s="280"/>
      <c r="H63" s="280"/>
      <c r="I63" s="280"/>
      <c r="J63" s="280"/>
      <c r="K63" s="278"/>
    </row>
    <row r="64" spans="2:11" s="1" customFormat="1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spans="2:11" s="1" customFormat="1" ht="15" customHeight="1">
      <c r="B65" s="276"/>
      <c r="C65" s="282"/>
      <c r="D65" s="280" t="s">
        <v>446</v>
      </c>
      <c r="E65" s="280"/>
      <c r="F65" s="280"/>
      <c r="G65" s="280"/>
      <c r="H65" s="280"/>
      <c r="I65" s="280"/>
      <c r="J65" s="280"/>
      <c r="K65" s="278"/>
    </row>
    <row r="66" spans="2:11" s="1" customFormat="1" ht="15" customHeight="1">
      <c r="B66" s="276"/>
      <c r="C66" s="282"/>
      <c r="D66" s="285" t="s">
        <v>447</v>
      </c>
      <c r="E66" s="285"/>
      <c r="F66" s="285"/>
      <c r="G66" s="285"/>
      <c r="H66" s="285"/>
      <c r="I66" s="285"/>
      <c r="J66" s="285"/>
      <c r="K66" s="278"/>
    </row>
    <row r="67" spans="2:11" s="1" customFormat="1" ht="15" customHeight="1">
      <c r="B67" s="276"/>
      <c r="C67" s="282"/>
      <c r="D67" s="280" t="s">
        <v>448</v>
      </c>
      <c r="E67" s="280"/>
      <c r="F67" s="280"/>
      <c r="G67" s="280"/>
      <c r="H67" s="280"/>
      <c r="I67" s="280"/>
      <c r="J67" s="280"/>
      <c r="K67" s="278"/>
    </row>
    <row r="68" spans="2:11" s="1" customFormat="1" ht="15" customHeight="1">
      <c r="B68" s="276"/>
      <c r="C68" s="282"/>
      <c r="D68" s="280" t="s">
        <v>449</v>
      </c>
      <c r="E68" s="280"/>
      <c r="F68" s="280"/>
      <c r="G68" s="280"/>
      <c r="H68" s="280"/>
      <c r="I68" s="280"/>
      <c r="J68" s="280"/>
      <c r="K68" s="278"/>
    </row>
    <row r="69" spans="2:11" s="1" customFormat="1" ht="15" customHeight="1">
      <c r="B69" s="276"/>
      <c r="C69" s="282"/>
      <c r="D69" s="280" t="s">
        <v>450</v>
      </c>
      <c r="E69" s="280"/>
      <c r="F69" s="280"/>
      <c r="G69" s="280"/>
      <c r="H69" s="280"/>
      <c r="I69" s="280"/>
      <c r="J69" s="280"/>
      <c r="K69" s="278"/>
    </row>
    <row r="70" spans="2:11" s="1" customFormat="1" ht="15" customHeight="1">
      <c r="B70" s="276"/>
      <c r="C70" s="282"/>
      <c r="D70" s="280" t="s">
        <v>451</v>
      </c>
      <c r="E70" s="280"/>
      <c r="F70" s="280"/>
      <c r="G70" s="280"/>
      <c r="H70" s="280"/>
      <c r="I70" s="280"/>
      <c r="J70" s="280"/>
      <c r="K70" s="278"/>
    </row>
    <row r="71" spans="2:11" s="1" customFormat="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spans="2:11" s="1" customFormat="1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spans="2:11" s="1" customFormat="1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spans="2:11" s="1" customFormat="1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spans="2:11" s="1" customFormat="1" ht="45" customHeight="1">
      <c r="B75" s="295"/>
      <c r="C75" s="296" t="s">
        <v>452</v>
      </c>
      <c r="D75" s="296"/>
      <c r="E75" s="296"/>
      <c r="F75" s="296"/>
      <c r="G75" s="296"/>
      <c r="H75" s="296"/>
      <c r="I75" s="296"/>
      <c r="J75" s="296"/>
      <c r="K75" s="297"/>
    </row>
    <row r="76" spans="2:11" s="1" customFormat="1" ht="17.25" customHeight="1">
      <c r="B76" s="295"/>
      <c r="C76" s="298" t="s">
        <v>453</v>
      </c>
      <c r="D76" s="298"/>
      <c r="E76" s="298"/>
      <c r="F76" s="298" t="s">
        <v>454</v>
      </c>
      <c r="G76" s="299"/>
      <c r="H76" s="298" t="s">
        <v>54</v>
      </c>
      <c r="I76" s="298" t="s">
        <v>57</v>
      </c>
      <c r="J76" s="298" t="s">
        <v>455</v>
      </c>
      <c r="K76" s="297"/>
    </row>
    <row r="77" spans="2:11" s="1" customFormat="1" ht="17.25" customHeight="1">
      <c r="B77" s="295"/>
      <c r="C77" s="300" t="s">
        <v>456</v>
      </c>
      <c r="D77" s="300"/>
      <c r="E77" s="300"/>
      <c r="F77" s="301" t="s">
        <v>457</v>
      </c>
      <c r="G77" s="302"/>
      <c r="H77" s="300"/>
      <c r="I77" s="300"/>
      <c r="J77" s="300" t="s">
        <v>458</v>
      </c>
      <c r="K77" s="297"/>
    </row>
    <row r="78" spans="2:11" s="1" customFormat="1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spans="2:11" s="1" customFormat="1" ht="15" customHeight="1">
      <c r="B79" s="295"/>
      <c r="C79" s="283" t="s">
        <v>53</v>
      </c>
      <c r="D79" s="303"/>
      <c r="E79" s="303"/>
      <c r="F79" s="305" t="s">
        <v>459</v>
      </c>
      <c r="G79" s="304"/>
      <c r="H79" s="283" t="s">
        <v>460</v>
      </c>
      <c r="I79" s="283" t="s">
        <v>461</v>
      </c>
      <c r="J79" s="283">
        <v>20</v>
      </c>
      <c r="K79" s="297"/>
    </row>
    <row r="80" spans="2:11" s="1" customFormat="1" ht="15" customHeight="1">
      <c r="B80" s="295"/>
      <c r="C80" s="283" t="s">
        <v>462</v>
      </c>
      <c r="D80" s="283"/>
      <c r="E80" s="283"/>
      <c r="F80" s="305" t="s">
        <v>459</v>
      </c>
      <c r="G80" s="304"/>
      <c r="H80" s="283" t="s">
        <v>463</v>
      </c>
      <c r="I80" s="283" t="s">
        <v>461</v>
      </c>
      <c r="J80" s="283">
        <v>120</v>
      </c>
      <c r="K80" s="297"/>
    </row>
    <row r="81" spans="2:11" s="1" customFormat="1" ht="15" customHeight="1">
      <c r="B81" s="306"/>
      <c r="C81" s="283" t="s">
        <v>464</v>
      </c>
      <c r="D81" s="283"/>
      <c r="E81" s="283"/>
      <c r="F81" s="305" t="s">
        <v>465</v>
      </c>
      <c r="G81" s="304"/>
      <c r="H81" s="283" t="s">
        <v>466</v>
      </c>
      <c r="I81" s="283" t="s">
        <v>461</v>
      </c>
      <c r="J81" s="283">
        <v>50</v>
      </c>
      <c r="K81" s="297"/>
    </row>
    <row r="82" spans="2:11" s="1" customFormat="1" ht="15" customHeight="1">
      <c r="B82" s="306"/>
      <c r="C82" s="283" t="s">
        <v>467</v>
      </c>
      <c r="D82" s="283"/>
      <c r="E82" s="283"/>
      <c r="F82" s="305" t="s">
        <v>459</v>
      </c>
      <c r="G82" s="304"/>
      <c r="H82" s="283" t="s">
        <v>468</v>
      </c>
      <c r="I82" s="283" t="s">
        <v>469</v>
      </c>
      <c r="J82" s="283"/>
      <c r="K82" s="297"/>
    </row>
    <row r="83" spans="2:11" s="1" customFormat="1" ht="15" customHeight="1">
      <c r="B83" s="306"/>
      <c r="C83" s="307" t="s">
        <v>470</v>
      </c>
      <c r="D83" s="307"/>
      <c r="E83" s="307"/>
      <c r="F83" s="308" t="s">
        <v>465</v>
      </c>
      <c r="G83" s="307"/>
      <c r="H83" s="307" t="s">
        <v>471</v>
      </c>
      <c r="I83" s="307" t="s">
        <v>461</v>
      </c>
      <c r="J83" s="307">
        <v>15</v>
      </c>
      <c r="K83" s="297"/>
    </row>
    <row r="84" spans="2:11" s="1" customFormat="1" ht="15" customHeight="1">
      <c r="B84" s="306"/>
      <c r="C84" s="307" t="s">
        <v>472</v>
      </c>
      <c r="D84" s="307"/>
      <c r="E84" s="307"/>
      <c r="F84" s="308" t="s">
        <v>465</v>
      </c>
      <c r="G84" s="307"/>
      <c r="H84" s="307" t="s">
        <v>473</v>
      </c>
      <c r="I84" s="307" t="s">
        <v>461</v>
      </c>
      <c r="J84" s="307">
        <v>15</v>
      </c>
      <c r="K84" s="297"/>
    </row>
    <row r="85" spans="2:11" s="1" customFormat="1" ht="15" customHeight="1">
      <c r="B85" s="306"/>
      <c r="C85" s="307" t="s">
        <v>474</v>
      </c>
      <c r="D85" s="307"/>
      <c r="E85" s="307"/>
      <c r="F85" s="308" t="s">
        <v>465</v>
      </c>
      <c r="G85" s="307"/>
      <c r="H85" s="307" t="s">
        <v>475</v>
      </c>
      <c r="I85" s="307" t="s">
        <v>461</v>
      </c>
      <c r="J85" s="307">
        <v>20</v>
      </c>
      <c r="K85" s="297"/>
    </row>
    <row r="86" spans="2:11" s="1" customFormat="1" ht="15" customHeight="1">
      <c r="B86" s="306"/>
      <c r="C86" s="307" t="s">
        <v>476</v>
      </c>
      <c r="D86" s="307"/>
      <c r="E86" s="307"/>
      <c r="F86" s="308" t="s">
        <v>465</v>
      </c>
      <c r="G86" s="307"/>
      <c r="H86" s="307" t="s">
        <v>477</v>
      </c>
      <c r="I86" s="307" t="s">
        <v>461</v>
      </c>
      <c r="J86" s="307">
        <v>20</v>
      </c>
      <c r="K86" s="297"/>
    </row>
    <row r="87" spans="2:11" s="1" customFormat="1" ht="15" customHeight="1">
      <c r="B87" s="306"/>
      <c r="C87" s="283" t="s">
        <v>478</v>
      </c>
      <c r="D87" s="283"/>
      <c r="E87" s="283"/>
      <c r="F87" s="305" t="s">
        <v>465</v>
      </c>
      <c r="G87" s="304"/>
      <c r="H87" s="283" t="s">
        <v>479</v>
      </c>
      <c r="I87" s="283" t="s">
        <v>461</v>
      </c>
      <c r="J87" s="283">
        <v>50</v>
      </c>
      <c r="K87" s="297"/>
    </row>
    <row r="88" spans="2:11" s="1" customFormat="1" ht="15" customHeight="1">
      <c r="B88" s="306"/>
      <c r="C88" s="283" t="s">
        <v>480</v>
      </c>
      <c r="D88" s="283"/>
      <c r="E88" s="283"/>
      <c r="F88" s="305" t="s">
        <v>465</v>
      </c>
      <c r="G88" s="304"/>
      <c r="H88" s="283" t="s">
        <v>481</v>
      </c>
      <c r="I88" s="283" t="s">
        <v>461</v>
      </c>
      <c r="J88" s="283">
        <v>20</v>
      </c>
      <c r="K88" s="297"/>
    </row>
    <row r="89" spans="2:11" s="1" customFormat="1" ht="15" customHeight="1">
      <c r="B89" s="306"/>
      <c r="C89" s="283" t="s">
        <v>482</v>
      </c>
      <c r="D89" s="283"/>
      <c r="E89" s="283"/>
      <c r="F89" s="305" t="s">
        <v>465</v>
      </c>
      <c r="G89" s="304"/>
      <c r="H89" s="283" t="s">
        <v>483</v>
      </c>
      <c r="I89" s="283" t="s">
        <v>461</v>
      </c>
      <c r="J89" s="283">
        <v>20</v>
      </c>
      <c r="K89" s="297"/>
    </row>
    <row r="90" spans="2:11" s="1" customFormat="1" ht="15" customHeight="1">
      <c r="B90" s="306"/>
      <c r="C90" s="283" t="s">
        <v>484</v>
      </c>
      <c r="D90" s="283"/>
      <c r="E90" s="283"/>
      <c r="F90" s="305" t="s">
        <v>465</v>
      </c>
      <c r="G90" s="304"/>
      <c r="H90" s="283" t="s">
        <v>485</v>
      </c>
      <c r="I90" s="283" t="s">
        <v>461</v>
      </c>
      <c r="J90" s="283">
        <v>50</v>
      </c>
      <c r="K90" s="297"/>
    </row>
    <row r="91" spans="2:11" s="1" customFormat="1" ht="15" customHeight="1">
      <c r="B91" s="306"/>
      <c r="C91" s="283" t="s">
        <v>486</v>
      </c>
      <c r="D91" s="283"/>
      <c r="E91" s="283"/>
      <c r="F91" s="305" t="s">
        <v>465</v>
      </c>
      <c r="G91" s="304"/>
      <c r="H91" s="283" t="s">
        <v>486</v>
      </c>
      <c r="I91" s="283" t="s">
        <v>461</v>
      </c>
      <c r="J91" s="283">
        <v>50</v>
      </c>
      <c r="K91" s="297"/>
    </row>
    <row r="92" spans="2:11" s="1" customFormat="1" ht="15" customHeight="1">
      <c r="B92" s="306"/>
      <c r="C92" s="283" t="s">
        <v>487</v>
      </c>
      <c r="D92" s="283"/>
      <c r="E92" s="283"/>
      <c r="F92" s="305" t="s">
        <v>465</v>
      </c>
      <c r="G92" s="304"/>
      <c r="H92" s="283" t="s">
        <v>488</v>
      </c>
      <c r="I92" s="283" t="s">
        <v>461</v>
      </c>
      <c r="J92" s="283">
        <v>255</v>
      </c>
      <c r="K92" s="297"/>
    </row>
    <row r="93" spans="2:11" s="1" customFormat="1" ht="15" customHeight="1">
      <c r="B93" s="306"/>
      <c r="C93" s="283" t="s">
        <v>489</v>
      </c>
      <c r="D93" s="283"/>
      <c r="E93" s="283"/>
      <c r="F93" s="305" t="s">
        <v>459</v>
      </c>
      <c r="G93" s="304"/>
      <c r="H93" s="283" t="s">
        <v>490</v>
      </c>
      <c r="I93" s="283" t="s">
        <v>491</v>
      </c>
      <c r="J93" s="283"/>
      <c r="K93" s="297"/>
    </row>
    <row r="94" spans="2:11" s="1" customFormat="1" ht="15" customHeight="1">
      <c r="B94" s="306"/>
      <c r="C94" s="283" t="s">
        <v>492</v>
      </c>
      <c r="D94" s="283"/>
      <c r="E94" s="283"/>
      <c r="F94" s="305" t="s">
        <v>459</v>
      </c>
      <c r="G94" s="304"/>
      <c r="H94" s="283" t="s">
        <v>493</v>
      </c>
      <c r="I94" s="283" t="s">
        <v>494</v>
      </c>
      <c r="J94" s="283"/>
      <c r="K94" s="297"/>
    </row>
    <row r="95" spans="2:11" s="1" customFormat="1" ht="15" customHeight="1">
      <c r="B95" s="306"/>
      <c r="C95" s="283" t="s">
        <v>495</v>
      </c>
      <c r="D95" s="283"/>
      <c r="E95" s="283"/>
      <c r="F95" s="305" t="s">
        <v>459</v>
      </c>
      <c r="G95" s="304"/>
      <c r="H95" s="283" t="s">
        <v>495</v>
      </c>
      <c r="I95" s="283" t="s">
        <v>494</v>
      </c>
      <c r="J95" s="283"/>
      <c r="K95" s="297"/>
    </row>
    <row r="96" spans="2:11" s="1" customFormat="1" ht="15" customHeight="1">
      <c r="B96" s="306"/>
      <c r="C96" s="283" t="s">
        <v>38</v>
      </c>
      <c r="D96" s="283"/>
      <c r="E96" s="283"/>
      <c r="F96" s="305" t="s">
        <v>459</v>
      </c>
      <c r="G96" s="304"/>
      <c r="H96" s="283" t="s">
        <v>496</v>
      </c>
      <c r="I96" s="283" t="s">
        <v>494</v>
      </c>
      <c r="J96" s="283"/>
      <c r="K96" s="297"/>
    </row>
    <row r="97" spans="2:11" s="1" customFormat="1" ht="15" customHeight="1">
      <c r="B97" s="306"/>
      <c r="C97" s="283" t="s">
        <v>48</v>
      </c>
      <c r="D97" s="283"/>
      <c r="E97" s="283"/>
      <c r="F97" s="305" t="s">
        <v>459</v>
      </c>
      <c r="G97" s="304"/>
      <c r="H97" s="283" t="s">
        <v>497</v>
      </c>
      <c r="I97" s="283" t="s">
        <v>494</v>
      </c>
      <c r="J97" s="283"/>
      <c r="K97" s="297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spans="2:11" s="1" customFormat="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spans="2:11" s="1" customFormat="1" ht="45" customHeight="1">
      <c r="B102" s="295"/>
      <c r="C102" s="296" t="s">
        <v>498</v>
      </c>
      <c r="D102" s="296"/>
      <c r="E102" s="296"/>
      <c r="F102" s="296"/>
      <c r="G102" s="296"/>
      <c r="H102" s="296"/>
      <c r="I102" s="296"/>
      <c r="J102" s="296"/>
      <c r="K102" s="297"/>
    </row>
    <row r="103" spans="2:11" s="1" customFormat="1" ht="17.25" customHeight="1">
      <c r="B103" s="295"/>
      <c r="C103" s="298" t="s">
        <v>453</v>
      </c>
      <c r="D103" s="298"/>
      <c r="E103" s="298"/>
      <c r="F103" s="298" t="s">
        <v>454</v>
      </c>
      <c r="G103" s="299"/>
      <c r="H103" s="298" t="s">
        <v>54</v>
      </c>
      <c r="I103" s="298" t="s">
        <v>57</v>
      </c>
      <c r="J103" s="298" t="s">
        <v>455</v>
      </c>
      <c r="K103" s="297"/>
    </row>
    <row r="104" spans="2:11" s="1" customFormat="1" ht="17.25" customHeight="1">
      <c r="B104" s="295"/>
      <c r="C104" s="300" t="s">
        <v>456</v>
      </c>
      <c r="D104" s="300"/>
      <c r="E104" s="300"/>
      <c r="F104" s="301" t="s">
        <v>457</v>
      </c>
      <c r="G104" s="302"/>
      <c r="H104" s="300"/>
      <c r="I104" s="300"/>
      <c r="J104" s="300" t="s">
        <v>458</v>
      </c>
      <c r="K104" s="297"/>
    </row>
    <row r="105" spans="2:11" s="1" customFormat="1" ht="5.25" customHeight="1">
      <c r="B105" s="295"/>
      <c r="C105" s="298"/>
      <c r="D105" s="298"/>
      <c r="E105" s="298"/>
      <c r="F105" s="298"/>
      <c r="G105" s="314"/>
      <c r="H105" s="298"/>
      <c r="I105" s="298"/>
      <c r="J105" s="298"/>
      <c r="K105" s="297"/>
    </row>
    <row r="106" spans="2:11" s="1" customFormat="1" ht="15" customHeight="1">
      <c r="B106" s="295"/>
      <c r="C106" s="283" t="s">
        <v>53</v>
      </c>
      <c r="D106" s="303"/>
      <c r="E106" s="303"/>
      <c r="F106" s="305" t="s">
        <v>459</v>
      </c>
      <c r="G106" s="314"/>
      <c r="H106" s="283" t="s">
        <v>499</v>
      </c>
      <c r="I106" s="283" t="s">
        <v>461</v>
      </c>
      <c r="J106" s="283">
        <v>20</v>
      </c>
      <c r="K106" s="297"/>
    </row>
    <row r="107" spans="2:11" s="1" customFormat="1" ht="15" customHeight="1">
      <c r="B107" s="295"/>
      <c r="C107" s="283" t="s">
        <v>462</v>
      </c>
      <c r="D107" s="283"/>
      <c r="E107" s="283"/>
      <c r="F107" s="305" t="s">
        <v>459</v>
      </c>
      <c r="G107" s="283"/>
      <c r="H107" s="283" t="s">
        <v>499</v>
      </c>
      <c r="I107" s="283" t="s">
        <v>461</v>
      </c>
      <c r="J107" s="283">
        <v>120</v>
      </c>
      <c r="K107" s="297"/>
    </row>
    <row r="108" spans="2:11" s="1" customFormat="1" ht="15" customHeight="1">
      <c r="B108" s="306"/>
      <c r="C108" s="283" t="s">
        <v>464</v>
      </c>
      <c r="D108" s="283"/>
      <c r="E108" s="283"/>
      <c r="F108" s="305" t="s">
        <v>465</v>
      </c>
      <c r="G108" s="283"/>
      <c r="H108" s="283" t="s">
        <v>499</v>
      </c>
      <c r="I108" s="283" t="s">
        <v>461</v>
      </c>
      <c r="J108" s="283">
        <v>50</v>
      </c>
      <c r="K108" s="297"/>
    </row>
    <row r="109" spans="2:11" s="1" customFormat="1" ht="15" customHeight="1">
      <c r="B109" s="306"/>
      <c r="C109" s="283" t="s">
        <v>467</v>
      </c>
      <c r="D109" s="283"/>
      <c r="E109" s="283"/>
      <c r="F109" s="305" t="s">
        <v>459</v>
      </c>
      <c r="G109" s="283"/>
      <c r="H109" s="283" t="s">
        <v>499</v>
      </c>
      <c r="I109" s="283" t="s">
        <v>469</v>
      </c>
      <c r="J109" s="283"/>
      <c r="K109" s="297"/>
    </row>
    <row r="110" spans="2:11" s="1" customFormat="1" ht="15" customHeight="1">
      <c r="B110" s="306"/>
      <c r="C110" s="283" t="s">
        <v>478</v>
      </c>
      <c r="D110" s="283"/>
      <c r="E110" s="283"/>
      <c r="F110" s="305" t="s">
        <v>465</v>
      </c>
      <c r="G110" s="283"/>
      <c r="H110" s="283" t="s">
        <v>499</v>
      </c>
      <c r="I110" s="283" t="s">
        <v>461</v>
      </c>
      <c r="J110" s="283">
        <v>50</v>
      </c>
      <c r="K110" s="297"/>
    </row>
    <row r="111" spans="2:11" s="1" customFormat="1" ht="15" customHeight="1">
      <c r="B111" s="306"/>
      <c r="C111" s="283" t="s">
        <v>486</v>
      </c>
      <c r="D111" s="283"/>
      <c r="E111" s="283"/>
      <c r="F111" s="305" t="s">
        <v>465</v>
      </c>
      <c r="G111" s="283"/>
      <c r="H111" s="283" t="s">
        <v>499</v>
      </c>
      <c r="I111" s="283" t="s">
        <v>461</v>
      </c>
      <c r="J111" s="283">
        <v>50</v>
      </c>
      <c r="K111" s="297"/>
    </row>
    <row r="112" spans="2:11" s="1" customFormat="1" ht="15" customHeight="1">
      <c r="B112" s="306"/>
      <c r="C112" s="283" t="s">
        <v>484</v>
      </c>
      <c r="D112" s="283"/>
      <c r="E112" s="283"/>
      <c r="F112" s="305" t="s">
        <v>465</v>
      </c>
      <c r="G112" s="283"/>
      <c r="H112" s="283" t="s">
        <v>499</v>
      </c>
      <c r="I112" s="283" t="s">
        <v>461</v>
      </c>
      <c r="J112" s="283">
        <v>50</v>
      </c>
      <c r="K112" s="297"/>
    </row>
    <row r="113" spans="2:11" s="1" customFormat="1" ht="15" customHeight="1">
      <c r="B113" s="306"/>
      <c r="C113" s="283" t="s">
        <v>53</v>
      </c>
      <c r="D113" s="283"/>
      <c r="E113" s="283"/>
      <c r="F113" s="305" t="s">
        <v>459</v>
      </c>
      <c r="G113" s="283"/>
      <c r="H113" s="283" t="s">
        <v>500</v>
      </c>
      <c r="I113" s="283" t="s">
        <v>461</v>
      </c>
      <c r="J113" s="283">
        <v>20</v>
      </c>
      <c r="K113" s="297"/>
    </row>
    <row r="114" spans="2:11" s="1" customFormat="1" ht="15" customHeight="1">
      <c r="B114" s="306"/>
      <c r="C114" s="283" t="s">
        <v>501</v>
      </c>
      <c r="D114" s="283"/>
      <c r="E114" s="283"/>
      <c r="F114" s="305" t="s">
        <v>459</v>
      </c>
      <c r="G114" s="283"/>
      <c r="H114" s="283" t="s">
        <v>502</v>
      </c>
      <c r="I114" s="283" t="s">
        <v>461</v>
      </c>
      <c r="J114" s="283">
        <v>120</v>
      </c>
      <c r="K114" s="297"/>
    </row>
    <row r="115" spans="2:11" s="1" customFormat="1" ht="15" customHeight="1">
      <c r="B115" s="306"/>
      <c r="C115" s="283" t="s">
        <v>38</v>
      </c>
      <c r="D115" s="283"/>
      <c r="E115" s="283"/>
      <c r="F115" s="305" t="s">
        <v>459</v>
      </c>
      <c r="G115" s="283"/>
      <c r="H115" s="283" t="s">
        <v>503</v>
      </c>
      <c r="I115" s="283" t="s">
        <v>494</v>
      </c>
      <c r="J115" s="283"/>
      <c r="K115" s="297"/>
    </row>
    <row r="116" spans="2:11" s="1" customFormat="1" ht="15" customHeight="1">
      <c r="B116" s="306"/>
      <c r="C116" s="283" t="s">
        <v>48</v>
      </c>
      <c r="D116" s="283"/>
      <c r="E116" s="283"/>
      <c r="F116" s="305" t="s">
        <v>459</v>
      </c>
      <c r="G116" s="283"/>
      <c r="H116" s="283" t="s">
        <v>504</v>
      </c>
      <c r="I116" s="283" t="s">
        <v>494</v>
      </c>
      <c r="J116" s="283"/>
      <c r="K116" s="297"/>
    </row>
    <row r="117" spans="2:11" s="1" customFormat="1" ht="15" customHeight="1">
      <c r="B117" s="306"/>
      <c r="C117" s="283" t="s">
        <v>57</v>
      </c>
      <c r="D117" s="283"/>
      <c r="E117" s="283"/>
      <c r="F117" s="305" t="s">
        <v>459</v>
      </c>
      <c r="G117" s="283"/>
      <c r="H117" s="283" t="s">
        <v>505</v>
      </c>
      <c r="I117" s="283" t="s">
        <v>506</v>
      </c>
      <c r="J117" s="283"/>
      <c r="K117" s="297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280"/>
      <c r="D119" s="280"/>
      <c r="E119" s="280"/>
      <c r="F119" s="317"/>
      <c r="G119" s="280"/>
      <c r="H119" s="280"/>
      <c r="I119" s="280"/>
      <c r="J119" s="280"/>
      <c r="K119" s="316"/>
    </row>
    <row r="120" spans="2:11" s="1" customFormat="1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4" t="s">
        <v>507</v>
      </c>
      <c r="D122" s="274"/>
      <c r="E122" s="274"/>
      <c r="F122" s="274"/>
      <c r="G122" s="274"/>
      <c r="H122" s="274"/>
      <c r="I122" s="274"/>
      <c r="J122" s="274"/>
      <c r="K122" s="322"/>
    </row>
    <row r="123" spans="2:11" s="1" customFormat="1" ht="17.25" customHeight="1">
      <c r="B123" s="323"/>
      <c r="C123" s="298" t="s">
        <v>453</v>
      </c>
      <c r="D123" s="298"/>
      <c r="E123" s="298"/>
      <c r="F123" s="298" t="s">
        <v>454</v>
      </c>
      <c r="G123" s="299"/>
      <c r="H123" s="298" t="s">
        <v>54</v>
      </c>
      <c r="I123" s="298" t="s">
        <v>57</v>
      </c>
      <c r="J123" s="298" t="s">
        <v>455</v>
      </c>
      <c r="K123" s="324"/>
    </row>
    <row r="124" spans="2:11" s="1" customFormat="1" ht="17.25" customHeight="1">
      <c r="B124" s="323"/>
      <c r="C124" s="300" t="s">
        <v>456</v>
      </c>
      <c r="D124" s="300"/>
      <c r="E124" s="300"/>
      <c r="F124" s="301" t="s">
        <v>457</v>
      </c>
      <c r="G124" s="302"/>
      <c r="H124" s="300"/>
      <c r="I124" s="300"/>
      <c r="J124" s="300" t="s">
        <v>458</v>
      </c>
      <c r="K124" s="324"/>
    </row>
    <row r="125" spans="2:11" s="1" customFormat="1" ht="5.25" customHeight="1">
      <c r="B125" s="325"/>
      <c r="C125" s="303"/>
      <c r="D125" s="303"/>
      <c r="E125" s="303"/>
      <c r="F125" s="303"/>
      <c r="G125" s="283"/>
      <c r="H125" s="303"/>
      <c r="I125" s="303"/>
      <c r="J125" s="303"/>
      <c r="K125" s="326"/>
    </row>
    <row r="126" spans="2:11" s="1" customFormat="1" ht="15" customHeight="1">
      <c r="B126" s="325"/>
      <c r="C126" s="283" t="s">
        <v>462</v>
      </c>
      <c r="D126" s="303"/>
      <c r="E126" s="303"/>
      <c r="F126" s="305" t="s">
        <v>459</v>
      </c>
      <c r="G126" s="283"/>
      <c r="H126" s="283" t="s">
        <v>499</v>
      </c>
      <c r="I126" s="283" t="s">
        <v>461</v>
      </c>
      <c r="J126" s="283">
        <v>120</v>
      </c>
      <c r="K126" s="327"/>
    </row>
    <row r="127" spans="2:11" s="1" customFormat="1" ht="15" customHeight="1">
      <c r="B127" s="325"/>
      <c r="C127" s="283" t="s">
        <v>508</v>
      </c>
      <c r="D127" s="283"/>
      <c r="E127" s="283"/>
      <c r="F127" s="305" t="s">
        <v>459</v>
      </c>
      <c r="G127" s="283"/>
      <c r="H127" s="283" t="s">
        <v>509</v>
      </c>
      <c r="I127" s="283" t="s">
        <v>461</v>
      </c>
      <c r="J127" s="283" t="s">
        <v>510</v>
      </c>
      <c r="K127" s="327"/>
    </row>
    <row r="128" spans="2:11" s="1" customFormat="1" ht="15" customHeight="1">
      <c r="B128" s="325"/>
      <c r="C128" s="283" t="s">
        <v>407</v>
      </c>
      <c r="D128" s="283"/>
      <c r="E128" s="283"/>
      <c r="F128" s="305" t="s">
        <v>459</v>
      </c>
      <c r="G128" s="283"/>
      <c r="H128" s="283" t="s">
        <v>511</v>
      </c>
      <c r="I128" s="283" t="s">
        <v>461</v>
      </c>
      <c r="J128" s="283" t="s">
        <v>510</v>
      </c>
      <c r="K128" s="327"/>
    </row>
    <row r="129" spans="2:11" s="1" customFormat="1" ht="15" customHeight="1">
      <c r="B129" s="325"/>
      <c r="C129" s="283" t="s">
        <v>470</v>
      </c>
      <c r="D129" s="283"/>
      <c r="E129" s="283"/>
      <c r="F129" s="305" t="s">
        <v>465</v>
      </c>
      <c r="G129" s="283"/>
      <c r="H129" s="283" t="s">
        <v>471</v>
      </c>
      <c r="I129" s="283" t="s">
        <v>461</v>
      </c>
      <c r="J129" s="283">
        <v>15</v>
      </c>
      <c r="K129" s="327"/>
    </row>
    <row r="130" spans="2:11" s="1" customFormat="1" ht="15" customHeight="1">
      <c r="B130" s="325"/>
      <c r="C130" s="307" t="s">
        <v>472</v>
      </c>
      <c r="D130" s="307"/>
      <c r="E130" s="307"/>
      <c r="F130" s="308" t="s">
        <v>465</v>
      </c>
      <c r="G130" s="307"/>
      <c r="H130" s="307" t="s">
        <v>473</v>
      </c>
      <c r="I130" s="307" t="s">
        <v>461</v>
      </c>
      <c r="J130" s="307">
        <v>15</v>
      </c>
      <c r="K130" s="327"/>
    </row>
    <row r="131" spans="2:11" s="1" customFormat="1" ht="15" customHeight="1">
      <c r="B131" s="325"/>
      <c r="C131" s="307" t="s">
        <v>474</v>
      </c>
      <c r="D131" s="307"/>
      <c r="E131" s="307"/>
      <c r="F131" s="308" t="s">
        <v>465</v>
      </c>
      <c r="G131" s="307"/>
      <c r="H131" s="307" t="s">
        <v>475</v>
      </c>
      <c r="I131" s="307" t="s">
        <v>461</v>
      </c>
      <c r="J131" s="307">
        <v>20</v>
      </c>
      <c r="K131" s="327"/>
    </row>
    <row r="132" spans="2:11" s="1" customFormat="1" ht="15" customHeight="1">
      <c r="B132" s="325"/>
      <c r="C132" s="307" t="s">
        <v>476</v>
      </c>
      <c r="D132" s="307"/>
      <c r="E132" s="307"/>
      <c r="F132" s="308" t="s">
        <v>465</v>
      </c>
      <c r="G132" s="307"/>
      <c r="H132" s="307" t="s">
        <v>477</v>
      </c>
      <c r="I132" s="307" t="s">
        <v>461</v>
      </c>
      <c r="J132" s="307">
        <v>20</v>
      </c>
      <c r="K132" s="327"/>
    </row>
    <row r="133" spans="2:11" s="1" customFormat="1" ht="15" customHeight="1">
      <c r="B133" s="325"/>
      <c r="C133" s="283" t="s">
        <v>464</v>
      </c>
      <c r="D133" s="283"/>
      <c r="E133" s="283"/>
      <c r="F133" s="305" t="s">
        <v>465</v>
      </c>
      <c r="G133" s="283"/>
      <c r="H133" s="283" t="s">
        <v>499</v>
      </c>
      <c r="I133" s="283" t="s">
        <v>461</v>
      </c>
      <c r="J133" s="283">
        <v>50</v>
      </c>
      <c r="K133" s="327"/>
    </row>
    <row r="134" spans="2:11" s="1" customFormat="1" ht="15" customHeight="1">
      <c r="B134" s="325"/>
      <c r="C134" s="283" t="s">
        <v>478</v>
      </c>
      <c r="D134" s="283"/>
      <c r="E134" s="283"/>
      <c r="F134" s="305" t="s">
        <v>465</v>
      </c>
      <c r="G134" s="283"/>
      <c r="H134" s="283" t="s">
        <v>499</v>
      </c>
      <c r="I134" s="283" t="s">
        <v>461</v>
      </c>
      <c r="J134" s="283">
        <v>50</v>
      </c>
      <c r="K134" s="327"/>
    </row>
    <row r="135" spans="2:11" s="1" customFormat="1" ht="15" customHeight="1">
      <c r="B135" s="325"/>
      <c r="C135" s="283" t="s">
        <v>484</v>
      </c>
      <c r="D135" s="283"/>
      <c r="E135" s="283"/>
      <c r="F135" s="305" t="s">
        <v>465</v>
      </c>
      <c r="G135" s="283"/>
      <c r="H135" s="283" t="s">
        <v>499</v>
      </c>
      <c r="I135" s="283" t="s">
        <v>461</v>
      </c>
      <c r="J135" s="283">
        <v>50</v>
      </c>
      <c r="K135" s="327"/>
    </row>
    <row r="136" spans="2:11" s="1" customFormat="1" ht="15" customHeight="1">
      <c r="B136" s="325"/>
      <c r="C136" s="283" t="s">
        <v>486</v>
      </c>
      <c r="D136" s="283"/>
      <c r="E136" s="283"/>
      <c r="F136" s="305" t="s">
        <v>465</v>
      </c>
      <c r="G136" s="283"/>
      <c r="H136" s="283" t="s">
        <v>499</v>
      </c>
      <c r="I136" s="283" t="s">
        <v>461</v>
      </c>
      <c r="J136" s="283">
        <v>50</v>
      </c>
      <c r="K136" s="327"/>
    </row>
    <row r="137" spans="2:11" s="1" customFormat="1" ht="15" customHeight="1">
      <c r="B137" s="325"/>
      <c r="C137" s="283" t="s">
        <v>487</v>
      </c>
      <c r="D137" s="283"/>
      <c r="E137" s="283"/>
      <c r="F137" s="305" t="s">
        <v>465</v>
      </c>
      <c r="G137" s="283"/>
      <c r="H137" s="283" t="s">
        <v>512</v>
      </c>
      <c r="I137" s="283" t="s">
        <v>461</v>
      </c>
      <c r="J137" s="283">
        <v>255</v>
      </c>
      <c r="K137" s="327"/>
    </row>
    <row r="138" spans="2:11" s="1" customFormat="1" ht="15" customHeight="1">
      <c r="B138" s="325"/>
      <c r="C138" s="283" t="s">
        <v>489</v>
      </c>
      <c r="D138" s="283"/>
      <c r="E138" s="283"/>
      <c r="F138" s="305" t="s">
        <v>459</v>
      </c>
      <c r="G138" s="283"/>
      <c r="H138" s="283" t="s">
        <v>513</v>
      </c>
      <c r="I138" s="283" t="s">
        <v>491</v>
      </c>
      <c r="J138" s="283"/>
      <c r="K138" s="327"/>
    </row>
    <row r="139" spans="2:11" s="1" customFormat="1" ht="15" customHeight="1">
      <c r="B139" s="325"/>
      <c r="C139" s="283" t="s">
        <v>492</v>
      </c>
      <c r="D139" s="283"/>
      <c r="E139" s="283"/>
      <c r="F139" s="305" t="s">
        <v>459</v>
      </c>
      <c r="G139" s="283"/>
      <c r="H139" s="283" t="s">
        <v>514</v>
      </c>
      <c r="I139" s="283" t="s">
        <v>494</v>
      </c>
      <c r="J139" s="283"/>
      <c r="K139" s="327"/>
    </row>
    <row r="140" spans="2:11" s="1" customFormat="1" ht="15" customHeight="1">
      <c r="B140" s="325"/>
      <c r="C140" s="283" t="s">
        <v>495</v>
      </c>
      <c r="D140" s="283"/>
      <c r="E140" s="283"/>
      <c r="F140" s="305" t="s">
        <v>459</v>
      </c>
      <c r="G140" s="283"/>
      <c r="H140" s="283" t="s">
        <v>495</v>
      </c>
      <c r="I140" s="283" t="s">
        <v>494</v>
      </c>
      <c r="J140" s="283"/>
      <c r="K140" s="327"/>
    </row>
    <row r="141" spans="2:11" s="1" customFormat="1" ht="15" customHeight="1">
      <c r="B141" s="325"/>
      <c r="C141" s="283" t="s">
        <v>38</v>
      </c>
      <c r="D141" s="283"/>
      <c r="E141" s="283"/>
      <c r="F141" s="305" t="s">
        <v>459</v>
      </c>
      <c r="G141" s="283"/>
      <c r="H141" s="283" t="s">
        <v>515</v>
      </c>
      <c r="I141" s="283" t="s">
        <v>494</v>
      </c>
      <c r="J141" s="283"/>
      <c r="K141" s="327"/>
    </row>
    <row r="142" spans="2:11" s="1" customFormat="1" ht="15" customHeight="1">
      <c r="B142" s="325"/>
      <c r="C142" s="283" t="s">
        <v>516</v>
      </c>
      <c r="D142" s="283"/>
      <c r="E142" s="283"/>
      <c r="F142" s="305" t="s">
        <v>459</v>
      </c>
      <c r="G142" s="283"/>
      <c r="H142" s="283" t="s">
        <v>517</v>
      </c>
      <c r="I142" s="283" t="s">
        <v>494</v>
      </c>
      <c r="J142" s="283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280"/>
      <c r="C144" s="280"/>
      <c r="D144" s="280"/>
      <c r="E144" s="280"/>
      <c r="F144" s="317"/>
      <c r="G144" s="280"/>
      <c r="H144" s="280"/>
      <c r="I144" s="280"/>
      <c r="J144" s="280"/>
      <c r="K144" s="280"/>
    </row>
    <row r="145" spans="2:11" s="1" customFormat="1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spans="2:11" s="1" customFormat="1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spans="2:11" s="1" customFormat="1" ht="45" customHeight="1">
      <c r="B147" s="295"/>
      <c r="C147" s="296" t="s">
        <v>518</v>
      </c>
      <c r="D147" s="296"/>
      <c r="E147" s="296"/>
      <c r="F147" s="296"/>
      <c r="G147" s="296"/>
      <c r="H147" s="296"/>
      <c r="I147" s="296"/>
      <c r="J147" s="296"/>
      <c r="K147" s="297"/>
    </row>
    <row r="148" spans="2:11" s="1" customFormat="1" ht="17.25" customHeight="1">
      <c r="B148" s="295"/>
      <c r="C148" s="298" t="s">
        <v>453</v>
      </c>
      <c r="D148" s="298"/>
      <c r="E148" s="298"/>
      <c r="F148" s="298" t="s">
        <v>454</v>
      </c>
      <c r="G148" s="299"/>
      <c r="H148" s="298" t="s">
        <v>54</v>
      </c>
      <c r="I148" s="298" t="s">
        <v>57</v>
      </c>
      <c r="J148" s="298" t="s">
        <v>455</v>
      </c>
      <c r="K148" s="297"/>
    </row>
    <row r="149" spans="2:11" s="1" customFormat="1" ht="17.25" customHeight="1">
      <c r="B149" s="295"/>
      <c r="C149" s="300" t="s">
        <v>456</v>
      </c>
      <c r="D149" s="300"/>
      <c r="E149" s="300"/>
      <c r="F149" s="301" t="s">
        <v>457</v>
      </c>
      <c r="G149" s="302"/>
      <c r="H149" s="300"/>
      <c r="I149" s="300"/>
      <c r="J149" s="300" t="s">
        <v>458</v>
      </c>
      <c r="K149" s="297"/>
    </row>
    <row r="150" spans="2:11" s="1" customFormat="1" ht="5.25" customHeight="1">
      <c r="B150" s="306"/>
      <c r="C150" s="303"/>
      <c r="D150" s="303"/>
      <c r="E150" s="303"/>
      <c r="F150" s="303"/>
      <c r="G150" s="304"/>
      <c r="H150" s="303"/>
      <c r="I150" s="303"/>
      <c r="J150" s="303"/>
      <c r="K150" s="327"/>
    </row>
    <row r="151" spans="2:11" s="1" customFormat="1" ht="15" customHeight="1">
      <c r="B151" s="306"/>
      <c r="C151" s="331" t="s">
        <v>462</v>
      </c>
      <c r="D151" s="283"/>
      <c r="E151" s="283"/>
      <c r="F151" s="332" t="s">
        <v>459</v>
      </c>
      <c r="G151" s="283"/>
      <c r="H151" s="331" t="s">
        <v>499</v>
      </c>
      <c r="I151" s="331" t="s">
        <v>461</v>
      </c>
      <c r="J151" s="331">
        <v>120</v>
      </c>
      <c r="K151" s="327"/>
    </row>
    <row r="152" spans="2:11" s="1" customFormat="1" ht="15" customHeight="1">
      <c r="B152" s="306"/>
      <c r="C152" s="331" t="s">
        <v>508</v>
      </c>
      <c r="D152" s="283"/>
      <c r="E152" s="283"/>
      <c r="F152" s="332" t="s">
        <v>459</v>
      </c>
      <c r="G152" s="283"/>
      <c r="H152" s="331" t="s">
        <v>519</v>
      </c>
      <c r="I152" s="331" t="s">
        <v>461</v>
      </c>
      <c r="J152" s="331" t="s">
        <v>510</v>
      </c>
      <c r="K152" s="327"/>
    </row>
    <row r="153" spans="2:11" s="1" customFormat="1" ht="15" customHeight="1">
      <c r="B153" s="306"/>
      <c r="C153" s="331" t="s">
        <v>407</v>
      </c>
      <c r="D153" s="283"/>
      <c r="E153" s="283"/>
      <c r="F153" s="332" t="s">
        <v>459</v>
      </c>
      <c r="G153" s="283"/>
      <c r="H153" s="331" t="s">
        <v>520</v>
      </c>
      <c r="I153" s="331" t="s">
        <v>461</v>
      </c>
      <c r="J153" s="331" t="s">
        <v>510</v>
      </c>
      <c r="K153" s="327"/>
    </row>
    <row r="154" spans="2:11" s="1" customFormat="1" ht="15" customHeight="1">
      <c r="B154" s="306"/>
      <c r="C154" s="331" t="s">
        <v>464</v>
      </c>
      <c r="D154" s="283"/>
      <c r="E154" s="283"/>
      <c r="F154" s="332" t="s">
        <v>465</v>
      </c>
      <c r="G154" s="283"/>
      <c r="H154" s="331" t="s">
        <v>499</v>
      </c>
      <c r="I154" s="331" t="s">
        <v>461</v>
      </c>
      <c r="J154" s="331">
        <v>50</v>
      </c>
      <c r="K154" s="327"/>
    </row>
    <row r="155" spans="2:11" s="1" customFormat="1" ht="15" customHeight="1">
      <c r="B155" s="306"/>
      <c r="C155" s="331" t="s">
        <v>467</v>
      </c>
      <c r="D155" s="283"/>
      <c r="E155" s="283"/>
      <c r="F155" s="332" t="s">
        <v>459</v>
      </c>
      <c r="G155" s="283"/>
      <c r="H155" s="331" t="s">
        <v>499</v>
      </c>
      <c r="I155" s="331" t="s">
        <v>469</v>
      </c>
      <c r="J155" s="331"/>
      <c r="K155" s="327"/>
    </row>
    <row r="156" spans="2:11" s="1" customFormat="1" ht="15" customHeight="1">
      <c r="B156" s="306"/>
      <c r="C156" s="331" t="s">
        <v>478</v>
      </c>
      <c r="D156" s="283"/>
      <c r="E156" s="283"/>
      <c r="F156" s="332" t="s">
        <v>465</v>
      </c>
      <c r="G156" s="283"/>
      <c r="H156" s="331" t="s">
        <v>499</v>
      </c>
      <c r="I156" s="331" t="s">
        <v>461</v>
      </c>
      <c r="J156" s="331">
        <v>50</v>
      </c>
      <c r="K156" s="327"/>
    </row>
    <row r="157" spans="2:11" s="1" customFormat="1" ht="15" customHeight="1">
      <c r="B157" s="306"/>
      <c r="C157" s="331" t="s">
        <v>486</v>
      </c>
      <c r="D157" s="283"/>
      <c r="E157" s="283"/>
      <c r="F157" s="332" t="s">
        <v>465</v>
      </c>
      <c r="G157" s="283"/>
      <c r="H157" s="331" t="s">
        <v>499</v>
      </c>
      <c r="I157" s="331" t="s">
        <v>461</v>
      </c>
      <c r="J157" s="331">
        <v>50</v>
      </c>
      <c r="K157" s="327"/>
    </row>
    <row r="158" spans="2:11" s="1" customFormat="1" ht="15" customHeight="1">
      <c r="B158" s="306"/>
      <c r="C158" s="331" t="s">
        <v>484</v>
      </c>
      <c r="D158" s="283"/>
      <c r="E158" s="283"/>
      <c r="F158" s="332" t="s">
        <v>465</v>
      </c>
      <c r="G158" s="283"/>
      <c r="H158" s="331" t="s">
        <v>499</v>
      </c>
      <c r="I158" s="331" t="s">
        <v>461</v>
      </c>
      <c r="J158" s="331">
        <v>50</v>
      </c>
      <c r="K158" s="327"/>
    </row>
    <row r="159" spans="2:11" s="1" customFormat="1" ht="15" customHeight="1">
      <c r="B159" s="306"/>
      <c r="C159" s="331" t="s">
        <v>90</v>
      </c>
      <c r="D159" s="283"/>
      <c r="E159" s="283"/>
      <c r="F159" s="332" t="s">
        <v>459</v>
      </c>
      <c r="G159" s="283"/>
      <c r="H159" s="331" t="s">
        <v>521</v>
      </c>
      <c r="I159" s="331" t="s">
        <v>461</v>
      </c>
      <c r="J159" s="331" t="s">
        <v>522</v>
      </c>
      <c r="K159" s="327"/>
    </row>
    <row r="160" spans="2:11" s="1" customFormat="1" ht="15" customHeight="1">
      <c r="B160" s="306"/>
      <c r="C160" s="331" t="s">
        <v>523</v>
      </c>
      <c r="D160" s="283"/>
      <c r="E160" s="283"/>
      <c r="F160" s="332" t="s">
        <v>459</v>
      </c>
      <c r="G160" s="283"/>
      <c r="H160" s="331" t="s">
        <v>524</v>
      </c>
      <c r="I160" s="331" t="s">
        <v>494</v>
      </c>
      <c r="J160" s="331"/>
      <c r="K160" s="327"/>
    </row>
    <row r="161" spans="2:11" s="1" customFormat="1" ht="15" customHeight="1">
      <c r="B161" s="333"/>
      <c r="C161" s="315"/>
      <c r="D161" s="315"/>
      <c r="E161" s="315"/>
      <c r="F161" s="315"/>
      <c r="G161" s="315"/>
      <c r="H161" s="315"/>
      <c r="I161" s="315"/>
      <c r="J161" s="315"/>
      <c r="K161" s="334"/>
    </row>
    <row r="162" spans="2:11" s="1" customFormat="1" ht="18.75" customHeight="1">
      <c r="B162" s="280"/>
      <c r="C162" s="283"/>
      <c r="D162" s="283"/>
      <c r="E162" s="283"/>
      <c r="F162" s="305"/>
      <c r="G162" s="283"/>
      <c r="H162" s="283"/>
      <c r="I162" s="283"/>
      <c r="J162" s="283"/>
      <c r="K162" s="280"/>
    </row>
    <row r="163" spans="2:11" s="1" customFormat="1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spans="2:11" s="1" customFormat="1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spans="2:11" s="1" customFormat="1" ht="45" customHeight="1">
      <c r="B165" s="273"/>
      <c r="C165" s="274" t="s">
        <v>525</v>
      </c>
      <c r="D165" s="274"/>
      <c r="E165" s="274"/>
      <c r="F165" s="274"/>
      <c r="G165" s="274"/>
      <c r="H165" s="274"/>
      <c r="I165" s="274"/>
      <c r="J165" s="274"/>
      <c r="K165" s="275"/>
    </row>
    <row r="166" spans="2:11" s="1" customFormat="1" ht="17.25" customHeight="1">
      <c r="B166" s="273"/>
      <c r="C166" s="298" t="s">
        <v>453</v>
      </c>
      <c r="D166" s="298"/>
      <c r="E166" s="298"/>
      <c r="F166" s="298" t="s">
        <v>454</v>
      </c>
      <c r="G166" s="335"/>
      <c r="H166" s="336" t="s">
        <v>54</v>
      </c>
      <c r="I166" s="336" t="s">
        <v>57</v>
      </c>
      <c r="J166" s="298" t="s">
        <v>455</v>
      </c>
      <c r="K166" s="275"/>
    </row>
    <row r="167" spans="2:11" s="1" customFormat="1" ht="17.25" customHeight="1">
      <c r="B167" s="276"/>
      <c r="C167" s="300" t="s">
        <v>456</v>
      </c>
      <c r="D167" s="300"/>
      <c r="E167" s="300"/>
      <c r="F167" s="301" t="s">
        <v>457</v>
      </c>
      <c r="G167" s="337"/>
      <c r="H167" s="338"/>
      <c r="I167" s="338"/>
      <c r="J167" s="300" t="s">
        <v>458</v>
      </c>
      <c r="K167" s="278"/>
    </row>
    <row r="168" spans="2:11" s="1" customFormat="1" ht="5.25" customHeight="1">
      <c r="B168" s="306"/>
      <c r="C168" s="303"/>
      <c r="D168" s="303"/>
      <c r="E168" s="303"/>
      <c r="F168" s="303"/>
      <c r="G168" s="304"/>
      <c r="H168" s="303"/>
      <c r="I168" s="303"/>
      <c r="J168" s="303"/>
      <c r="K168" s="327"/>
    </row>
    <row r="169" spans="2:11" s="1" customFormat="1" ht="15" customHeight="1">
      <c r="B169" s="306"/>
      <c r="C169" s="283" t="s">
        <v>462</v>
      </c>
      <c r="D169" s="283"/>
      <c r="E169" s="283"/>
      <c r="F169" s="305" t="s">
        <v>459</v>
      </c>
      <c r="G169" s="283"/>
      <c r="H169" s="283" t="s">
        <v>499</v>
      </c>
      <c r="I169" s="283" t="s">
        <v>461</v>
      </c>
      <c r="J169" s="283">
        <v>120</v>
      </c>
      <c r="K169" s="327"/>
    </row>
    <row r="170" spans="2:11" s="1" customFormat="1" ht="15" customHeight="1">
      <c r="B170" s="306"/>
      <c r="C170" s="283" t="s">
        <v>508</v>
      </c>
      <c r="D170" s="283"/>
      <c r="E170" s="283"/>
      <c r="F170" s="305" t="s">
        <v>459</v>
      </c>
      <c r="G170" s="283"/>
      <c r="H170" s="283" t="s">
        <v>509</v>
      </c>
      <c r="I170" s="283" t="s">
        <v>461</v>
      </c>
      <c r="J170" s="283" t="s">
        <v>510</v>
      </c>
      <c r="K170" s="327"/>
    </row>
    <row r="171" spans="2:11" s="1" customFormat="1" ht="15" customHeight="1">
      <c r="B171" s="306"/>
      <c r="C171" s="283" t="s">
        <v>407</v>
      </c>
      <c r="D171" s="283"/>
      <c r="E171" s="283"/>
      <c r="F171" s="305" t="s">
        <v>459</v>
      </c>
      <c r="G171" s="283"/>
      <c r="H171" s="283" t="s">
        <v>526</v>
      </c>
      <c r="I171" s="283" t="s">
        <v>461</v>
      </c>
      <c r="J171" s="283" t="s">
        <v>510</v>
      </c>
      <c r="K171" s="327"/>
    </row>
    <row r="172" spans="2:11" s="1" customFormat="1" ht="15" customHeight="1">
      <c r="B172" s="306"/>
      <c r="C172" s="283" t="s">
        <v>464</v>
      </c>
      <c r="D172" s="283"/>
      <c r="E172" s="283"/>
      <c r="F172" s="305" t="s">
        <v>465</v>
      </c>
      <c r="G172" s="283"/>
      <c r="H172" s="283" t="s">
        <v>526</v>
      </c>
      <c r="I172" s="283" t="s">
        <v>461</v>
      </c>
      <c r="J172" s="283">
        <v>50</v>
      </c>
      <c r="K172" s="327"/>
    </row>
    <row r="173" spans="2:11" s="1" customFormat="1" ht="15" customHeight="1">
      <c r="B173" s="306"/>
      <c r="C173" s="283" t="s">
        <v>467</v>
      </c>
      <c r="D173" s="283"/>
      <c r="E173" s="283"/>
      <c r="F173" s="305" t="s">
        <v>459</v>
      </c>
      <c r="G173" s="283"/>
      <c r="H173" s="283" t="s">
        <v>526</v>
      </c>
      <c r="I173" s="283" t="s">
        <v>469</v>
      </c>
      <c r="J173" s="283"/>
      <c r="K173" s="327"/>
    </row>
    <row r="174" spans="2:11" s="1" customFormat="1" ht="15" customHeight="1">
      <c r="B174" s="306"/>
      <c r="C174" s="283" t="s">
        <v>478</v>
      </c>
      <c r="D174" s="283"/>
      <c r="E174" s="283"/>
      <c r="F174" s="305" t="s">
        <v>465</v>
      </c>
      <c r="G174" s="283"/>
      <c r="H174" s="283" t="s">
        <v>526</v>
      </c>
      <c r="I174" s="283" t="s">
        <v>461</v>
      </c>
      <c r="J174" s="283">
        <v>50</v>
      </c>
      <c r="K174" s="327"/>
    </row>
    <row r="175" spans="2:11" s="1" customFormat="1" ht="15" customHeight="1">
      <c r="B175" s="306"/>
      <c r="C175" s="283" t="s">
        <v>486</v>
      </c>
      <c r="D175" s="283"/>
      <c r="E175" s="283"/>
      <c r="F175" s="305" t="s">
        <v>465</v>
      </c>
      <c r="G175" s="283"/>
      <c r="H175" s="283" t="s">
        <v>526</v>
      </c>
      <c r="I175" s="283" t="s">
        <v>461</v>
      </c>
      <c r="J175" s="283">
        <v>50</v>
      </c>
      <c r="K175" s="327"/>
    </row>
    <row r="176" spans="2:11" s="1" customFormat="1" ht="15" customHeight="1">
      <c r="B176" s="306"/>
      <c r="C176" s="283" t="s">
        <v>484</v>
      </c>
      <c r="D176" s="283"/>
      <c r="E176" s="283"/>
      <c r="F176" s="305" t="s">
        <v>465</v>
      </c>
      <c r="G176" s="283"/>
      <c r="H176" s="283" t="s">
        <v>526</v>
      </c>
      <c r="I176" s="283" t="s">
        <v>461</v>
      </c>
      <c r="J176" s="283">
        <v>50</v>
      </c>
      <c r="K176" s="327"/>
    </row>
    <row r="177" spans="2:11" s="1" customFormat="1" ht="15" customHeight="1">
      <c r="B177" s="306"/>
      <c r="C177" s="283" t="s">
        <v>100</v>
      </c>
      <c r="D177" s="283"/>
      <c r="E177" s="283"/>
      <c r="F177" s="305" t="s">
        <v>459</v>
      </c>
      <c r="G177" s="283"/>
      <c r="H177" s="283" t="s">
        <v>527</v>
      </c>
      <c r="I177" s="283" t="s">
        <v>528</v>
      </c>
      <c r="J177" s="283"/>
      <c r="K177" s="327"/>
    </row>
    <row r="178" spans="2:11" s="1" customFormat="1" ht="15" customHeight="1">
      <c r="B178" s="306"/>
      <c r="C178" s="283" t="s">
        <v>57</v>
      </c>
      <c r="D178" s="283"/>
      <c r="E178" s="283"/>
      <c r="F178" s="305" t="s">
        <v>459</v>
      </c>
      <c r="G178" s="283"/>
      <c r="H178" s="283" t="s">
        <v>529</v>
      </c>
      <c r="I178" s="283" t="s">
        <v>530</v>
      </c>
      <c r="J178" s="283">
        <v>1</v>
      </c>
      <c r="K178" s="327"/>
    </row>
    <row r="179" spans="2:11" s="1" customFormat="1" ht="15" customHeight="1">
      <c r="B179" s="306"/>
      <c r="C179" s="283" t="s">
        <v>53</v>
      </c>
      <c r="D179" s="283"/>
      <c r="E179" s="283"/>
      <c r="F179" s="305" t="s">
        <v>459</v>
      </c>
      <c r="G179" s="283"/>
      <c r="H179" s="283" t="s">
        <v>531</v>
      </c>
      <c r="I179" s="283" t="s">
        <v>461</v>
      </c>
      <c r="J179" s="283">
        <v>20</v>
      </c>
      <c r="K179" s="327"/>
    </row>
    <row r="180" spans="2:11" s="1" customFormat="1" ht="15" customHeight="1">
      <c r="B180" s="306"/>
      <c r="C180" s="283" t="s">
        <v>54</v>
      </c>
      <c r="D180" s="283"/>
      <c r="E180" s="283"/>
      <c r="F180" s="305" t="s">
        <v>459</v>
      </c>
      <c r="G180" s="283"/>
      <c r="H180" s="283" t="s">
        <v>532</v>
      </c>
      <c r="I180" s="283" t="s">
        <v>461</v>
      </c>
      <c r="J180" s="283">
        <v>255</v>
      </c>
      <c r="K180" s="327"/>
    </row>
    <row r="181" spans="2:11" s="1" customFormat="1" ht="15" customHeight="1">
      <c r="B181" s="306"/>
      <c r="C181" s="283" t="s">
        <v>101</v>
      </c>
      <c r="D181" s="283"/>
      <c r="E181" s="283"/>
      <c r="F181" s="305" t="s">
        <v>459</v>
      </c>
      <c r="G181" s="283"/>
      <c r="H181" s="283" t="s">
        <v>423</v>
      </c>
      <c r="I181" s="283" t="s">
        <v>461</v>
      </c>
      <c r="J181" s="283">
        <v>10</v>
      </c>
      <c r="K181" s="327"/>
    </row>
    <row r="182" spans="2:11" s="1" customFormat="1" ht="15" customHeight="1">
      <c r="B182" s="306"/>
      <c r="C182" s="283" t="s">
        <v>102</v>
      </c>
      <c r="D182" s="283"/>
      <c r="E182" s="283"/>
      <c r="F182" s="305" t="s">
        <v>459</v>
      </c>
      <c r="G182" s="283"/>
      <c r="H182" s="283" t="s">
        <v>533</v>
      </c>
      <c r="I182" s="283" t="s">
        <v>494</v>
      </c>
      <c r="J182" s="283"/>
      <c r="K182" s="327"/>
    </row>
    <row r="183" spans="2:11" s="1" customFormat="1" ht="15" customHeight="1">
      <c r="B183" s="306"/>
      <c r="C183" s="283" t="s">
        <v>534</v>
      </c>
      <c r="D183" s="283"/>
      <c r="E183" s="283"/>
      <c r="F183" s="305" t="s">
        <v>459</v>
      </c>
      <c r="G183" s="283"/>
      <c r="H183" s="283" t="s">
        <v>535</v>
      </c>
      <c r="I183" s="283" t="s">
        <v>494</v>
      </c>
      <c r="J183" s="283"/>
      <c r="K183" s="327"/>
    </row>
    <row r="184" spans="2:11" s="1" customFormat="1" ht="15" customHeight="1">
      <c r="B184" s="306"/>
      <c r="C184" s="283" t="s">
        <v>523</v>
      </c>
      <c r="D184" s="283"/>
      <c r="E184" s="283"/>
      <c r="F184" s="305" t="s">
        <v>459</v>
      </c>
      <c r="G184" s="283"/>
      <c r="H184" s="283" t="s">
        <v>536</v>
      </c>
      <c r="I184" s="283" t="s">
        <v>494</v>
      </c>
      <c r="J184" s="283"/>
      <c r="K184" s="327"/>
    </row>
    <row r="185" spans="2:11" s="1" customFormat="1" ht="15" customHeight="1">
      <c r="B185" s="306"/>
      <c r="C185" s="283" t="s">
        <v>104</v>
      </c>
      <c r="D185" s="283"/>
      <c r="E185" s="283"/>
      <c r="F185" s="305" t="s">
        <v>465</v>
      </c>
      <c r="G185" s="283"/>
      <c r="H185" s="283" t="s">
        <v>537</v>
      </c>
      <c r="I185" s="283" t="s">
        <v>461</v>
      </c>
      <c r="J185" s="283">
        <v>50</v>
      </c>
      <c r="K185" s="327"/>
    </row>
    <row r="186" spans="2:11" s="1" customFormat="1" ht="15" customHeight="1">
      <c r="B186" s="306"/>
      <c r="C186" s="283" t="s">
        <v>538</v>
      </c>
      <c r="D186" s="283"/>
      <c r="E186" s="283"/>
      <c r="F186" s="305" t="s">
        <v>465</v>
      </c>
      <c r="G186" s="283"/>
      <c r="H186" s="283" t="s">
        <v>539</v>
      </c>
      <c r="I186" s="283" t="s">
        <v>540</v>
      </c>
      <c r="J186" s="283"/>
      <c r="K186" s="327"/>
    </row>
    <row r="187" spans="2:11" s="1" customFormat="1" ht="15" customHeight="1">
      <c r="B187" s="306"/>
      <c r="C187" s="283" t="s">
        <v>541</v>
      </c>
      <c r="D187" s="283"/>
      <c r="E187" s="283"/>
      <c r="F187" s="305" t="s">
        <v>465</v>
      </c>
      <c r="G187" s="283"/>
      <c r="H187" s="283" t="s">
        <v>542</v>
      </c>
      <c r="I187" s="283" t="s">
        <v>540</v>
      </c>
      <c r="J187" s="283"/>
      <c r="K187" s="327"/>
    </row>
    <row r="188" spans="2:11" s="1" customFormat="1" ht="15" customHeight="1">
      <c r="B188" s="306"/>
      <c r="C188" s="283" t="s">
        <v>543</v>
      </c>
      <c r="D188" s="283"/>
      <c r="E188" s="283"/>
      <c r="F188" s="305" t="s">
        <v>465</v>
      </c>
      <c r="G188" s="283"/>
      <c r="H188" s="283" t="s">
        <v>544</v>
      </c>
      <c r="I188" s="283" t="s">
        <v>540</v>
      </c>
      <c r="J188" s="283"/>
      <c r="K188" s="327"/>
    </row>
    <row r="189" spans="2:11" s="1" customFormat="1" ht="15" customHeight="1">
      <c r="B189" s="306"/>
      <c r="C189" s="339" t="s">
        <v>545</v>
      </c>
      <c r="D189" s="283"/>
      <c r="E189" s="283"/>
      <c r="F189" s="305" t="s">
        <v>465</v>
      </c>
      <c r="G189" s="283"/>
      <c r="H189" s="283" t="s">
        <v>546</v>
      </c>
      <c r="I189" s="283" t="s">
        <v>547</v>
      </c>
      <c r="J189" s="340" t="s">
        <v>548</v>
      </c>
      <c r="K189" s="327"/>
    </row>
    <row r="190" spans="2:11" s="1" customFormat="1" ht="15" customHeight="1">
      <c r="B190" s="306"/>
      <c r="C190" s="290" t="s">
        <v>42</v>
      </c>
      <c r="D190" s="283"/>
      <c r="E190" s="283"/>
      <c r="F190" s="305" t="s">
        <v>459</v>
      </c>
      <c r="G190" s="283"/>
      <c r="H190" s="280" t="s">
        <v>549</v>
      </c>
      <c r="I190" s="283" t="s">
        <v>550</v>
      </c>
      <c r="J190" s="283"/>
      <c r="K190" s="327"/>
    </row>
    <row r="191" spans="2:11" s="1" customFormat="1" ht="15" customHeight="1">
      <c r="B191" s="306"/>
      <c r="C191" s="290" t="s">
        <v>551</v>
      </c>
      <c r="D191" s="283"/>
      <c r="E191" s="283"/>
      <c r="F191" s="305" t="s">
        <v>459</v>
      </c>
      <c r="G191" s="283"/>
      <c r="H191" s="283" t="s">
        <v>552</v>
      </c>
      <c r="I191" s="283" t="s">
        <v>494</v>
      </c>
      <c r="J191" s="283"/>
      <c r="K191" s="327"/>
    </row>
    <row r="192" spans="2:11" s="1" customFormat="1" ht="15" customHeight="1">
      <c r="B192" s="306"/>
      <c r="C192" s="290" t="s">
        <v>553</v>
      </c>
      <c r="D192" s="283"/>
      <c r="E192" s="283"/>
      <c r="F192" s="305" t="s">
        <v>459</v>
      </c>
      <c r="G192" s="283"/>
      <c r="H192" s="283" t="s">
        <v>554</v>
      </c>
      <c r="I192" s="283" t="s">
        <v>494</v>
      </c>
      <c r="J192" s="283"/>
      <c r="K192" s="327"/>
    </row>
    <row r="193" spans="2:11" s="1" customFormat="1" ht="15" customHeight="1">
      <c r="B193" s="306"/>
      <c r="C193" s="290" t="s">
        <v>555</v>
      </c>
      <c r="D193" s="283"/>
      <c r="E193" s="283"/>
      <c r="F193" s="305" t="s">
        <v>465</v>
      </c>
      <c r="G193" s="283"/>
      <c r="H193" s="283" t="s">
        <v>556</v>
      </c>
      <c r="I193" s="283" t="s">
        <v>494</v>
      </c>
      <c r="J193" s="283"/>
      <c r="K193" s="327"/>
    </row>
    <row r="194" spans="2:11" s="1" customFormat="1" ht="15" customHeight="1">
      <c r="B194" s="333"/>
      <c r="C194" s="341"/>
      <c r="D194" s="315"/>
      <c r="E194" s="315"/>
      <c r="F194" s="315"/>
      <c r="G194" s="315"/>
      <c r="H194" s="315"/>
      <c r="I194" s="315"/>
      <c r="J194" s="315"/>
      <c r="K194" s="334"/>
    </row>
    <row r="195" spans="2:11" s="1" customFormat="1" ht="18.75" customHeight="1">
      <c r="B195" s="280"/>
      <c r="C195" s="283"/>
      <c r="D195" s="283"/>
      <c r="E195" s="283"/>
      <c r="F195" s="305"/>
      <c r="G195" s="283"/>
      <c r="H195" s="283"/>
      <c r="I195" s="283"/>
      <c r="J195" s="283"/>
      <c r="K195" s="280"/>
    </row>
    <row r="196" spans="2:11" s="1" customFormat="1" ht="18.75" customHeight="1">
      <c r="B196" s="280"/>
      <c r="C196" s="283"/>
      <c r="D196" s="283"/>
      <c r="E196" s="283"/>
      <c r="F196" s="305"/>
      <c r="G196" s="283"/>
      <c r="H196" s="283"/>
      <c r="I196" s="283"/>
      <c r="J196" s="283"/>
      <c r="K196" s="280"/>
    </row>
    <row r="197" spans="2:11" s="1" customFormat="1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spans="2:11" s="1" customFormat="1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spans="2:11" s="1" customFormat="1" ht="21">
      <c r="B199" s="273"/>
      <c r="C199" s="274" t="s">
        <v>557</v>
      </c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5.5" customHeight="1">
      <c r="B200" s="273"/>
      <c r="C200" s="342" t="s">
        <v>558</v>
      </c>
      <c r="D200" s="342"/>
      <c r="E200" s="342"/>
      <c r="F200" s="342" t="s">
        <v>559</v>
      </c>
      <c r="G200" s="343"/>
      <c r="H200" s="342" t="s">
        <v>560</v>
      </c>
      <c r="I200" s="342"/>
      <c r="J200" s="342"/>
      <c r="K200" s="275"/>
    </row>
    <row r="201" spans="2:11" s="1" customFormat="1" ht="5.25" customHeight="1">
      <c r="B201" s="306"/>
      <c r="C201" s="303"/>
      <c r="D201" s="303"/>
      <c r="E201" s="303"/>
      <c r="F201" s="303"/>
      <c r="G201" s="283"/>
      <c r="H201" s="303"/>
      <c r="I201" s="303"/>
      <c r="J201" s="303"/>
      <c r="K201" s="327"/>
    </row>
    <row r="202" spans="2:11" s="1" customFormat="1" ht="15" customHeight="1">
      <c r="B202" s="306"/>
      <c r="C202" s="283" t="s">
        <v>550</v>
      </c>
      <c r="D202" s="283"/>
      <c r="E202" s="283"/>
      <c r="F202" s="305" t="s">
        <v>43</v>
      </c>
      <c r="G202" s="283"/>
      <c r="H202" s="283" t="s">
        <v>561</v>
      </c>
      <c r="I202" s="283"/>
      <c r="J202" s="283"/>
      <c r="K202" s="327"/>
    </row>
    <row r="203" spans="2:11" s="1" customFormat="1" ht="15" customHeight="1">
      <c r="B203" s="306"/>
      <c r="C203" s="312"/>
      <c r="D203" s="283"/>
      <c r="E203" s="283"/>
      <c r="F203" s="305" t="s">
        <v>44</v>
      </c>
      <c r="G203" s="283"/>
      <c r="H203" s="283" t="s">
        <v>562</v>
      </c>
      <c r="I203" s="283"/>
      <c r="J203" s="283"/>
      <c r="K203" s="327"/>
    </row>
    <row r="204" spans="2:11" s="1" customFormat="1" ht="15" customHeight="1">
      <c r="B204" s="306"/>
      <c r="C204" s="312"/>
      <c r="D204" s="283"/>
      <c r="E204" s="283"/>
      <c r="F204" s="305" t="s">
        <v>47</v>
      </c>
      <c r="G204" s="283"/>
      <c r="H204" s="283" t="s">
        <v>563</v>
      </c>
      <c r="I204" s="283"/>
      <c r="J204" s="283"/>
      <c r="K204" s="327"/>
    </row>
    <row r="205" spans="2:11" s="1" customFormat="1" ht="15" customHeight="1">
      <c r="B205" s="306"/>
      <c r="C205" s="283"/>
      <c r="D205" s="283"/>
      <c r="E205" s="283"/>
      <c r="F205" s="305" t="s">
        <v>45</v>
      </c>
      <c r="G205" s="283"/>
      <c r="H205" s="283" t="s">
        <v>564</v>
      </c>
      <c r="I205" s="283"/>
      <c r="J205" s="283"/>
      <c r="K205" s="327"/>
    </row>
    <row r="206" spans="2:11" s="1" customFormat="1" ht="15" customHeight="1">
      <c r="B206" s="306"/>
      <c r="C206" s="283"/>
      <c r="D206" s="283"/>
      <c r="E206" s="283"/>
      <c r="F206" s="305" t="s">
        <v>46</v>
      </c>
      <c r="G206" s="283"/>
      <c r="H206" s="283" t="s">
        <v>565</v>
      </c>
      <c r="I206" s="283"/>
      <c r="J206" s="283"/>
      <c r="K206" s="327"/>
    </row>
    <row r="207" spans="2:11" s="1" customFormat="1" ht="15" customHeight="1">
      <c r="B207" s="306"/>
      <c r="C207" s="283"/>
      <c r="D207" s="283"/>
      <c r="E207" s="283"/>
      <c r="F207" s="305"/>
      <c r="G207" s="283"/>
      <c r="H207" s="283"/>
      <c r="I207" s="283"/>
      <c r="J207" s="283"/>
      <c r="K207" s="327"/>
    </row>
    <row r="208" spans="2:11" s="1" customFormat="1" ht="15" customHeight="1">
      <c r="B208" s="306"/>
      <c r="C208" s="283" t="s">
        <v>506</v>
      </c>
      <c r="D208" s="283"/>
      <c r="E208" s="283"/>
      <c r="F208" s="305" t="s">
        <v>79</v>
      </c>
      <c r="G208" s="283"/>
      <c r="H208" s="283" t="s">
        <v>566</v>
      </c>
      <c r="I208" s="283"/>
      <c r="J208" s="283"/>
      <c r="K208" s="327"/>
    </row>
    <row r="209" spans="2:11" s="1" customFormat="1" ht="15" customHeight="1">
      <c r="B209" s="306"/>
      <c r="C209" s="312"/>
      <c r="D209" s="283"/>
      <c r="E209" s="283"/>
      <c r="F209" s="305" t="s">
        <v>401</v>
      </c>
      <c r="G209" s="283"/>
      <c r="H209" s="283" t="s">
        <v>402</v>
      </c>
      <c r="I209" s="283"/>
      <c r="J209" s="283"/>
      <c r="K209" s="327"/>
    </row>
    <row r="210" spans="2:11" s="1" customFormat="1" ht="15" customHeight="1">
      <c r="B210" s="306"/>
      <c r="C210" s="283"/>
      <c r="D210" s="283"/>
      <c r="E210" s="283"/>
      <c r="F210" s="305" t="s">
        <v>399</v>
      </c>
      <c r="G210" s="283"/>
      <c r="H210" s="283" t="s">
        <v>567</v>
      </c>
      <c r="I210" s="283"/>
      <c r="J210" s="283"/>
      <c r="K210" s="327"/>
    </row>
    <row r="211" spans="2:11" s="1" customFormat="1" ht="15" customHeight="1">
      <c r="B211" s="344"/>
      <c r="C211" s="312"/>
      <c r="D211" s="312"/>
      <c r="E211" s="312"/>
      <c r="F211" s="305" t="s">
        <v>403</v>
      </c>
      <c r="G211" s="290"/>
      <c r="H211" s="331" t="s">
        <v>404</v>
      </c>
      <c r="I211" s="331"/>
      <c r="J211" s="331"/>
      <c r="K211" s="345"/>
    </row>
    <row r="212" spans="2:11" s="1" customFormat="1" ht="15" customHeight="1">
      <c r="B212" s="344"/>
      <c r="C212" s="312"/>
      <c r="D212" s="312"/>
      <c r="E212" s="312"/>
      <c r="F212" s="305" t="s">
        <v>405</v>
      </c>
      <c r="G212" s="290"/>
      <c r="H212" s="331" t="s">
        <v>568</v>
      </c>
      <c r="I212" s="331"/>
      <c r="J212" s="331"/>
      <c r="K212" s="345"/>
    </row>
    <row r="213" spans="2:11" s="1" customFormat="1" ht="15" customHeight="1">
      <c r="B213" s="344"/>
      <c r="C213" s="312"/>
      <c r="D213" s="312"/>
      <c r="E213" s="312"/>
      <c r="F213" s="346"/>
      <c r="G213" s="290"/>
      <c r="H213" s="347"/>
      <c r="I213" s="347"/>
      <c r="J213" s="347"/>
      <c r="K213" s="345"/>
    </row>
    <row r="214" spans="2:11" s="1" customFormat="1" ht="15" customHeight="1">
      <c r="B214" s="344"/>
      <c r="C214" s="283" t="s">
        <v>530</v>
      </c>
      <c r="D214" s="312"/>
      <c r="E214" s="312"/>
      <c r="F214" s="305">
        <v>1</v>
      </c>
      <c r="G214" s="290"/>
      <c r="H214" s="331" t="s">
        <v>569</v>
      </c>
      <c r="I214" s="331"/>
      <c r="J214" s="331"/>
      <c r="K214" s="345"/>
    </row>
    <row r="215" spans="2:11" s="1" customFormat="1" ht="15" customHeight="1">
      <c r="B215" s="344"/>
      <c r="C215" s="312"/>
      <c r="D215" s="312"/>
      <c r="E215" s="312"/>
      <c r="F215" s="305">
        <v>2</v>
      </c>
      <c r="G215" s="290"/>
      <c r="H215" s="331" t="s">
        <v>570</v>
      </c>
      <c r="I215" s="331"/>
      <c r="J215" s="331"/>
      <c r="K215" s="345"/>
    </row>
    <row r="216" spans="2:11" s="1" customFormat="1" ht="15" customHeight="1">
      <c r="B216" s="344"/>
      <c r="C216" s="312"/>
      <c r="D216" s="312"/>
      <c r="E216" s="312"/>
      <c r="F216" s="305">
        <v>3</v>
      </c>
      <c r="G216" s="290"/>
      <c r="H216" s="331" t="s">
        <v>571</v>
      </c>
      <c r="I216" s="331"/>
      <c r="J216" s="331"/>
      <c r="K216" s="345"/>
    </row>
    <row r="217" spans="2:11" s="1" customFormat="1" ht="15" customHeight="1">
      <c r="B217" s="344"/>
      <c r="C217" s="312"/>
      <c r="D217" s="312"/>
      <c r="E217" s="312"/>
      <c r="F217" s="305">
        <v>4</v>
      </c>
      <c r="G217" s="290"/>
      <c r="H217" s="331" t="s">
        <v>572</v>
      </c>
      <c r="I217" s="331"/>
      <c r="J217" s="331"/>
      <c r="K217" s="345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KIP02\admin</dc:creator>
  <cp:keywords/>
  <dc:description/>
  <cp:lastModifiedBy>KIP02\admin</cp:lastModifiedBy>
  <dcterms:created xsi:type="dcterms:W3CDTF">2020-06-16T06:25:56Z</dcterms:created>
  <dcterms:modified xsi:type="dcterms:W3CDTF">2020-06-16T06:26:01Z</dcterms:modified>
  <cp:category/>
  <cp:version/>
  <cp:contentType/>
  <cp:contentStatus/>
</cp:coreProperties>
</file>