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ýtlak V1, V2" sheetId="2" r:id="rId2"/>
    <sheet name="02 - Elektroinstalace" sheetId="3" r:id="rId3"/>
    <sheet name="VRN - Vedlejší náklady st...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_FilterDatabase" localSheetId="1" hidden="1">'01 - Výtlak V1, V2'!$C$125:$K$435</definedName>
    <definedName name="_xlnm.Print_Area" localSheetId="1">'01 - Výtlak V1, V2'!$C$4:$J$76,'01 - Výtlak V1, V2'!$C$82:$J$107,'01 - Výtlak V1, V2'!$C$113:$K$435</definedName>
    <definedName name="_xlnm._FilterDatabase" localSheetId="2" hidden="1">'02 - Elektroinstalace'!$C$122:$K$249</definedName>
    <definedName name="_xlnm.Print_Area" localSheetId="2">'02 - Elektroinstalace'!$C$4:$J$76,'02 - Elektroinstalace'!$C$82:$J$104,'02 - Elektroinstalace'!$C$110:$K$249</definedName>
    <definedName name="_xlnm._FilterDatabase" localSheetId="3" hidden="1">'VRN - Vedlejší náklady st...'!$C$119:$K$148</definedName>
    <definedName name="_xlnm.Print_Area" localSheetId="3">'VRN - Vedlejší náklady st...'!$C$4:$J$76,'VRN - Vedlejší náklady st...'!$C$82:$J$101,'VRN - Vedlejší náklady st...'!$C$107:$K$148</definedName>
    <definedName name="_xlnm.Print_Area" localSheetId="4">'Seznam figur'!$C$4:$G$211</definedName>
    <definedName name="_xlnm.Print_Titles" localSheetId="0">'Rekapitulace stavby'!$92:$92</definedName>
    <definedName name="_xlnm.Print_Titles" localSheetId="2">'02 - Elektroinstalace'!$122:$122</definedName>
    <definedName name="_xlnm.Print_Titles" localSheetId="3">'VRN - Vedlejší náklady st...'!$119:$119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<sst xmlns="http://schemas.openxmlformats.org/spreadsheetml/2006/main" count="6156" uniqueCount="792">
  <si>
    <t>Export Komplet</t>
  </si>
  <si>
    <t/>
  </si>
  <si>
    <t>2.0</t>
  </si>
  <si>
    <t>ZAMOK</t>
  </si>
  <si>
    <t>False</t>
  </si>
  <si>
    <t>{e7f22f1c-a413-45d0-9ab8-dffba0d2067d}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</si>
  <si>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</si>
  <si>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</si>
  <si>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</si>
  <si>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</si>
  <si>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</si>
  <si>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</si>
  <si>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</si>
  <si>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</si>
  <si>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</si>
  <si>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</si>
  <si>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</si>
  <si>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výtlaku z BT1, 2 do VDJ Benátky</t>
  </si>
  <si>
    <t>KSO:</t>
  </si>
  <si>
    <t>CC-CZ:</t>
  </si>
  <si>
    <t>Místo:</t>
  </si>
  <si>
    <t>Benátky</t>
  </si>
  <si>
    <t>Datum:</t>
  </si>
  <si>
    <t>8. 6. 2020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</si>
  <si>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</si>
  <si>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</si>
  <si>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</si>
  <si>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</si>
  <si>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</si>
  <si>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</si>
  <si>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</si>
  <si>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</si>
  <si>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</si>
  <si>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</si>
  <si>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</si>
  <si>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</si>
  <si>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</si>
  <si>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</si>
  <si>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</si>
  <si>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</si>
  <si>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</si>
  <si>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</si>
  <si>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</si>
  <si>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</si>
  <si>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</si>
  <si>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</si>
  <si>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</si>
  <si>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</si>
  <si>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</si>
  <si>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</si>
  <si>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</si>
  <si>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</si>
  <si>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</si>
  <si>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</si>
  <si>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</si>
  <si>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</si>
  <si>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</si>
  <si>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</si>
  <si>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</si>
  <si>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</si>
  <si>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</si>
  <si>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</si>
  <si>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</si>
  <si>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</si>
  <si>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</si>
  <si>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</si>
  <si>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</si>
  <si>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</si>
  <si>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</si>
  <si>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</si>
  <si>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</si>
  <si>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</si>
  <si>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</si>
  <si>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</si>
  <si>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</si>
  <si>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</si>
  <si>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</si>
  <si>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</si>
  <si>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</si>
  <si>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Výtlak V1, V2</t>
  </si>
  <si>
    <t>STA</t>
  </si>
  <si>
    <t>1</t>
  </si>
  <si>
    <t>{b182b92a-4815-4ce6-a4ba-fd04e83926c0}</t>
  </si>
  <si>
    <t>827 11</t>
  </si>
  <si>
    <t>2</t>
  </si>
  <si>
    <t>02</t>
  </si>
  <si>
    <t>Elektroinstalace</t>
  </si>
  <si>
    <t>{42f686b2-bb09-43f4-a12a-80012ac9ba16}</t>
  </si>
  <si>
    <t>VRN</t>
  </si>
  <si>
    <t xml:space="preserve">Vedlejší náklady stavby </t>
  </si>
  <si>
    <t>VON</t>
  </si>
  <si>
    <t>{d9be6604-391d-466e-9329-bf190227b712}</t>
  </si>
  <si>
    <t>blok</t>
  </si>
  <si>
    <t>Mezisoučet</t>
  </si>
  <si>
    <t>0,16</t>
  </si>
  <si>
    <t>izolace_v</t>
  </si>
  <si>
    <t>0,5</t>
  </si>
  <si>
    <t>KRYCÍ LIST SOUPISU PRACÍ</t>
  </si>
  <si>
    <t>loze_</t>
  </si>
  <si>
    <t>41,04</t>
  </si>
  <si>
    <t>obsyp_</t>
  </si>
  <si>
    <t>246,24</t>
  </si>
  <si>
    <t>pazeni_2</t>
  </si>
  <si>
    <t>1808,24</t>
  </si>
  <si>
    <t>pazeni_4</t>
  </si>
  <si>
    <t>103</t>
  </si>
  <si>
    <t>Objekt:</t>
  </si>
  <si>
    <t>PE_280</t>
  </si>
  <si>
    <t>513</t>
  </si>
  <si>
    <t>01 - Výtlak V1, V2</t>
  </si>
  <si>
    <t>PE_32</t>
  </si>
  <si>
    <t>3</t>
  </si>
  <si>
    <t>podsyp_skruže</t>
  </si>
  <si>
    <t>0,675</t>
  </si>
  <si>
    <t>22221</t>
  </si>
  <si>
    <t>sypanina</t>
  </si>
  <si>
    <t>257,222</t>
  </si>
  <si>
    <t>štěrk</t>
  </si>
  <si>
    <t>obsyp_-0,294</t>
  </si>
  <si>
    <t>214,668</t>
  </si>
  <si>
    <t>vod_přem</t>
  </si>
  <si>
    <t>289,269</t>
  </si>
  <si>
    <t>vsak</t>
  </si>
  <si>
    <t>0,25</t>
  </si>
  <si>
    <t>vytlač</t>
  </si>
  <si>
    <t>Součet</t>
  </si>
  <si>
    <t>zásyp_skruže</t>
  </si>
  <si>
    <t>0,589</t>
  </si>
  <si>
    <t>zepráce</t>
  </si>
  <si>
    <t>549,746</t>
  </si>
  <si>
    <t>zepráce_j</t>
  </si>
  <si>
    <t>26,6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</si>
  <si>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</si>
  <si>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</si>
  <si>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</si>
  <si>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</si>
  <si>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</si>
  <si>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</si>
  <si>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</si>
  <si>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</si>
  <si>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</si>
  <si>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</si>
  <si>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</si>
  <si>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99 - Přesun hmot</t>
  </si>
  <si>
    <t xml:space="preserve">    997 - Přesun sutě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</si>
  <si>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</si>
  <si>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</si>
  <si>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</si>
  <si>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</si>
  <si>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</si>
  <si>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</si>
  <si>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</si>
  <si>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</si>
  <si>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</si>
  <si>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</si>
  <si>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</si>
  <si>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</si>
  <si>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</si>
  <si>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</si>
  <si>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</si>
  <si>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</si>
  <si>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</si>
  <si>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</si>
  <si>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</si>
  <si>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</si>
  <si>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</si>
  <si>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</si>
  <si>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</si>
  <si>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CS ÚRS 2020 01</t>
  </si>
  <si>
    <t>4</t>
  </si>
  <si>
    <t>-961811782</t>
  </si>
  <si>
    <t>VV</t>
  </si>
  <si>
    <t>"viz.příloha D.1  Technická zpráva"</t>
  </si>
  <si>
    <t>257</t>
  </si>
  <si>
    <t>115101301</t>
  </si>
  <si>
    <t>Pohotovost čerpací soupravy pro dopravní výšku do 10 m přítok do 500 l/min</t>
  </si>
  <si>
    <t>den</t>
  </si>
  <si>
    <t>1021763497</t>
  </si>
  <si>
    <t>25,7</t>
  </si>
  <si>
    <t>119001401</t>
  </si>
  <si>
    <t>Dočasné zajištění potrubí ocelového nebo litinového DN do 200 mm</t>
  </si>
  <si>
    <t>m</t>
  </si>
  <si>
    <t>-1227931051</t>
  </si>
  <si>
    <t>1*0,80</t>
  </si>
  <si>
    <t>129001101</t>
  </si>
  <si>
    <t>Příplatek za ztížení odkopávky nebo prokopávky v blízkosti inženýrských sítí</t>
  </si>
  <si>
    <t>m3</t>
  </si>
  <si>
    <t>-390885071</t>
  </si>
  <si>
    <t>2*0,80*1,6</t>
  </si>
  <si>
    <t>5</t>
  </si>
  <si>
    <t>132254104</t>
  </si>
  <si>
    <t>Hloubení rýh zapažených š do 800 mm v hornině třídy těžitelnosti I, skupiny 3 objem přes 100 m3 strojně</t>
  </si>
  <si>
    <t>-95530044</t>
  </si>
  <si>
    <t>"z výpisu objemu zem.prací"</t>
  </si>
  <si>
    <t>"výtlak V1" 672,38+29,74</t>
  </si>
  <si>
    <t>"výtlak V2" 37,84</t>
  </si>
  <si>
    <t>"štěrkový vsakovací prostor" (1*0,5*1,7)*1</t>
  </si>
  <si>
    <t>"výkop pro patku pro sloupek na označení hydrantu, šoupátka"  (0,25*0,25*0,3)*3</t>
  </si>
  <si>
    <t>"výkop pro skruž - označení hydrantu, šoupátka" (1,5*1,5*0,35)*3</t>
  </si>
  <si>
    <t>"sonda na zjištění stáv.sítí - rozšíření"  1,5*0,70*1,6</t>
  </si>
  <si>
    <t>-"ornice+ podorničí"  461,5*0,80*0,50</t>
  </si>
  <si>
    <t>-"tráva" (23,5*0,80*0,25)-(28*0,80*0,25)-(1,5*0,70*0,25)</t>
  </si>
  <si>
    <t>zepráce*0,30</t>
  </si>
  <si>
    <t>6</t>
  </si>
  <si>
    <t>132354104</t>
  </si>
  <si>
    <t>Hloubení rýh zapažených š do 800 mm v hornině třídy těžitelnosti II, skupiny 4 objem přes 100 m3 strojně</t>
  </si>
  <si>
    <t>1864680033</t>
  </si>
  <si>
    <t>zepráce*0,70</t>
  </si>
  <si>
    <t>7</t>
  </si>
  <si>
    <t>132254205</t>
  </si>
  <si>
    <t>Hloubení zapažených rýh š do 2000 mm v hornině třídy těžitelnosti I, skupiny 3 objem do 1000 m3</t>
  </si>
  <si>
    <t>443233901</t>
  </si>
  <si>
    <t>"viz. příloha D.1 Technická zpráva"</t>
  </si>
  <si>
    <t>"výkop na napojení" (2*2*1,9)*2+(2*2*3,6)</t>
  </si>
  <si>
    <t>-"tráva" (2*2*0,25)*3</t>
  </si>
  <si>
    <t>zepráce_j*0,30</t>
  </si>
  <si>
    <t>8</t>
  </si>
  <si>
    <t>132354205</t>
  </si>
  <si>
    <t>Hloubení zapažených rýh š do 2000 mm v hornině třídy těžitelnosti II, skupiny 4 objem do 1000 m3</t>
  </si>
  <si>
    <t>-668676620</t>
  </si>
  <si>
    <t>zepráce_j*0,70</t>
  </si>
  <si>
    <t>9</t>
  </si>
  <si>
    <t>151101101</t>
  </si>
  <si>
    <t>Zřízení příložného pažení a rozepření stěn rýh hl do 2 m</t>
  </si>
  <si>
    <t>m2</t>
  </si>
  <si>
    <t>-336778025</t>
  </si>
  <si>
    <t>"výtlak V1" 1681,0</t>
  </si>
  <si>
    <t>"výtlak V2" 94,6</t>
  </si>
  <si>
    <t>"sonda na zjištění stáv.sítí - rozšíření" 2*0,70*1,6</t>
  </si>
  <si>
    <t>"výkop na napojení" (4*2,0*1,9)*2</t>
  </si>
  <si>
    <t>10</t>
  </si>
  <si>
    <t>151101111</t>
  </si>
  <si>
    <t>Odstranění příložného pažení a rozepření stěn rýh hl do 2 m</t>
  </si>
  <si>
    <t>1696869189</t>
  </si>
  <si>
    <t>11</t>
  </si>
  <si>
    <t>151101102</t>
  </si>
  <si>
    <t>Zřízení příložného pažení a rozepření stěn rýh hl do 4 m</t>
  </si>
  <si>
    <t>1985018133</t>
  </si>
  <si>
    <t>"výtlak V1" 74,2</t>
  </si>
  <si>
    <t>"výkop na napojení" 4*2*3,6</t>
  </si>
  <si>
    <t>12</t>
  </si>
  <si>
    <t>151101112</t>
  </si>
  <si>
    <t>Odstranění příložného pažení a rozepření stěn rýh hl do 4 m</t>
  </si>
  <si>
    <t>53032017</t>
  </si>
  <si>
    <t>13</t>
  </si>
  <si>
    <t>162651112</t>
  </si>
  <si>
    <t>Vodorovné přemístění do 5000 m výkopku/sypaniny z horniny třídy těžitelnosti I, skupiny 1 až 3</t>
  </si>
  <si>
    <t>-2003841354</t>
  </si>
  <si>
    <t>"Vytlačená kubatura :"</t>
  </si>
  <si>
    <t>"lože pod potrubí"</t>
  </si>
  <si>
    <t>"výtlak V1" 485*0,80*0,10</t>
  </si>
  <si>
    <t>"výtlak V2" 28*0,80*0,10</t>
  </si>
  <si>
    <t>"obsyp"</t>
  </si>
  <si>
    <t>"výtlak V1" 485*0,80*0,60</t>
  </si>
  <si>
    <t>"výtlak V2" 28*0,80*0,60</t>
  </si>
  <si>
    <t>"beton.bloky"</t>
  </si>
  <si>
    <t>2*0,2*0,5*0,80</t>
  </si>
  <si>
    <t>"štěrkový vsakovací prostor" (1*0,5*0,5)*1</t>
  </si>
  <si>
    <t>"patky pro sloupky pro označení hydrantu, šoupátka" (0,25*0,25*0,3)*3</t>
  </si>
  <si>
    <t>"skruž na označení hydrantu, šoupátka" (3,14*(1,2)^2/4*0,25)*3</t>
  </si>
  <si>
    <t>"podsyp skruže" (1,5*1,5*0,10)*3</t>
  </si>
  <si>
    <t>"přemístění výkopku na skládku určenou investorem" vod_přem*0,30</t>
  </si>
  <si>
    <t>14</t>
  </si>
  <si>
    <t>162651132</t>
  </si>
  <si>
    <t>Vodorovné přemístění do 5000 m výkopku/sypaniny z horniny třídy těžitelnosti II, skupiny 4 a 5</t>
  </si>
  <si>
    <t>-773173966</t>
  </si>
  <si>
    <t>vod_přem*0,70</t>
  </si>
  <si>
    <t>167151111</t>
  </si>
  <si>
    <t>Nakládání výkopku z hornin třídy těžitelnosti I, skupiny 1 až 3 přes 100 m3</t>
  </si>
  <si>
    <t>1919463093</t>
  </si>
  <si>
    <t>vod_přem*0,30</t>
  </si>
  <si>
    <t>16</t>
  </si>
  <si>
    <t>167151112</t>
  </si>
  <si>
    <t>Nakládání výkopku z hornin třídy těžitelnosti II, skupiny 4 a 5 přes 100 m3</t>
  </si>
  <si>
    <t>429772154</t>
  </si>
  <si>
    <t>17</t>
  </si>
  <si>
    <t>171251201</t>
  </si>
  <si>
    <t>Uložení sypaniny na skládky nebo meziskládky</t>
  </si>
  <si>
    <t>700189773</t>
  </si>
  <si>
    <t>"uložení sypaniny na skládku určenou investorem" vod_přem</t>
  </si>
  <si>
    <t>18</t>
  </si>
  <si>
    <t>171201231</t>
  </si>
  <si>
    <t>Poplatek za uložení zeminy a kamení na recyklační skládce (skládkovné) kód odpadu 17 05 04</t>
  </si>
  <si>
    <t>t</t>
  </si>
  <si>
    <t>-1374627686</t>
  </si>
  <si>
    <t>vod_přem*1,8</t>
  </si>
  <si>
    <t>19</t>
  </si>
  <si>
    <t>174101101</t>
  </si>
  <si>
    <t>Zásyp jam, šachet rýh nebo kolem objektů sypaninou se zhutněním</t>
  </si>
  <si>
    <t>M3</t>
  </si>
  <si>
    <t>1171368767</t>
  </si>
  <si>
    <t>(zepráce+zepráce_j)-vytlač</t>
  </si>
  <si>
    <t>20</t>
  </si>
  <si>
    <t>174101102</t>
  </si>
  <si>
    <t>Zásyp v uzavřených prostorech sypaninou se zhutněním</t>
  </si>
  <si>
    <t>1348373252</t>
  </si>
  <si>
    <t>"zásyp skruže kamenivem" (3,14*(1,0)^2/4*0,25)*3</t>
  </si>
  <si>
    <t>174201101</t>
  </si>
  <si>
    <t>Zásyp jam, šachet rýh nebo kolem objektů sypaninou bez zhutnění</t>
  </si>
  <si>
    <t>1345033746</t>
  </si>
  <si>
    <t>"viz.příloha D.1 Technická zpráva"</t>
  </si>
  <si>
    <t>"štěrkový vsakovací prostor"</t>
  </si>
  <si>
    <t>(1*0,5*0,5)*1</t>
  </si>
  <si>
    <t>22</t>
  </si>
  <si>
    <t>175111101</t>
  </si>
  <si>
    <t>Obsypání potrubí ručně sypaninou bez prohození, uloženou do 3 m</t>
  </si>
  <si>
    <t>-1861001256</t>
  </si>
  <si>
    <t>"výtlak V1" 3,14*(0,280)^2/4*485,0</t>
  </si>
  <si>
    <t>"výtlak V2" 3,14*(0,280)^2/4*28,0</t>
  </si>
  <si>
    <t>obsyp_-31,572</t>
  </si>
  <si>
    <t>23</t>
  </si>
  <si>
    <t>M</t>
  </si>
  <si>
    <t>58343872</t>
  </si>
  <si>
    <t>kamenivo drcené hrubé frakce 8/16</t>
  </si>
  <si>
    <t>-150866217</t>
  </si>
  <si>
    <t>zásyp_skruže*1,8</t>
  </si>
  <si>
    <t>24</t>
  </si>
  <si>
    <t>58343930</t>
  </si>
  <si>
    <t>kamenivo drcené hrubé frakce 16-32</t>
  </si>
  <si>
    <t>-15487827</t>
  </si>
  <si>
    <t>vsak*1,8</t>
  </si>
  <si>
    <t>25</t>
  </si>
  <si>
    <t>58337310</t>
  </si>
  <si>
    <t>štěrkopísek frakce 0/4</t>
  </si>
  <si>
    <t>-1875752366</t>
  </si>
  <si>
    <t>štěrk*1,8</t>
  </si>
  <si>
    <t>26</t>
  </si>
  <si>
    <t>574049837</t>
  </si>
  <si>
    <t>"přesun sypaniny, netýká se přesunu hmot"</t>
  </si>
  <si>
    <t>štěrk+loze_+zásyp_skruže+podsyp_skruže+vsak</t>
  </si>
  <si>
    <t>27</t>
  </si>
  <si>
    <t>162351104</t>
  </si>
  <si>
    <t>Vodorovné přemístění do 1000 m výkopku/sypaniny z horniny třídy těžitelnosti I, skupiny 1 až 3</t>
  </si>
  <si>
    <t>632637426</t>
  </si>
  <si>
    <t>28</t>
  </si>
  <si>
    <t>121151124</t>
  </si>
  <si>
    <t>Sejmutí ornice plochy přes 500 m2 tl vrstvy do 250 mm strojně</t>
  </si>
  <si>
    <t>1469754468</t>
  </si>
  <si>
    <t>"tráva" (23,5+28,0)*3,0</t>
  </si>
  <si>
    <t>"ornice" 461,5*6,0</t>
  </si>
  <si>
    <t>"podorničí" 461,5*6,0</t>
  </si>
  <si>
    <t>29</t>
  </si>
  <si>
    <t>181351114</t>
  </si>
  <si>
    <t>Rozprostření ornice tl vrstvy do 250 mm pl přes 500 m2 v rovině nebo ve svahu do 1:5 strojně</t>
  </si>
  <si>
    <t>-2144251972</t>
  </si>
  <si>
    <t>30</t>
  </si>
  <si>
    <t>00572470</t>
  </si>
  <si>
    <t>osivo směs travní univerzál</t>
  </si>
  <si>
    <t>kg</t>
  </si>
  <si>
    <t>2031511739</t>
  </si>
  <si>
    <t>(23,5+28,0)*3,0*0,03</t>
  </si>
  <si>
    <t>31</t>
  </si>
  <si>
    <t>181411121</t>
  </si>
  <si>
    <t>Založení lučního trávníku výsevem plochy do 1000 m2 v rovině a ve svahu do 1:5</t>
  </si>
  <si>
    <t>56052466</t>
  </si>
  <si>
    <t>Svislé a kompletní konstrukce</t>
  </si>
  <si>
    <t>32</t>
  </si>
  <si>
    <t>5923253501</t>
  </si>
  <si>
    <t xml:space="preserve">patka betonová prefabrikovaná  25x25x30 cm </t>
  </si>
  <si>
    <t>kus</t>
  </si>
  <si>
    <t>839131113</t>
  </si>
  <si>
    <t>"patka pro osazení sloupku na orientační tabulku"</t>
  </si>
  <si>
    <t>Vodorovné konstrukce</t>
  </si>
  <si>
    <t>33</t>
  </si>
  <si>
    <t>451573111</t>
  </si>
  <si>
    <t>Lože pod potrubí otevřený výkop ze štěrkopísku</t>
  </si>
  <si>
    <t>-423597831</t>
  </si>
  <si>
    <t>"podsyp_skruže" (1,5*1,5*0,10)*3</t>
  </si>
  <si>
    <t>34</t>
  </si>
  <si>
    <t>452313131</t>
  </si>
  <si>
    <t>Podkladní bloky z betonu prostého tř. C 12/15 otevřený výkop</t>
  </si>
  <si>
    <t>890892008</t>
  </si>
  <si>
    <t>35</t>
  </si>
  <si>
    <t>452353101</t>
  </si>
  <si>
    <t>Bednění podkladních bloků otevřený výkop</t>
  </si>
  <si>
    <t>M2</t>
  </si>
  <si>
    <t>1202052506</t>
  </si>
  <si>
    <t>2*2*(0,2+0,8)*0,5</t>
  </si>
  <si>
    <t>Trubní vedení</t>
  </si>
  <si>
    <t>36</t>
  </si>
  <si>
    <t>850355121</t>
  </si>
  <si>
    <t>Výřez nebo výsek na potrubí z trub litinových tlakových nebo plastických hmot DN 200</t>
  </si>
  <si>
    <t>-1901977555</t>
  </si>
  <si>
    <t>"viz. příloha D.1 Technická zpráva, příloha D.3 Schema kladečského plánu"</t>
  </si>
  <si>
    <t xml:space="preserve">"výřez na stávajícím potrubí OCEL200" </t>
  </si>
  <si>
    <t>37</t>
  </si>
  <si>
    <t>8573121221</t>
  </si>
  <si>
    <t>Spotřební materiál</t>
  </si>
  <si>
    <t>komplet</t>
  </si>
  <si>
    <t>-827079628</t>
  </si>
  <si>
    <t>"ostatní spotřební materiál jinde neuvedený, spojovací materiál, šrouby, těsnění"</t>
  </si>
  <si>
    <t>38</t>
  </si>
  <si>
    <t>871161141</t>
  </si>
  <si>
    <t>Montáž potrubí z PE100 SDR 11 otevřený výkop svařovaných na tupo D 32 x 3,0 mm</t>
  </si>
  <si>
    <t>1549557008</t>
  </si>
  <si>
    <t>"odvodnění hydrantu" 1*3,0</t>
  </si>
  <si>
    <t>39</t>
  </si>
  <si>
    <t>28613752</t>
  </si>
  <si>
    <t>potrubí vodovodní LDPE (rPE) D 32x4,4mm</t>
  </si>
  <si>
    <t>-1482938716</t>
  </si>
  <si>
    <t>PE_32*1,015</t>
  </si>
  <si>
    <t>40</t>
  </si>
  <si>
    <t>871361222</t>
  </si>
  <si>
    <t>Montáž potrubí z PE100 SDR 17 otevřený výkop svařovaných elektrotvarovkou D 280 x 16,6 mm</t>
  </si>
  <si>
    <t>-766714993</t>
  </si>
  <si>
    <t>"výtlak V1" 485,0</t>
  </si>
  <si>
    <t>"výtlak V2" 28,0</t>
  </si>
  <si>
    <t>41</t>
  </si>
  <si>
    <t>ELM.194671</t>
  </si>
  <si>
    <t>Trubka vodovodní PE 100 RC AQUALINE ROBUST, SDR 17  280x16,6mm (typ 2 dle PAS 1075); 12m</t>
  </si>
  <si>
    <t>-1421689558</t>
  </si>
  <si>
    <t>PE_280*1,015</t>
  </si>
  <si>
    <t>42</t>
  </si>
  <si>
    <t>857364122</t>
  </si>
  <si>
    <t>Montáž litinových tvarovek odbočných přírubových otevřený výkop DN 250</t>
  </si>
  <si>
    <t>-126521372</t>
  </si>
  <si>
    <t>1+1</t>
  </si>
  <si>
    <t>43</t>
  </si>
  <si>
    <t>55250739</t>
  </si>
  <si>
    <t>tvarovka přírubová s přírubovou odbočkou T-DN 200x80 PN10 natural</t>
  </si>
  <si>
    <t>1587242339</t>
  </si>
  <si>
    <t>1*1,02</t>
  </si>
  <si>
    <t>44</t>
  </si>
  <si>
    <t>55250744</t>
  </si>
  <si>
    <t>tvarovka přírubová s přírubovou odbočkou T-DN 250x250 PN10 natural</t>
  </si>
  <si>
    <t>-178312630</t>
  </si>
  <si>
    <t>45</t>
  </si>
  <si>
    <t>877361102</t>
  </si>
  <si>
    <t>Montáž elektrospojek na vodovodním potrubí z PE trub d 280</t>
  </si>
  <si>
    <t>472901619</t>
  </si>
  <si>
    <t>"elektrospojky" 63</t>
  </si>
  <si>
    <t>"oblouky" 4+2+1+2</t>
  </si>
  <si>
    <t>46</t>
  </si>
  <si>
    <t>28614928</t>
  </si>
  <si>
    <t>elektrospojka SDR17 PE 100 PN10 D 280mm</t>
  </si>
  <si>
    <t>-533118922</t>
  </si>
  <si>
    <t>63*1,015</t>
  </si>
  <si>
    <t>47</t>
  </si>
  <si>
    <t>WVN.FF050822W</t>
  </si>
  <si>
    <t>Oblouk 45° PE100 SDR17 280</t>
  </si>
  <si>
    <t>-1794450611</t>
  </si>
  <si>
    <t>2*1,015</t>
  </si>
  <si>
    <t>48</t>
  </si>
  <si>
    <t>WVN.FF060822W</t>
  </si>
  <si>
    <t>Oblouk 30° PE100 SDR17 280</t>
  </si>
  <si>
    <t>292390979</t>
  </si>
  <si>
    <t>1*1,015</t>
  </si>
  <si>
    <t>49</t>
  </si>
  <si>
    <t>WVN.FF080822W</t>
  </si>
  <si>
    <t>Oblouk 22° PE100 SDR17 280</t>
  </si>
  <si>
    <t>263884581</t>
  </si>
  <si>
    <t>50</t>
  </si>
  <si>
    <t>WVN.FF091022W</t>
  </si>
  <si>
    <t>Oblouk 11° PE100 SDR11 280</t>
  </si>
  <si>
    <t>-1453625229</t>
  </si>
  <si>
    <t>4*1,015</t>
  </si>
  <si>
    <t>51</t>
  </si>
  <si>
    <t>HWL.79742250200</t>
  </si>
  <si>
    <t xml:space="preserve">SYNOFLEX - SPOJKA REDUKOVANÁ 250/200 </t>
  </si>
  <si>
    <t>971612455</t>
  </si>
  <si>
    <t>3*1,01</t>
  </si>
  <si>
    <t>52</t>
  </si>
  <si>
    <t>891243321</t>
  </si>
  <si>
    <t>Montáž ventilů odvzdušňovacích přírubových DN 80</t>
  </si>
  <si>
    <t>12347255</t>
  </si>
  <si>
    <t>53</t>
  </si>
  <si>
    <t>HWL.982208012516</t>
  </si>
  <si>
    <t>HYDRANT ODVZDUŠŇOVACÍ PN 1-16 1305/80</t>
  </si>
  <si>
    <t>-253825198</t>
  </si>
  <si>
    <t>54</t>
  </si>
  <si>
    <t>5525064202</t>
  </si>
  <si>
    <t>hydrantová drenáž</t>
  </si>
  <si>
    <t>-1026138090</t>
  </si>
  <si>
    <t>55</t>
  </si>
  <si>
    <t>891361112</t>
  </si>
  <si>
    <t>Montáž vodovodních šoupátek otevřený výkop DN 250</t>
  </si>
  <si>
    <t>-943329609</t>
  </si>
  <si>
    <t>56</t>
  </si>
  <si>
    <t>HWL.400225000016</t>
  </si>
  <si>
    <t>ŠOUPĚ E2 PŘÍRUBOVÉ KRÁTKÉ PN16 250 PN16</t>
  </si>
  <si>
    <t>-1407598377</t>
  </si>
  <si>
    <t>2*1,01</t>
  </si>
  <si>
    <t>57</t>
  </si>
  <si>
    <t>4229106701</t>
  </si>
  <si>
    <t>zemní souprava teleskopická  1,35-1,80</t>
  </si>
  <si>
    <t>-233532854</t>
  </si>
  <si>
    <t>58</t>
  </si>
  <si>
    <t>8913691111</t>
  </si>
  <si>
    <t>Montáž lemových nákružků na potrubí z jakýchkoli trub DN 250</t>
  </si>
  <si>
    <t>1382252266</t>
  </si>
  <si>
    <t>59</t>
  </si>
  <si>
    <t>28653158</t>
  </si>
  <si>
    <t>nákružek lemový PE 100 SDR17 280mm</t>
  </si>
  <si>
    <t>585090672</t>
  </si>
  <si>
    <t>5*1,015</t>
  </si>
  <si>
    <t>60</t>
  </si>
  <si>
    <t>WVN.PRI2800</t>
  </si>
  <si>
    <t>VOLNÁ PŘÍRUBA D 280 (K LEMOVÉMU NÁKRUŽKU)</t>
  </si>
  <si>
    <t>25913389</t>
  </si>
  <si>
    <t>61</t>
  </si>
  <si>
    <t>894411311</t>
  </si>
  <si>
    <t>Osazení železobetonových dílců pro šachty skruží rovných</t>
  </si>
  <si>
    <t>1175067395</t>
  </si>
  <si>
    <t>"skruž pro označení hydrantu, šoupátka"</t>
  </si>
  <si>
    <t>62</t>
  </si>
  <si>
    <t>59224067</t>
  </si>
  <si>
    <t>skruž betonová DN 1000x500, 100x50x12cm</t>
  </si>
  <si>
    <t>1099062264</t>
  </si>
  <si>
    <t>63</t>
  </si>
  <si>
    <t>899101211</t>
  </si>
  <si>
    <t>Demontáž poklopů litinových nebo ocelových včetně rámů hmotnosti do 50 kg</t>
  </si>
  <si>
    <t>-644304237</t>
  </si>
  <si>
    <t>"demontáž šoupátkových poklopů"2</t>
  </si>
  <si>
    <t>"demontáž hydrantových poklopů" 1</t>
  </si>
  <si>
    <t>64</t>
  </si>
  <si>
    <t>8912471111</t>
  </si>
  <si>
    <t>Demontáž hydrantů podzemních DN 80</t>
  </si>
  <si>
    <t>146859580</t>
  </si>
  <si>
    <t>65</t>
  </si>
  <si>
    <t>899401113</t>
  </si>
  <si>
    <t>Osazení poklopů litinových hydrantových</t>
  </si>
  <si>
    <t>1059861748</t>
  </si>
  <si>
    <t>66</t>
  </si>
  <si>
    <t>42291452</t>
  </si>
  <si>
    <t>poklop litinový hydrantový DN 80</t>
  </si>
  <si>
    <t>-452348647</t>
  </si>
  <si>
    <t>67</t>
  </si>
  <si>
    <t>4229135202</t>
  </si>
  <si>
    <t>podkladová deska hydrantová</t>
  </si>
  <si>
    <t>-1979088176</t>
  </si>
  <si>
    <t>68</t>
  </si>
  <si>
    <t>899401112</t>
  </si>
  <si>
    <t>Osazení poklopů litinových šoupátkových</t>
  </si>
  <si>
    <t>2008870096</t>
  </si>
  <si>
    <t>69</t>
  </si>
  <si>
    <t>422913520</t>
  </si>
  <si>
    <t>poklop litinový typ 504-šoupátkový</t>
  </si>
  <si>
    <t>-1134602413</t>
  </si>
  <si>
    <t>70</t>
  </si>
  <si>
    <t>4229135201</t>
  </si>
  <si>
    <t>podkladová deska UNI</t>
  </si>
  <si>
    <t>-469499309</t>
  </si>
  <si>
    <t>71</t>
  </si>
  <si>
    <t>892381111</t>
  </si>
  <si>
    <t>Tlaková zkouška vodou potrubí DN 250, DN 300 nebo 350</t>
  </si>
  <si>
    <t>1686594303</t>
  </si>
  <si>
    <t>485+28</t>
  </si>
  <si>
    <t>72</t>
  </si>
  <si>
    <t>892383122</t>
  </si>
  <si>
    <t>Proplach a dezinfekce vodovodního potrubí DN 250, DN 300 nebo 350</t>
  </si>
  <si>
    <t>1403384814</t>
  </si>
  <si>
    <t>73</t>
  </si>
  <si>
    <t>892372111</t>
  </si>
  <si>
    <t>Zabezpečení konců potrubí DN do 300 při tlakových zkouškách vodou</t>
  </si>
  <si>
    <t>KUS</t>
  </si>
  <si>
    <t>121745851</t>
  </si>
  <si>
    <t>74</t>
  </si>
  <si>
    <t>899713111</t>
  </si>
  <si>
    <t>Orientační tabulky na sloupku betonovém nebo ocelovém</t>
  </si>
  <si>
    <t>372713035</t>
  </si>
  <si>
    <t>75</t>
  </si>
  <si>
    <t>5534225001</t>
  </si>
  <si>
    <t>sloupek ocel pozinkovaný 1500 mm</t>
  </si>
  <si>
    <t>-182115585</t>
  </si>
  <si>
    <t>76</t>
  </si>
  <si>
    <t>8712411000</t>
  </si>
  <si>
    <t>Montáž vodiče nad potrubím ve výk.</t>
  </si>
  <si>
    <t>-224337057</t>
  </si>
  <si>
    <t>77</t>
  </si>
  <si>
    <t>3411101201</t>
  </si>
  <si>
    <t>kabel silový s Cu jádrem CYKY 6mm2</t>
  </si>
  <si>
    <t>-520273038</t>
  </si>
  <si>
    <t>(485+28)*1,13</t>
  </si>
  <si>
    <t>78</t>
  </si>
  <si>
    <t>899722114</t>
  </si>
  <si>
    <t>Krytí potrubí z plastů výstražnou fólií z PVC 40 cm</t>
  </si>
  <si>
    <t>712744591</t>
  </si>
  <si>
    <t>(485+28)*1,05</t>
  </si>
  <si>
    <t>79</t>
  </si>
  <si>
    <t>2300810101</t>
  </si>
  <si>
    <t>Demontáž potrubí OCEL DN200</t>
  </si>
  <si>
    <t>-578983633</t>
  </si>
  <si>
    <t>1,5+6,0</t>
  </si>
  <si>
    <t>Ostatní konstrukce a práce, bourání</t>
  </si>
  <si>
    <t>80</t>
  </si>
  <si>
    <t>9660718221</t>
  </si>
  <si>
    <t xml:space="preserve">Rozebrání a zpětné sestavení oplocení </t>
  </si>
  <si>
    <t>-1979317576</t>
  </si>
  <si>
    <t>2*3,0</t>
  </si>
  <si>
    <t>99</t>
  </si>
  <si>
    <t>Přesun hmot</t>
  </si>
  <si>
    <t>81</t>
  </si>
  <si>
    <t>998276101</t>
  </si>
  <si>
    <t>Přesun hmot pro trubní vedení z trub z plastických hmot otevřený výkop</t>
  </si>
  <si>
    <t>-507225192</t>
  </si>
  <si>
    <t>14,409</t>
  </si>
  <si>
    <t>997</t>
  </si>
  <si>
    <t>Přesun sutě</t>
  </si>
  <si>
    <t>82</t>
  </si>
  <si>
    <t>9972215611</t>
  </si>
  <si>
    <t>Vodorovná  doprava a nakládání vybouraných armatur a potrubí</t>
  </si>
  <si>
    <t>-1126866641</t>
  </si>
  <si>
    <t>0,165</t>
  </si>
  <si>
    <t>PSV</t>
  </si>
  <si>
    <t>Práce a dodávky PSV</t>
  </si>
  <si>
    <t>711</t>
  </si>
  <si>
    <t>Izolace proti vodě, vlhkosti a plynům</t>
  </si>
  <si>
    <t>83</t>
  </si>
  <si>
    <t>711491172</t>
  </si>
  <si>
    <t>Provedení izolace proti tlakové vodě vodorovné z textilií vrstva ochranná</t>
  </si>
  <si>
    <t>-1808307670</t>
  </si>
  <si>
    <t xml:space="preserve">"štěrkový vsakovací prostor" </t>
  </si>
  <si>
    <t>1*(1,0*0,5)</t>
  </si>
  <si>
    <t>84</t>
  </si>
  <si>
    <t>69311198</t>
  </si>
  <si>
    <t>geotextilie netkaná separační, ochranná, filtrační, drenážní PES(70%)+PP(30%) 250g/m2</t>
  </si>
  <si>
    <t>-355893698</t>
  </si>
  <si>
    <t>izolace_v*1,15</t>
  </si>
  <si>
    <t>85</t>
  </si>
  <si>
    <t>998711101</t>
  </si>
  <si>
    <t>Přesun hmot tonážní pro izolace proti vodě, vlhkosti a plynům v objektech výšky do 6 m</t>
  </si>
  <si>
    <t>-1969919314</t>
  </si>
  <si>
    <t>24,25</t>
  </si>
  <si>
    <t>124,187</t>
  </si>
  <si>
    <t>02 - Elektroinstalace</t>
  </si>
  <si>
    <t xml:space="preserve">    9 - Ostatní konstrukce a práce-bourání</t>
  </si>
  <si>
    <t xml:space="preserve">    741 - Elektroinstalace - silnoproud</t>
  </si>
  <si>
    <t>132251104</t>
  </si>
  <si>
    <t>Hloubení rýh nezapažených  š do 800 mm v hornině třídy těžitelnosti I, skupiny 3 objem přes 100 m3 strojně</t>
  </si>
  <si>
    <t>1520876894</t>
  </si>
  <si>
    <t>"elektroinstalace"</t>
  </si>
  <si>
    <t>485*0,50*1,0</t>
  </si>
  <si>
    <t>-"tráva" 23,5*0,50*0,25</t>
  </si>
  <si>
    <t>-"ornice+ podorničí" 461,5*0,50*0,50</t>
  </si>
  <si>
    <t>132351104</t>
  </si>
  <si>
    <t>Hloubení rýh nezapažených  š do 800 mm v hornině třídy těžitelnosti II, skupiny 4 objem přes 100 m3 strojně</t>
  </si>
  <si>
    <t>-257106078</t>
  </si>
  <si>
    <t>58711092</t>
  </si>
  <si>
    <t>"lože pod kabely"</t>
  </si>
  <si>
    <t>485,0*0,50*0,10</t>
  </si>
  <si>
    <t>"přemístění výkopku na meziskládku "vod_přem*0,30</t>
  </si>
  <si>
    <t>-263701852</t>
  </si>
  <si>
    <t>1243912979</t>
  </si>
  <si>
    <t>377265991</t>
  </si>
  <si>
    <t>-1015682407</t>
  </si>
  <si>
    <t>zepráce-vytlač</t>
  </si>
  <si>
    <t>-2113472652</t>
  </si>
  <si>
    <t>1417581544</t>
  </si>
  <si>
    <t>1548685536</t>
  </si>
  <si>
    <t>"tráva" 23,5*0,50</t>
  </si>
  <si>
    <t>"ornice" 461,5*0,50</t>
  </si>
  <si>
    <t>"podorničí" 461,5*0,50</t>
  </si>
  <si>
    <t>-467111547</t>
  </si>
  <si>
    <t>116461162</t>
  </si>
  <si>
    <t>23,5*0,50*0,03</t>
  </si>
  <si>
    <t>-2093987276</t>
  </si>
  <si>
    <t>1048962531</t>
  </si>
  <si>
    <t>Ostatní konstrukce a práce-bourání</t>
  </si>
  <si>
    <t>953334112</t>
  </si>
  <si>
    <t>Bobtnavý pásek do pracovních spar betonových kcí bentonitový 15 x 10 mm</t>
  </si>
  <si>
    <t>-1173589274</t>
  </si>
  <si>
    <t>"utěsnění prostupu"</t>
  </si>
  <si>
    <t>(3,14*0,100)*2</t>
  </si>
  <si>
    <t>5856204301</t>
  </si>
  <si>
    <t>malta specialní nesmrštivá PCI Repaflow® EP Plus bal. 25  kg</t>
  </si>
  <si>
    <t>-1921734840</t>
  </si>
  <si>
    <t>977151118</t>
  </si>
  <si>
    <t>Jádrové vrty diamantovými korunkami do D 100 mm do stavebních materiálů</t>
  </si>
  <si>
    <t>-166530739</t>
  </si>
  <si>
    <t>"prostup pro kabel ve vodojemu" 0,45</t>
  </si>
  <si>
    <t>997221551</t>
  </si>
  <si>
    <t>Vodorovná doprava suti ze sypkých materiálů do 1 km</t>
  </si>
  <si>
    <t>-64323561</t>
  </si>
  <si>
    <t>0,014</t>
  </si>
  <si>
    <t>997221559</t>
  </si>
  <si>
    <t>Příplatek ZKD 1 km u vodorovné dopravy suti ze sypkých materiálů</t>
  </si>
  <si>
    <t>1842196346</t>
  </si>
  <si>
    <t>0,014*4</t>
  </si>
  <si>
    <t>997221611</t>
  </si>
  <si>
    <t>Nakládání suti na dopravní prostředky pro vodorovnou dopravu</t>
  </si>
  <si>
    <t>722710496</t>
  </si>
  <si>
    <t>997221861</t>
  </si>
  <si>
    <t>Poplatek za uložení stavebního odpadu na recyklační skládce (skládkovné) z prostého betonu pod kódem 17 01 01</t>
  </si>
  <si>
    <t>1628797306</t>
  </si>
  <si>
    <t>741</t>
  </si>
  <si>
    <t>Elektroinstalace - silnoproud</t>
  </si>
  <si>
    <t>741122231</t>
  </si>
  <si>
    <t>Montáž kabel Cu plný kulatý žíla 5x1,5 až 2,5 mm2 uložený volně (CYKY)</t>
  </si>
  <si>
    <t>-865640827</t>
  </si>
  <si>
    <t>"ovládací kabel CYKY 5x2,5" 500,0</t>
  </si>
  <si>
    <t>34111094</t>
  </si>
  <si>
    <t>kabel silový s Cu jádrem 1 kV 5x2,5mm2</t>
  </si>
  <si>
    <t>1224858608</t>
  </si>
  <si>
    <t>"ovládací kabel" 500,0*1,05</t>
  </si>
  <si>
    <t>741123225</t>
  </si>
  <si>
    <t>Montáž kabel Al plný nebo laněný kulatý žíla 4x25 mm2 uložený volně (AYKY)</t>
  </si>
  <si>
    <t>-1284129695</t>
  </si>
  <si>
    <t>"napájecí kabel pro vodojem AYKY 4x25" 500,0</t>
  </si>
  <si>
    <t>34113120</t>
  </si>
  <si>
    <t>kabel silový s Al jádrem 1kV 4x25mm2</t>
  </si>
  <si>
    <t>-1880125803</t>
  </si>
  <si>
    <t>"napájecí kabel pro vodojem" 500,0*1,05</t>
  </si>
  <si>
    <t>7414100211</t>
  </si>
  <si>
    <t>Montáž vodič uzemňovací pásek FeZn</t>
  </si>
  <si>
    <t>826045024</t>
  </si>
  <si>
    <t>"Uzemnění u čerpací stanice a u vodojemu"</t>
  </si>
  <si>
    <t>2*50,0</t>
  </si>
  <si>
    <t>35442062</t>
  </si>
  <si>
    <t>pás zemnící 30x4mm FeZn</t>
  </si>
  <si>
    <t>521395637</t>
  </si>
  <si>
    <t>(2*50,0)*1,05</t>
  </si>
  <si>
    <t>741810001</t>
  </si>
  <si>
    <t>Celková prohlídka elektrického rozvodu a zařízení do 100 000,- Kč</t>
  </si>
  <si>
    <t>-1119636044</t>
  </si>
  <si>
    <t>"provedení revizních zkoušek, revizní zpráva"</t>
  </si>
  <si>
    <t>"podružný materiál"</t>
  </si>
  <si>
    <t>"odzkoušení zařízení"</t>
  </si>
  <si>
    <t>7418100012</t>
  </si>
  <si>
    <t>Přepojení v rozvaděči čerpací stanice</t>
  </si>
  <si>
    <t>soubor</t>
  </si>
  <si>
    <t>1962539962</t>
  </si>
  <si>
    <t>7418100013</t>
  </si>
  <si>
    <t>Přepojení elektroinstalace ve vodojemu</t>
  </si>
  <si>
    <t>-954592716</t>
  </si>
  <si>
    <t>8997221131</t>
  </si>
  <si>
    <t>Krytí kabelu výstražnou fólií z PVC 40cm</t>
  </si>
  <si>
    <t>-376448241</t>
  </si>
  <si>
    <t>485*1,05</t>
  </si>
  <si>
    <t>286139611</t>
  </si>
  <si>
    <t>trubka ochranná PEHD 50x3,0mm pro optický přenos dat</t>
  </si>
  <si>
    <t>-388345873</t>
  </si>
  <si>
    <t>500*1,05</t>
  </si>
  <si>
    <t>10.792.6931</t>
  </si>
  <si>
    <t xml:space="preserve">Trubka KOPOFLEX  D50 </t>
  </si>
  <si>
    <t>2128097508</t>
  </si>
  <si>
    <t>"chránička - napájecí kabel pro vodojem" 500,0*1,015</t>
  </si>
  <si>
    <t>10.792.6911</t>
  </si>
  <si>
    <t xml:space="preserve">Trubka KOPOFLEX  D40 </t>
  </si>
  <si>
    <t>1427601303</t>
  </si>
  <si>
    <t>"chránička - ovládací kabel" 500,0*1,015</t>
  </si>
  <si>
    <t>998741101</t>
  </si>
  <si>
    <t>Přesun hmot tonážní pro silnoproud v objektech v do 6 m</t>
  </si>
  <si>
    <t>1171863857</t>
  </si>
  <si>
    <t>0,955</t>
  </si>
  <si>
    <t xml:space="preserve">VRN - Vedlejší náklady stavby </t>
  </si>
  <si>
    <t xml:space="preserve">VRN - Vedlejší rozpočtové náklady </t>
  </si>
  <si>
    <t xml:space="preserve">    0 - Vedlejší rozpočtové náklady</t>
  </si>
  <si>
    <t xml:space="preserve">    VRN3 - Zařízení staveniště</t>
  </si>
  <si>
    <t xml:space="preserve">    VRN4 - Inženýrská činnost</t>
  </si>
  <si>
    <t xml:space="preserve">Vedlejší rozpočtové náklady </t>
  </si>
  <si>
    <t>Vedlejší rozpočtové náklady</t>
  </si>
  <si>
    <t>0121030001</t>
  </si>
  <si>
    <t>Geodetické práce před výstavbou</t>
  </si>
  <si>
    <t>1024</t>
  </si>
  <si>
    <t>-1044712251</t>
  </si>
  <si>
    <t>"vytýčení inženýrských sítí, vytýčení stavby"</t>
  </si>
  <si>
    <t>0123030001</t>
  </si>
  <si>
    <t>Geodetické práce po výstavbě</t>
  </si>
  <si>
    <t>-1019632667</t>
  </si>
  <si>
    <t>"geodetické zaměření sítí, včetně kompletního předání"</t>
  </si>
  <si>
    <t>"zhotovení geometrického plánu pro zřízení věcného břemene"</t>
  </si>
  <si>
    <t>"geodetické zaměření skutečného provedení stavby"</t>
  </si>
  <si>
    <t>0133540001</t>
  </si>
  <si>
    <t>Dokumentace skutečného provedení stavby</t>
  </si>
  <si>
    <t>Kč</t>
  </si>
  <si>
    <t>1208204307</t>
  </si>
  <si>
    <t>0710020001</t>
  </si>
  <si>
    <t>Provozně technické zabezpečení stavby</t>
  </si>
  <si>
    <t>365275979</t>
  </si>
  <si>
    <t>"provozně technické zabezpečení stavby"</t>
  </si>
  <si>
    <t>"aktualizace stávajících vyjádření DOSS a vlastníků sítí"</t>
  </si>
  <si>
    <t>"informování vlastníků nemovitostí "</t>
  </si>
  <si>
    <t>VRN3</t>
  </si>
  <si>
    <t>Zařízení staveniště</t>
  </si>
  <si>
    <t>0300010001</t>
  </si>
  <si>
    <t>-1322835447</t>
  </si>
  <si>
    <t>0392030001</t>
  </si>
  <si>
    <t>Uvedení pozemků staveb do odpovídajícího stavu</t>
  </si>
  <si>
    <t>-1192771067</t>
  </si>
  <si>
    <t>"uvedení pozemků staveb, sítí a komunikací dotčených stavbou do odpovídajícího stavu"</t>
  </si>
  <si>
    <t>"včetně všech protokolů o zpětném předání"</t>
  </si>
  <si>
    <t>VRN4</t>
  </si>
  <si>
    <t>Inženýrská činnost</t>
  </si>
  <si>
    <t>0450020001</t>
  </si>
  <si>
    <t>Kompletační a koordinační činnost</t>
  </si>
  <si>
    <t>1237697692</t>
  </si>
  <si>
    <t>"kordinace s investorem a zhotovitelem komunikace"</t>
  </si>
  <si>
    <t>SEZNAM FIGUR</t>
  </si>
  <si>
    <t>Výměra</t>
  </si>
  <si>
    <t xml:space="preserve"> 01</t>
  </si>
  <si>
    <t>Použití figury:</t>
  </si>
  <si>
    <t xml:space="preserve"> 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</si>
</sst>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35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36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37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38</v>
      </c>
      <c r="E29" s="48"/>
      <c r="F29" s="33" t="s">
        <v>39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40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41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42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43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45</v>
      </c>
      <c r="U35" s="55"/>
      <c r="V35" s="55"/>
      <c r="W35" s="55"/>
      <c r="X35" s="57" t="s">
        <v>46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47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48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49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50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49</v>
      </c>
      <c r="AI60" s="43"/>
      <c r="AJ60" s="43"/>
      <c r="AK60" s="43"/>
      <c r="AL60" s="43"/>
      <c r="AM60" s="65" t="s">
        <v>50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51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52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49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50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49</v>
      </c>
      <c r="AI75" s="43"/>
      <c r="AJ75" s="43"/>
      <c r="AK75" s="43"/>
      <c r="AL75" s="43"/>
      <c r="AM75" s="65" t="s">
        <v>50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Oprava výtlaku z BT1, 2 do VDJ Benátky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Benátky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8. 6. 2020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54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32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55</v>
      </c>
      <c r="D92" s="95"/>
      <c r="E92" s="95"/>
      <c r="F92" s="95"/>
      <c r="G92" s="95"/>
      <c r="H92" s="96"/>
      <c r="I92" s="97" t="s">
        <v>56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57</v>
      </c>
      <c r="AH92" s="95"/>
      <c r="AI92" s="95"/>
      <c r="AJ92" s="95"/>
      <c r="AK92" s="95"/>
      <c r="AL92" s="95"/>
      <c r="AM92" s="95"/>
      <c r="AN92" s="97" t="s">
        <v>58</v>
      </c>
      <c r="AO92" s="95"/>
      <c r="AP92" s="99"/>
      <c r="AQ92" s="100" t="s">
        <v>59</v>
      </c>
      <c r="AR92" s="45"/>
      <c r="AS92" s="101" t="s">
        <v>60</v>
      </c>
      <c r="AT92" s="102" t="s">
        <v>61</v>
      </c>
      <c r="AU92" s="102" t="s">
        <v>62</v>
      </c>
      <c r="AV92" s="102" t="s">
        <v>63</v>
      </c>
      <c r="AW92" s="102" t="s">
        <v>64</v>
      </c>
      <c r="AX92" s="102" t="s">
        <v>65</v>
      </c>
      <c r="AY92" s="102" t="s">
        <v>66</v>
      </c>
      <c r="AZ92" s="102" t="s">
        <v>67</v>
      </c>
      <c r="BA92" s="102" t="s">
        <v>68</v>
      </c>
      <c r="BB92" s="102" t="s">
        <v>69</v>
      </c>
      <c r="BC92" s="102" t="s">
        <v>70</v>
      </c>
      <c r="BD92" s="103" t="s">
        <v>71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72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73</v>
      </c>
      <c r="BT94" s="118" t="s">
        <v>74</v>
      </c>
      <c r="BU94" s="119" t="s">
        <v>75</v>
      </c>
      <c r="BV94" s="118" t="s">
        <v>76</v>
      </c>
      <c r="BW94" s="118" t="s">
        <v>5</v>
      </c>
      <c r="BX94" s="118" t="s">
        <v>77</v>
      </c>
      <c r="CL94" s="118" t="s">
        <v>1</v>
      </c>
    </row>
    <row r="95" spans="1:91" s="7" customFormat="1" ht="16.5" customHeight="1">
      <c r="A95" s="120" t="s">
        <v>78</v>
      </c>
      <c r="B95" s="121"/>
      <c r="C95" s="122"/>
      <c r="D95" s="123" t="s">
        <v>14</v>
      </c>
      <c r="E95" s="123"/>
      <c r="F95" s="123"/>
      <c r="G95" s="123"/>
      <c r="H95" s="123"/>
      <c r="I95" s="124"/>
      <c r="J95" s="123" t="s">
        <v>79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Výtlak V1, V2'!J30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80</v>
      </c>
      <c r="AR95" s="127"/>
      <c r="AS95" s="128">
        <v>0</v>
      </c>
      <c r="AT95" s="129">
        <f>ROUND(SUM(AV95:AW95),2)</f>
        <v>0</v>
      </c>
      <c r="AU95" s="130">
        <f>'01 - Výtlak V1, V2'!P126</f>
        <v>0</v>
      </c>
      <c r="AV95" s="129">
        <f>'01 - Výtlak V1, V2'!J33</f>
        <v>0</v>
      </c>
      <c r="AW95" s="129">
        <f>'01 - Výtlak V1, V2'!J34</f>
        <v>0</v>
      </c>
      <c r="AX95" s="129">
        <f>'01 - Výtlak V1, V2'!J35</f>
        <v>0</v>
      </c>
      <c r="AY95" s="129">
        <f>'01 - Výtlak V1, V2'!J36</f>
        <v>0</v>
      </c>
      <c r="AZ95" s="129">
        <f>'01 - Výtlak V1, V2'!F33</f>
        <v>0</v>
      </c>
      <c r="BA95" s="129">
        <f>'01 - Výtlak V1, V2'!F34</f>
        <v>0</v>
      </c>
      <c r="BB95" s="129">
        <f>'01 - Výtlak V1, V2'!F35</f>
        <v>0</v>
      </c>
      <c r="BC95" s="129">
        <f>'01 - Výtlak V1, V2'!F36</f>
        <v>0</v>
      </c>
      <c r="BD95" s="131">
        <f>'01 - Výtlak V1, V2'!F37</f>
        <v>0</v>
      </c>
      <c r="BE95" s="7"/>
      <c r="BT95" s="132" t="s">
        <v>81</v>
      </c>
      <c r="BV95" s="132" t="s">
        <v>76</v>
      </c>
      <c r="BW95" s="132" t="s">
        <v>82</v>
      </c>
      <c r="BX95" s="132" t="s">
        <v>5</v>
      </c>
      <c r="CL95" s="132" t="s">
        <v>83</v>
      </c>
      <c r="CM95" s="132" t="s">
        <v>84</v>
      </c>
    </row>
    <row r="96" spans="1:91" s="7" customFormat="1" ht="16.5" customHeight="1">
      <c r="A96" s="120" t="s">
        <v>78</v>
      </c>
      <c r="B96" s="121"/>
      <c r="C96" s="122"/>
      <c r="D96" s="123" t="s">
        <v>85</v>
      </c>
      <c r="E96" s="123"/>
      <c r="F96" s="123"/>
      <c r="G96" s="123"/>
      <c r="H96" s="123"/>
      <c r="I96" s="124"/>
      <c r="J96" s="123" t="s">
        <v>86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Elektroinstalace'!J30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80</v>
      </c>
      <c r="AR96" s="127"/>
      <c r="AS96" s="128">
        <v>0</v>
      </c>
      <c r="AT96" s="129">
        <f>ROUND(SUM(AV96:AW96),2)</f>
        <v>0</v>
      </c>
      <c r="AU96" s="130">
        <f>'02 - Elektroinstalace'!P123</f>
        <v>0</v>
      </c>
      <c r="AV96" s="129">
        <f>'02 - Elektroinstalace'!J33</f>
        <v>0</v>
      </c>
      <c r="AW96" s="129">
        <f>'02 - Elektroinstalace'!J34</f>
        <v>0</v>
      </c>
      <c r="AX96" s="129">
        <f>'02 - Elektroinstalace'!J35</f>
        <v>0</v>
      </c>
      <c r="AY96" s="129">
        <f>'02 - Elektroinstalace'!J36</f>
        <v>0</v>
      </c>
      <c r="AZ96" s="129">
        <f>'02 - Elektroinstalace'!F33</f>
        <v>0</v>
      </c>
      <c r="BA96" s="129">
        <f>'02 - Elektroinstalace'!F34</f>
        <v>0</v>
      </c>
      <c r="BB96" s="129">
        <f>'02 - Elektroinstalace'!F35</f>
        <v>0</v>
      </c>
      <c r="BC96" s="129">
        <f>'02 - Elektroinstalace'!F36</f>
        <v>0</v>
      </c>
      <c r="BD96" s="131">
        <f>'02 - Elektroinstalace'!F37</f>
        <v>0</v>
      </c>
      <c r="BE96" s="7"/>
      <c r="BT96" s="132" t="s">
        <v>81</v>
      </c>
      <c r="BV96" s="132" t="s">
        <v>76</v>
      </c>
      <c r="BW96" s="132" t="s">
        <v>87</v>
      </c>
      <c r="BX96" s="132" t="s">
        <v>5</v>
      </c>
      <c r="CL96" s="132" t="s">
        <v>1</v>
      </c>
      <c r="CM96" s="132" t="s">
        <v>84</v>
      </c>
    </row>
    <row r="97" spans="1:91" s="7" customFormat="1" ht="16.5" customHeight="1">
      <c r="A97" s="120" t="s">
        <v>78</v>
      </c>
      <c r="B97" s="121"/>
      <c r="C97" s="122"/>
      <c r="D97" s="123" t="s">
        <v>88</v>
      </c>
      <c r="E97" s="123"/>
      <c r="F97" s="123"/>
      <c r="G97" s="123"/>
      <c r="H97" s="123"/>
      <c r="I97" s="124"/>
      <c r="J97" s="123" t="s">
        <v>89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'VRN - Vedlejší náklady st...'!J30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90</v>
      </c>
      <c r="AR97" s="127"/>
      <c r="AS97" s="133">
        <v>0</v>
      </c>
      <c r="AT97" s="134">
        <f>ROUND(SUM(AV97:AW97),2)</f>
        <v>0</v>
      </c>
      <c r="AU97" s="135">
        <f>'VRN - Vedlejší náklady st...'!P120</f>
        <v>0</v>
      </c>
      <c r="AV97" s="134">
        <f>'VRN - Vedlejší náklady st...'!J33</f>
        <v>0</v>
      </c>
      <c r="AW97" s="134">
        <f>'VRN - Vedlejší náklady st...'!J34</f>
        <v>0</v>
      </c>
      <c r="AX97" s="134">
        <f>'VRN - Vedlejší náklady st...'!J35</f>
        <v>0</v>
      </c>
      <c r="AY97" s="134">
        <f>'VRN - Vedlejší náklady st...'!J36</f>
        <v>0</v>
      </c>
      <c r="AZ97" s="134">
        <f>'VRN - Vedlejší náklady st...'!F33</f>
        <v>0</v>
      </c>
      <c r="BA97" s="134">
        <f>'VRN - Vedlejší náklady st...'!F34</f>
        <v>0</v>
      </c>
      <c r="BB97" s="134">
        <f>'VRN - Vedlejší náklady st...'!F35</f>
        <v>0</v>
      </c>
      <c r="BC97" s="134">
        <f>'VRN - Vedlejší náklady st...'!F36</f>
        <v>0</v>
      </c>
      <c r="BD97" s="136">
        <f>'VRN - Vedlejší náklady st...'!F37</f>
        <v>0</v>
      </c>
      <c r="BE97" s="7"/>
      <c r="BT97" s="132" t="s">
        <v>81</v>
      </c>
      <c r="BV97" s="132" t="s">
        <v>76</v>
      </c>
      <c r="BW97" s="132" t="s">
        <v>91</v>
      </c>
      <c r="BX97" s="132" t="s">
        <v>5</v>
      </c>
      <c r="CL97" s="132" t="s">
        <v>1</v>
      </c>
      <c r="CM97" s="132" t="s">
        <v>84</v>
      </c>
    </row>
    <row r="98" spans="1:57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1 - Výtlak V1, V2'!C2" display="/"/>
    <hyperlink ref="A96" location="'02 - Elektroinstalace'!C2" display="/"/>
    <hyperlink ref="A97" location="'VRN - Vedlejší náklady 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  <c r="AZ2" s="138" t="s">
        <v>92</v>
      </c>
      <c r="BA2" s="138" t="s">
        <v>93</v>
      </c>
      <c r="BB2" s="138" t="s">
        <v>1</v>
      </c>
      <c r="BC2" s="138" t="s">
        <v>94</v>
      </c>
      <c r="BD2" s="138" t="s">
        <v>84</v>
      </c>
    </row>
    <row r="3" spans="2:5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  <c r="AZ3" s="138" t="s">
        <v>95</v>
      </c>
      <c r="BA3" s="138" t="s">
        <v>1</v>
      </c>
      <c r="BB3" s="138" t="s">
        <v>1</v>
      </c>
      <c r="BC3" s="138" t="s">
        <v>96</v>
      </c>
      <c r="BD3" s="138" t="s">
        <v>84</v>
      </c>
    </row>
    <row r="4" spans="2:56" s="1" customFormat="1" ht="24.95" customHeight="1">
      <c r="B4" s="21"/>
      <c r="D4" s="142" t="s">
        <v>97</v>
      </c>
      <c r="I4" s="137"/>
      <c r="L4" s="21"/>
      <c r="M4" s="143" t="s">
        <v>10</v>
      </c>
      <c r="AT4" s="18" t="s">
        <v>4</v>
      </c>
      <c r="AZ4" s="138" t="s">
        <v>98</v>
      </c>
      <c r="BA4" s="138" t="s">
        <v>93</v>
      </c>
      <c r="BB4" s="138" t="s">
        <v>1</v>
      </c>
      <c r="BC4" s="138" t="s">
        <v>99</v>
      </c>
      <c r="BD4" s="138" t="s">
        <v>84</v>
      </c>
    </row>
    <row r="5" spans="2:56" s="1" customFormat="1" ht="6.95" customHeight="1">
      <c r="B5" s="21"/>
      <c r="I5" s="137"/>
      <c r="L5" s="21"/>
      <c r="AZ5" s="138" t="s">
        <v>100</v>
      </c>
      <c r="BA5" s="138" t="s">
        <v>93</v>
      </c>
      <c r="BB5" s="138" t="s">
        <v>1</v>
      </c>
      <c r="BC5" s="138" t="s">
        <v>101</v>
      </c>
      <c r="BD5" s="138" t="s">
        <v>84</v>
      </c>
    </row>
    <row r="6" spans="2:56" s="1" customFormat="1" ht="12" customHeight="1">
      <c r="B6" s="21"/>
      <c r="D6" s="144" t="s">
        <v>16</v>
      </c>
      <c r="I6" s="137"/>
      <c r="L6" s="21"/>
      <c r="AZ6" s="138" t="s">
        <v>102</v>
      </c>
      <c r="BA6" s="138" t="s">
        <v>1</v>
      </c>
      <c r="BB6" s="138" t="s">
        <v>1</v>
      </c>
      <c r="BC6" s="138" t="s">
        <v>103</v>
      </c>
      <c r="BD6" s="138" t="s">
        <v>84</v>
      </c>
    </row>
    <row r="7" spans="2:56" s="1" customFormat="1" ht="16.5" customHeight="1">
      <c r="B7" s="21"/>
      <c r="E7" s="145" t="str">
        <f>'Rekapitulace stavby'!K6</f>
        <v>Oprava výtlaku z BT1, 2 do VDJ Benátky</v>
      </c>
      <c r="F7" s="144"/>
      <c r="G7" s="144"/>
      <c r="H7" s="144"/>
      <c r="I7" s="137"/>
      <c r="L7" s="21"/>
      <c r="AZ7" s="138" t="s">
        <v>104</v>
      </c>
      <c r="BA7" s="138" t="s">
        <v>1</v>
      </c>
      <c r="BB7" s="138" t="s">
        <v>1</v>
      </c>
      <c r="BC7" s="138" t="s">
        <v>105</v>
      </c>
      <c r="BD7" s="138" t="s">
        <v>84</v>
      </c>
    </row>
    <row r="8" spans="1:56" s="2" customFormat="1" ht="12" customHeight="1">
      <c r="A8" s="39"/>
      <c r="B8" s="45"/>
      <c r="C8" s="39"/>
      <c r="D8" s="144" t="s">
        <v>106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8" t="s">
        <v>107</v>
      </c>
      <c r="BA8" s="138" t="s">
        <v>1</v>
      </c>
      <c r="BB8" s="138" t="s">
        <v>1</v>
      </c>
      <c r="BC8" s="138" t="s">
        <v>108</v>
      </c>
      <c r="BD8" s="138" t="s">
        <v>84</v>
      </c>
    </row>
    <row r="9" spans="1:56" s="2" customFormat="1" ht="16.5" customHeight="1">
      <c r="A9" s="39"/>
      <c r="B9" s="45"/>
      <c r="C9" s="39"/>
      <c r="D9" s="39"/>
      <c r="E9" s="147" t="s">
        <v>109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8" t="s">
        <v>110</v>
      </c>
      <c r="BA9" s="138" t="s">
        <v>1</v>
      </c>
      <c r="BB9" s="138" t="s">
        <v>1</v>
      </c>
      <c r="BC9" s="138" t="s">
        <v>111</v>
      </c>
      <c r="BD9" s="138" t="s">
        <v>84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8" t="s">
        <v>112</v>
      </c>
      <c r="BA10" s="138" t="s">
        <v>1</v>
      </c>
      <c r="BB10" s="138" t="s">
        <v>1</v>
      </c>
      <c r="BC10" s="138" t="s">
        <v>113</v>
      </c>
      <c r="BD10" s="138" t="s">
        <v>84</v>
      </c>
    </row>
    <row r="11" spans="1:56" s="2" customFormat="1" ht="12" customHeight="1">
      <c r="A11" s="39"/>
      <c r="B11" s="45"/>
      <c r="C11" s="39"/>
      <c r="D11" s="144" t="s">
        <v>18</v>
      </c>
      <c r="E11" s="39"/>
      <c r="F11" s="148" t="s">
        <v>83</v>
      </c>
      <c r="G11" s="39"/>
      <c r="H11" s="39"/>
      <c r="I11" s="149" t="s">
        <v>19</v>
      </c>
      <c r="J11" s="148" t="s">
        <v>114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8" t="s">
        <v>115</v>
      </c>
      <c r="BA11" s="138" t="s">
        <v>1</v>
      </c>
      <c r="BB11" s="138" t="s">
        <v>1</v>
      </c>
      <c r="BC11" s="138" t="s">
        <v>116</v>
      </c>
      <c r="BD11" s="138" t="s">
        <v>84</v>
      </c>
    </row>
    <row r="12" spans="1:56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8. 6. 2020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8" t="s">
        <v>117</v>
      </c>
      <c r="BA12" s="138" t="s">
        <v>118</v>
      </c>
      <c r="BB12" s="138" t="s">
        <v>1</v>
      </c>
      <c r="BC12" s="138" t="s">
        <v>119</v>
      </c>
      <c r="BD12" s="138" t="s">
        <v>84</v>
      </c>
    </row>
    <row r="13" spans="1:56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38" t="s">
        <v>120</v>
      </c>
      <c r="BA13" s="138" t="s">
        <v>1</v>
      </c>
      <c r="BB13" s="138" t="s">
        <v>1</v>
      </c>
      <c r="BC13" s="138" t="s">
        <v>121</v>
      </c>
      <c r="BD13" s="138" t="s">
        <v>84</v>
      </c>
    </row>
    <row r="14" spans="1:56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38" t="s">
        <v>122</v>
      </c>
      <c r="BA14" s="138" t="s">
        <v>1</v>
      </c>
      <c r="BB14" s="138" t="s">
        <v>1</v>
      </c>
      <c r="BC14" s="138" t="s">
        <v>123</v>
      </c>
      <c r="BD14" s="138" t="s">
        <v>84</v>
      </c>
    </row>
    <row r="15" spans="1:56" s="2" customFormat="1" ht="18" customHeight="1">
      <c r="A15" s="39"/>
      <c r="B15" s="45"/>
      <c r="C15" s="39"/>
      <c r="D15" s="39"/>
      <c r="E15" s="148" t="str">
        <f>IF('Rekapitulace stavby'!E11="","",'Rekapitulace stavby'!E11)</f>
        <v xml:space="preserve"> </v>
      </c>
      <c r="F15" s="39"/>
      <c r="G15" s="39"/>
      <c r="H15" s="39"/>
      <c r="I15" s="149" t="s">
        <v>27</v>
      </c>
      <c r="J15" s="148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38" t="s">
        <v>124</v>
      </c>
      <c r="BA15" s="138" t="s">
        <v>125</v>
      </c>
      <c r="BB15" s="138" t="s">
        <v>1</v>
      </c>
      <c r="BC15" s="138" t="s">
        <v>121</v>
      </c>
      <c r="BD15" s="138" t="s">
        <v>84</v>
      </c>
    </row>
    <row r="16" spans="1:56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38" t="s">
        <v>126</v>
      </c>
      <c r="BA16" s="138" t="s">
        <v>1</v>
      </c>
      <c r="BB16" s="138" t="s">
        <v>1</v>
      </c>
      <c r="BC16" s="138" t="s">
        <v>127</v>
      </c>
      <c r="BD16" s="138" t="s">
        <v>84</v>
      </c>
    </row>
    <row r="17" spans="1:56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138" t="s">
        <v>128</v>
      </c>
      <c r="BA17" s="138" t="s">
        <v>1</v>
      </c>
      <c r="BB17" s="138" t="s">
        <v>1</v>
      </c>
      <c r="BC17" s="138" t="s">
        <v>129</v>
      </c>
      <c r="BD17" s="138" t="s">
        <v>84</v>
      </c>
    </row>
    <row r="18" spans="1:56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138" t="s">
        <v>130</v>
      </c>
      <c r="BA18" s="138" t="s">
        <v>1</v>
      </c>
      <c r="BB18" s="138" t="s">
        <v>1</v>
      </c>
      <c r="BC18" s="138" t="s">
        <v>131</v>
      </c>
      <c r="BD18" s="138" t="s">
        <v>84</v>
      </c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tr">
        <f>IF('Rekapitulace stavby'!E17="","",'Rekapitulace stavby'!E17)</f>
        <v xml:space="preserve"> </v>
      </c>
      <c r="F21" s="39"/>
      <c r="G21" s="39"/>
      <c r="H21" s="39"/>
      <c r="I21" s="149" t="s">
        <v>27</v>
      </c>
      <c r="J21" s="148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32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33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34</v>
      </c>
      <c r="E30" s="39"/>
      <c r="F30" s="39"/>
      <c r="G30" s="39"/>
      <c r="H30" s="39"/>
      <c r="I30" s="146"/>
      <c r="J30" s="159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36</v>
      </c>
      <c r="G32" s="39"/>
      <c r="H32" s="39"/>
      <c r="I32" s="161" t="s">
        <v>35</v>
      </c>
      <c r="J32" s="160" t="s">
        <v>37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38</v>
      </c>
      <c r="E33" s="144" t="s">
        <v>39</v>
      </c>
      <c r="F33" s="163">
        <f>ROUND((SUM(BE126:BE435)),2)</f>
        <v>0</v>
      </c>
      <c r="G33" s="39"/>
      <c r="H33" s="39"/>
      <c r="I33" s="164">
        <v>0.21</v>
      </c>
      <c r="J33" s="163">
        <f>ROUND(((SUM(BE126:BE435))*I33),2)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40</v>
      </c>
      <c r="F34" s="163">
        <f>ROUND((SUM(BF126:BF435)),2)</f>
        <v>0</v>
      </c>
      <c r="G34" s="39"/>
      <c r="H34" s="39"/>
      <c r="I34" s="164">
        <v>0.15</v>
      </c>
      <c r="J34" s="163">
        <f>ROUND(((SUM(BF126:BF435))*I34),2)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41</v>
      </c>
      <c r="F35" s="163">
        <f>ROUND((SUM(BG126:BG435)),2)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42</v>
      </c>
      <c r="F36" s="163">
        <f>ROUND((SUM(BH126:BH435)),2)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43</v>
      </c>
      <c r="F37" s="163">
        <f>ROUND((SUM(BI126:BI435)),2)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44</v>
      </c>
      <c r="E39" s="167"/>
      <c r="F39" s="167"/>
      <c r="G39" s="168" t="s">
        <v>45</v>
      </c>
      <c r="H39" s="169" t="s">
        <v>46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47</v>
      </c>
      <c r="E50" s="174"/>
      <c r="F50" s="174"/>
      <c r="G50" s="173" t="s">
        <v>48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9"/>
      <c r="J61" s="180" t="s">
        <v>50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51</v>
      </c>
      <c r="E65" s="181"/>
      <c r="F65" s="181"/>
      <c r="G65" s="173" t="s">
        <v>52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9"/>
      <c r="J76" s="180" t="s">
        <v>50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Oprava výtlaku z BT1, 2 do VDJ Benátky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106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Výtlak V1, V2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Benátky</v>
      </c>
      <c r="G89" s="41"/>
      <c r="H89" s="41"/>
      <c r="I89" s="149" t="s">
        <v>22</v>
      </c>
      <c r="J89" s="80" t="str">
        <f>IF(J12="","",J12)</f>
        <v>8. 6. 2020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49" t="s">
        <v>30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32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133</v>
      </c>
      <c r="D94" s="191"/>
      <c r="E94" s="191"/>
      <c r="F94" s="191"/>
      <c r="G94" s="191"/>
      <c r="H94" s="191"/>
      <c r="I94" s="192"/>
      <c r="J94" s="193" t="s">
        <v>134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135</v>
      </c>
      <c r="D96" s="41"/>
      <c r="E96" s="41"/>
      <c r="F96" s="41"/>
      <c r="G96" s="41"/>
      <c r="H96" s="41"/>
      <c r="I96" s="146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136</v>
      </c>
    </row>
    <row r="97" spans="1:31" s="9" customFormat="1" ht="24.95" customHeight="1">
      <c r="A97" s="9"/>
      <c r="B97" s="195"/>
      <c r="C97" s="196"/>
      <c r="D97" s="197" t="s">
        <v>137</v>
      </c>
      <c r="E97" s="198"/>
      <c r="F97" s="198"/>
      <c r="G97" s="198"/>
      <c r="H97" s="198"/>
      <c r="I97" s="199"/>
      <c r="J97" s="200">
        <f>J127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138</v>
      </c>
      <c r="E98" s="205"/>
      <c r="F98" s="205"/>
      <c r="G98" s="205"/>
      <c r="H98" s="205"/>
      <c r="I98" s="206"/>
      <c r="J98" s="207">
        <f>J128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139</v>
      </c>
      <c r="E99" s="205"/>
      <c r="F99" s="205"/>
      <c r="G99" s="205"/>
      <c r="H99" s="205"/>
      <c r="I99" s="206"/>
      <c r="J99" s="207">
        <f>J260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140</v>
      </c>
      <c r="E100" s="205"/>
      <c r="F100" s="205"/>
      <c r="G100" s="205"/>
      <c r="H100" s="205"/>
      <c r="I100" s="206"/>
      <c r="J100" s="207">
        <f>J265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141</v>
      </c>
      <c r="E101" s="205"/>
      <c r="F101" s="205"/>
      <c r="G101" s="205"/>
      <c r="H101" s="205"/>
      <c r="I101" s="206"/>
      <c r="J101" s="207">
        <f>J275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142</v>
      </c>
      <c r="E102" s="205"/>
      <c r="F102" s="205"/>
      <c r="G102" s="205"/>
      <c r="H102" s="205"/>
      <c r="I102" s="206"/>
      <c r="J102" s="207">
        <f>J416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143</v>
      </c>
      <c r="E103" s="205"/>
      <c r="F103" s="205"/>
      <c r="G103" s="205"/>
      <c r="H103" s="205"/>
      <c r="I103" s="206"/>
      <c r="J103" s="207">
        <f>J420</f>
        <v>0</v>
      </c>
      <c r="K103" s="203"/>
      <c r="L103" s="20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2"/>
      <c r="C104" s="203"/>
      <c r="D104" s="204" t="s">
        <v>144</v>
      </c>
      <c r="E104" s="205"/>
      <c r="F104" s="205"/>
      <c r="G104" s="205"/>
      <c r="H104" s="205"/>
      <c r="I104" s="206"/>
      <c r="J104" s="207">
        <f>J423</f>
        <v>0</v>
      </c>
      <c r="K104" s="203"/>
      <c r="L104" s="20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5"/>
      <c r="C105" s="196"/>
      <c r="D105" s="197" t="s">
        <v>145</v>
      </c>
      <c r="E105" s="198"/>
      <c r="F105" s="198"/>
      <c r="G105" s="198"/>
      <c r="H105" s="198"/>
      <c r="I105" s="199"/>
      <c r="J105" s="200">
        <f>J426</f>
        <v>0</v>
      </c>
      <c r="K105" s="196"/>
      <c r="L105" s="20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02"/>
      <c r="C106" s="203"/>
      <c r="D106" s="204" t="s">
        <v>146</v>
      </c>
      <c r="E106" s="205"/>
      <c r="F106" s="205"/>
      <c r="G106" s="205"/>
      <c r="H106" s="205"/>
      <c r="I106" s="206"/>
      <c r="J106" s="207">
        <f>J427</f>
        <v>0</v>
      </c>
      <c r="K106" s="203"/>
      <c r="L106" s="20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146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185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188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147</v>
      </c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9" t="str">
        <f>E7</f>
        <v>Oprava výtlaku z BT1, 2 do VDJ Benátky</v>
      </c>
      <c r="F116" s="33"/>
      <c r="G116" s="33"/>
      <c r="H116" s="33"/>
      <c r="I116" s="14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106</v>
      </c>
      <c r="D117" s="41"/>
      <c r="E117" s="41"/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01 - Výtlak V1, V2</v>
      </c>
      <c r="F118" s="41"/>
      <c r="G118" s="41"/>
      <c r="H118" s="41"/>
      <c r="I118" s="14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146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>Benátky</v>
      </c>
      <c r="G120" s="41"/>
      <c r="H120" s="41"/>
      <c r="I120" s="149" t="s">
        <v>22</v>
      </c>
      <c r="J120" s="80" t="str">
        <f>IF(J12="","",J12)</f>
        <v>8. 6. 2020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146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 xml:space="preserve"> </v>
      </c>
      <c r="G122" s="41"/>
      <c r="H122" s="41"/>
      <c r="I122" s="149" t="s">
        <v>30</v>
      </c>
      <c r="J122" s="37" t="str">
        <f>E21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IF(E18="","",E18)</f>
        <v>Vyplň údaj</v>
      </c>
      <c r="G123" s="41"/>
      <c r="H123" s="41"/>
      <c r="I123" s="149" t="s">
        <v>32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146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9"/>
      <c r="B125" s="210"/>
      <c r="C125" s="211" t="s">
        <v>148</v>
      </c>
      <c r="D125" s="212" t="s">
        <v>59</v>
      </c>
      <c r="E125" s="212" t="s">
        <v>55</v>
      </c>
      <c r="F125" s="212" t="s">
        <v>56</v>
      </c>
      <c r="G125" s="212" t="s">
        <v>149</v>
      </c>
      <c r="H125" s="212" t="s">
        <v>150</v>
      </c>
      <c r="I125" s="213" t="s">
        <v>151</v>
      </c>
      <c r="J125" s="212" t="s">
        <v>134</v>
      </c>
      <c r="K125" s="214" t="s">
        <v>152</v>
      </c>
      <c r="L125" s="215"/>
      <c r="M125" s="101" t="s">
        <v>1</v>
      </c>
      <c r="N125" s="102" t="s">
        <v>38</v>
      </c>
      <c r="O125" s="102" t="s">
        <v>153</v>
      </c>
      <c r="P125" s="102" t="s">
        <v>154</v>
      </c>
      <c r="Q125" s="102" t="s">
        <v>155</v>
      </c>
      <c r="R125" s="102" t="s">
        <v>156</v>
      </c>
      <c r="S125" s="102" t="s">
        <v>157</v>
      </c>
      <c r="T125" s="103" t="s">
        <v>158</v>
      </c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</row>
    <row r="126" spans="1:63" s="2" customFormat="1" ht="22.8" customHeight="1">
      <c r="A126" s="39"/>
      <c r="B126" s="40"/>
      <c r="C126" s="108" t="s">
        <v>159</v>
      </c>
      <c r="D126" s="41"/>
      <c r="E126" s="41"/>
      <c r="F126" s="41"/>
      <c r="G126" s="41"/>
      <c r="H126" s="41"/>
      <c r="I126" s="146"/>
      <c r="J126" s="216">
        <f>BK126</f>
        <v>0</v>
      </c>
      <c r="K126" s="41"/>
      <c r="L126" s="45"/>
      <c r="M126" s="104"/>
      <c r="N126" s="217"/>
      <c r="O126" s="105"/>
      <c r="P126" s="218">
        <f>P127+P426</f>
        <v>0</v>
      </c>
      <c r="Q126" s="105"/>
      <c r="R126" s="218">
        <f>R127+R426</f>
        <v>14.4085783</v>
      </c>
      <c r="S126" s="105"/>
      <c r="T126" s="219">
        <f>T127+T426</f>
        <v>0.16488000000000003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73</v>
      </c>
      <c r="AU126" s="18" t="s">
        <v>136</v>
      </c>
      <c r="BK126" s="220">
        <f>BK127+BK426</f>
        <v>0</v>
      </c>
    </row>
    <row r="127" spans="1:63" s="12" customFormat="1" ht="25.9" customHeight="1">
      <c r="A127" s="12"/>
      <c r="B127" s="221"/>
      <c r="C127" s="222"/>
      <c r="D127" s="223" t="s">
        <v>73</v>
      </c>
      <c r="E127" s="224" t="s">
        <v>160</v>
      </c>
      <c r="F127" s="224" t="s">
        <v>161</v>
      </c>
      <c r="G127" s="222"/>
      <c r="H127" s="222"/>
      <c r="I127" s="225"/>
      <c r="J127" s="226">
        <f>BK127</f>
        <v>0</v>
      </c>
      <c r="K127" s="222"/>
      <c r="L127" s="227"/>
      <c r="M127" s="228"/>
      <c r="N127" s="229"/>
      <c r="O127" s="229"/>
      <c r="P127" s="230">
        <f>P128+P260+P265+P275+P416+P420+P423</f>
        <v>0</v>
      </c>
      <c r="Q127" s="229"/>
      <c r="R127" s="230">
        <f>R128+R260+R265+R275+R416+R420+R423</f>
        <v>14.40843455</v>
      </c>
      <c r="S127" s="229"/>
      <c r="T127" s="231">
        <f>T128+T260+T265+T275+T416+T420+T423</f>
        <v>0.16488000000000003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2" t="s">
        <v>81</v>
      </c>
      <c r="AT127" s="233" t="s">
        <v>73</v>
      </c>
      <c r="AU127" s="233" t="s">
        <v>74</v>
      </c>
      <c r="AY127" s="232" t="s">
        <v>162</v>
      </c>
      <c r="BK127" s="234">
        <f>BK128+BK260+BK265+BK275+BK416+BK420+BK423</f>
        <v>0</v>
      </c>
    </row>
    <row r="128" spans="1:63" s="12" customFormat="1" ht="22.8" customHeight="1">
      <c r="A128" s="12"/>
      <c r="B128" s="221"/>
      <c r="C128" s="222"/>
      <c r="D128" s="223" t="s">
        <v>73</v>
      </c>
      <c r="E128" s="235" t="s">
        <v>81</v>
      </c>
      <c r="F128" s="235" t="s">
        <v>163</v>
      </c>
      <c r="G128" s="222"/>
      <c r="H128" s="222"/>
      <c r="I128" s="225"/>
      <c r="J128" s="236">
        <f>BK128</f>
        <v>0</v>
      </c>
      <c r="K128" s="222"/>
      <c r="L128" s="227"/>
      <c r="M128" s="228"/>
      <c r="N128" s="229"/>
      <c r="O128" s="229"/>
      <c r="P128" s="230">
        <f>SUM(P129:P259)</f>
        <v>0</v>
      </c>
      <c r="Q128" s="229"/>
      <c r="R128" s="230">
        <f>SUM(R129:R259)</f>
        <v>1.6257606</v>
      </c>
      <c r="S128" s="229"/>
      <c r="T128" s="231">
        <f>SUM(T129:T259)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2" t="s">
        <v>81</v>
      </c>
      <c r="AT128" s="233" t="s">
        <v>73</v>
      </c>
      <c r="AU128" s="233" t="s">
        <v>81</v>
      </c>
      <c r="AY128" s="232" t="s">
        <v>162</v>
      </c>
      <c r="BK128" s="234">
        <f>SUM(BK129:BK259)</f>
        <v>0</v>
      </c>
    </row>
    <row r="129" spans="1:65" s="2" customFormat="1" ht="21.75" customHeight="1">
      <c r="A129" s="39"/>
      <c r="B129" s="40"/>
      <c r="C129" s="237" t="s">
        <v>81</v>
      </c>
      <c r="D129" s="237" t="s">
        <v>164</v>
      </c>
      <c r="E129" s="238" t="s">
        <v>165</v>
      </c>
      <c r="F129" s="239" t="s">
        <v>166</v>
      </c>
      <c r="G129" s="240" t="s">
        <v>167</v>
      </c>
      <c r="H129" s="241">
        <v>257</v>
      </c>
      <c r="I129" s="242"/>
      <c r="J129" s="243">
        <f>ROUND(I129*H129,2)</f>
        <v>0</v>
      </c>
      <c r="K129" s="239" t="s">
        <v>168</v>
      </c>
      <c r="L129" s="45"/>
      <c r="M129" s="244" t="s">
        <v>1</v>
      </c>
      <c r="N129" s="245" t="s">
        <v>39</v>
      </c>
      <c r="O129" s="92"/>
      <c r="P129" s="246">
        <f>O129*H129</f>
        <v>0</v>
      </c>
      <c r="Q129" s="246">
        <v>3E-05</v>
      </c>
      <c r="R129" s="246">
        <f>Q129*H129</f>
        <v>0.00771</v>
      </c>
      <c r="S129" s="246">
        <v>0</v>
      </c>
      <c r="T129" s="24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8" t="s">
        <v>169</v>
      </c>
      <c r="AT129" s="248" t="s">
        <v>164</v>
      </c>
      <c r="AU129" s="248" t="s">
        <v>84</v>
      </c>
      <c r="AY129" s="18" t="s">
        <v>162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8" t="s">
        <v>81</v>
      </c>
      <c r="BK129" s="249">
        <f>ROUND(I129*H129,2)</f>
        <v>0</v>
      </c>
      <c r="BL129" s="18" t="s">
        <v>169</v>
      </c>
      <c r="BM129" s="248" t="s">
        <v>170</v>
      </c>
    </row>
    <row r="130" spans="1:51" s="13" customFormat="1" ht="12">
      <c r="A130" s="13"/>
      <c r="B130" s="250"/>
      <c r="C130" s="251"/>
      <c r="D130" s="252" t="s">
        <v>171</v>
      </c>
      <c r="E130" s="253" t="s">
        <v>1</v>
      </c>
      <c r="F130" s="254" t="s">
        <v>172</v>
      </c>
      <c r="G130" s="251"/>
      <c r="H130" s="253" t="s">
        <v>1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171</v>
      </c>
      <c r="AU130" s="260" t="s">
        <v>84</v>
      </c>
      <c r="AV130" s="13" t="s">
        <v>81</v>
      </c>
      <c r="AW130" s="13" t="s">
        <v>31</v>
      </c>
      <c r="AX130" s="13" t="s">
        <v>74</v>
      </c>
      <c r="AY130" s="260" t="s">
        <v>162</v>
      </c>
    </row>
    <row r="131" spans="1:51" s="14" customFormat="1" ht="12">
      <c r="A131" s="14"/>
      <c r="B131" s="261"/>
      <c r="C131" s="262"/>
      <c r="D131" s="252" t="s">
        <v>171</v>
      </c>
      <c r="E131" s="263" t="s">
        <v>1</v>
      </c>
      <c r="F131" s="264" t="s">
        <v>173</v>
      </c>
      <c r="G131" s="262"/>
      <c r="H131" s="265">
        <v>257</v>
      </c>
      <c r="I131" s="266"/>
      <c r="J131" s="262"/>
      <c r="K131" s="262"/>
      <c r="L131" s="267"/>
      <c r="M131" s="268"/>
      <c r="N131" s="269"/>
      <c r="O131" s="269"/>
      <c r="P131" s="269"/>
      <c r="Q131" s="269"/>
      <c r="R131" s="269"/>
      <c r="S131" s="269"/>
      <c r="T131" s="27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1" t="s">
        <v>171</v>
      </c>
      <c r="AU131" s="271" t="s">
        <v>84</v>
      </c>
      <c r="AV131" s="14" t="s">
        <v>84</v>
      </c>
      <c r="AW131" s="14" t="s">
        <v>31</v>
      </c>
      <c r="AX131" s="14" t="s">
        <v>81</v>
      </c>
      <c r="AY131" s="271" t="s">
        <v>162</v>
      </c>
    </row>
    <row r="132" spans="1:65" s="2" customFormat="1" ht="21.75" customHeight="1">
      <c r="A132" s="39"/>
      <c r="B132" s="40"/>
      <c r="C132" s="237" t="s">
        <v>84</v>
      </c>
      <c r="D132" s="237" t="s">
        <v>164</v>
      </c>
      <c r="E132" s="238" t="s">
        <v>174</v>
      </c>
      <c r="F132" s="239" t="s">
        <v>175</v>
      </c>
      <c r="G132" s="240" t="s">
        <v>176</v>
      </c>
      <c r="H132" s="241">
        <v>25.7</v>
      </c>
      <c r="I132" s="242"/>
      <c r="J132" s="243">
        <f>ROUND(I132*H132,2)</f>
        <v>0</v>
      </c>
      <c r="K132" s="239" t="s">
        <v>168</v>
      </c>
      <c r="L132" s="45"/>
      <c r="M132" s="244" t="s">
        <v>1</v>
      </c>
      <c r="N132" s="245" t="s">
        <v>39</v>
      </c>
      <c r="O132" s="92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8" t="s">
        <v>169</v>
      </c>
      <c r="AT132" s="248" t="s">
        <v>164</v>
      </c>
      <c r="AU132" s="248" t="s">
        <v>84</v>
      </c>
      <c r="AY132" s="18" t="s">
        <v>162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8" t="s">
        <v>81</v>
      </c>
      <c r="BK132" s="249">
        <f>ROUND(I132*H132,2)</f>
        <v>0</v>
      </c>
      <c r="BL132" s="18" t="s">
        <v>169</v>
      </c>
      <c r="BM132" s="248" t="s">
        <v>177</v>
      </c>
    </row>
    <row r="133" spans="1:51" s="13" customFormat="1" ht="12">
      <c r="A133" s="13"/>
      <c r="B133" s="250"/>
      <c r="C133" s="251"/>
      <c r="D133" s="252" t="s">
        <v>171</v>
      </c>
      <c r="E133" s="253" t="s">
        <v>1</v>
      </c>
      <c r="F133" s="254" t="s">
        <v>172</v>
      </c>
      <c r="G133" s="251"/>
      <c r="H133" s="253" t="s">
        <v>1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171</v>
      </c>
      <c r="AU133" s="260" t="s">
        <v>84</v>
      </c>
      <c r="AV133" s="13" t="s">
        <v>81</v>
      </c>
      <c r="AW133" s="13" t="s">
        <v>31</v>
      </c>
      <c r="AX133" s="13" t="s">
        <v>74</v>
      </c>
      <c r="AY133" s="260" t="s">
        <v>162</v>
      </c>
    </row>
    <row r="134" spans="1:51" s="14" customFormat="1" ht="12">
      <c r="A134" s="14"/>
      <c r="B134" s="261"/>
      <c r="C134" s="262"/>
      <c r="D134" s="252" t="s">
        <v>171</v>
      </c>
      <c r="E134" s="263" t="s">
        <v>1</v>
      </c>
      <c r="F134" s="264" t="s">
        <v>178</v>
      </c>
      <c r="G134" s="262"/>
      <c r="H134" s="265">
        <v>25.7</v>
      </c>
      <c r="I134" s="266"/>
      <c r="J134" s="262"/>
      <c r="K134" s="262"/>
      <c r="L134" s="267"/>
      <c r="M134" s="268"/>
      <c r="N134" s="269"/>
      <c r="O134" s="269"/>
      <c r="P134" s="269"/>
      <c r="Q134" s="269"/>
      <c r="R134" s="269"/>
      <c r="S134" s="269"/>
      <c r="T134" s="27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1" t="s">
        <v>171</v>
      </c>
      <c r="AU134" s="271" t="s">
        <v>84</v>
      </c>
      <c r="AV134" s="14" t="s">
        <v>84</v>
      </c>
      <c r="AW134" s="14" t="s">
        <v>31</v>
      </c>
      <c r="AX134" s="14" t="s">
        <v>81</v>
      </c>
      <c r="AY134" s="271" t="s">
        <v>162</v>
      </c>
    </row>
    <row r="135" spans="1:65" s="2" customFormat="1" ht="21.75" customHeight="1">
      <c r="A135" s="39"/>
      <c r="B135" s="40"/>
      <c r="C135" s="237" t="s">
        <v>111</v>
      </c>
      <c r="D135" s="237" t="s">
        <v>164</v>
      </c>
      <c r="E135" s="238" t="s">
        <v>179</v>
      </c>
      <c r="F135" s="239" t="s">
        <v>180</v>
      </c>
      <c r="G135" s="240" t="s">
        <v>181</v>
      </c>
      <c r="H135" s="241">
        <v>0.8</v>
      </c>
      <c r="I135" s="242"/>
      <c r="J135" s="243">
        <f>ROUND(I135*H135,2)</f>
        <v>0</v>
      </c>
      <c r="K135" s="239" t="s">
        <v>168</v>
      </c>
      <c r="L135" s="45"/>
      <c r="M135" s="244" t="s">
        <v>1</v>
      </c>
      <c r="N135" s="245" t="s">
        <v>39</v>
      </c>
      <c r="O135" s="92"/>
      <c r="P135" s="246">
        <f>O135*H135</f>
        <v>0</v>
      </c>
      <c r="Q135" s="246">
        <v>0.00868</v>
      </c>
      <c r="R135" s="246">
        <f>Q135*H135</f>
        <v>0.0069440000000000005</v>
      </c>
      <c r="S135" s="246">
        <v>0</v>
      </c>
      <c r="T135" s="24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8" t="s">
        <v>169</v>
      </c>
      <c r="AT135" s="248" t="s">
        <v>164</v>
      </c>
      <c r="AU135" s="248" t="s">
        <v>84</v>
      </c>
      <c r="AY135" s="18" t="s">
        <v>162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8" t="s">
        <v>81</v>
      </c>
      <c r="BK135" s="249">
        <f>ROUND(I135*H135,2)</f>
        <v>0</v>
      </c>
      <c r="BL135" s="18" t="s">
        <v>169</v>
      </c>
      <c r="BM135" s="248" t="s">
        <v>182</v>
      </c>
    </row>
    <row r="136" spans="1:51" s="13" customFormat="1" ht="12">
      <c r="A136" s="13"/>
      <c r="B136" s="250"/>
      <c r="C136" s="251"/>
      <c r="D136" s="252" t="s">
        <v>171</v>
      </c>
      <c r="E136" s="253" t="s">
        <v>1</v>
      </c>
      <c r="F136" s="254" t="s">
        <v>172</v>
      </c>
      <c r="G136" s="251"/>
      <c r="H136" s="253" t="s">
        <v>1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171</v>
      </c>
      <c r="AU136" s="260" t="s">
        <v>84</v>
      </c>
      <c r="AV136" s="13" t="s">
        <v>81</v>
      </c>
      <c r="AW136" s="13" t="s">
        <v>31</v>
      </c>
      <c r="AX136" s="13" t="s">
        <v>74</v>
      </c>
      <c r="AY136" s="260" t="s">
        <v>162</v>
      </c>
    </row>
    <row r="137" spans="1:51" s="14" customFormat="1" ht="12">
      <c r="A137" s="14"/>
      <c r="B137" s="261"/>
      <c r="C137" s="262"/>
      <c r="D137" s="252" t="s">
        <v>171</v>
      </c>
      <c r="E137" s="263" t="s">
        <v>1</v>
      </c>
      <c r="F137" s="264" t="s">
        <v>183</v>
      </c>
      <c r="G137" s="262"/>
      <c r="H137" s="265">
        <v>0.8</v>
      </c>
      <c r="I137" s="266"/>
      <c r="J137" s="262"/>
      <c r="K137" s="262"/>
      <c r="L137" s="267"/>
      <c r="M137" s="268"/>
      <c r="N137" s="269"/>
      <c r="O137" s="269"/>
      <c r="P137" s="269"/>
      <c r="Q137" s="269"/>
      <c r="R137" s="269"/>
      <c r="S137" s="269"/>
      <c r="T137" s="27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1" t="s">
        <v>171</v>
      </c>
      <c r="AU137" s="271" t="s">
        <v>84</v>
      </c>
      <c r="AV137" s="14" t="s">
        <v>84</v>
      </c>
      <c r="AW137" s="14" t="s">
        <v>31</v>
      </c>
      <c r="AX137" s="14" t="s">
        <v>81</v>
      </c>
      <c r="AY137" s="271" t="s">
        <v>162</v>
      </c>
    </row>
    <row r="138" spans="1:65" s="2" customFormat="1" ht="21.75" customHeight="1">
      <c r="A138" s="39"/>
      <c r="B138" s="40"/>
      <c r="C138" s="237" t="s">
        <v>169</v>
      </c>
      <c r="D138" s="237" t="s">
        <v>164</v>
      </c>
      <c r="E138" s="238" t="s">
        <v>184</v>
      </c>
      <c r="F138" s="239" t="s">
        <v>185</v>
      </c>
      <c r="G138" s="240" t="s">
        <v>186</v>
      </c>
      <c r="H138" s="241">
        <v>2.56</v>
      </c>
      <c r="I138" s="242"/>
      <c r="J138" s="243">
        <f>ROUND(I138*H138,2)</f>
        <v>0</v>
      </c>
      <c r="K138" s="239" t="s">
        <v>168</v>
      </c>
      <c r="L138" s="45"/>
      <c r="M138" s="244" t="s">
        <v>1</v>
      </c>
      <c r="N138" s="245" t="s">
        <v>39</v>
      </c>
      <c r="O138" s="92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8" t="s">
        <v>169</v>
      </c>
      <c r="AT138" s="248" t="s">
        <v>164</v>
      </c>
      <c r="AU138" s="248" t="s">
        <v>84</v>
      </c>
      <c r="AY138" s="18" t="s">
        <v>162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8" t="s">
        <v>81</v>
      </c>
      <c r="BK138" s="249">
        <f>ROUND(I138*H138,2)</f>
        <v>0</v>
      </c>
      <c r="BL138" s="18" t="s">
        <v>169</v>
      </c>
      <c r="BM138" s="248" t="s">
        <v>187</v>
      </c>
    </row>
    <row r="139" spans="1:51" s="13" customFormat="1" ht="12">
      <c r="A139" s="13"/>
      <c r="B139" s="250"/>
      <c r="C139" s="251"/>
      <c r="D139" s="252" t="s">
        <v>171</v>
      </c>
      <c r="E139" s="253" t="s">
        <v>1</v>
      </c>
      <c r="F139" s="254" t="s">
        <v>172</v>
      </c>
      <c r="G139" s="251"/>
      <c r="H139" s="253" t="s">
        <v>1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171</v>
      </c>
      <c r="AU139" s="260" t="s">
        <v>84</v>
      </c>
      <c r="AV139" s="13" t="s">
        <v>81</v>
      </c>
      <c r="AW139" s="13" t="s">
        <v>31</v>
      </c>
      <c r="AX139" s="13" t="s">
        <v>74</v>
      </c>
      <c r="AY139" s="260" t="s">
        <v>162</v>
      </c>
    </row>
    <row r="140" spans="1:51" s="14" customFormat="1" ht="12">
      <c r="A140" s="14"/>
      <c r="B140" s="261"/>
      <c r="C140" s="262"/>
      <c r="D140" s="252" t="s">
        <v>171</v>
      </c>
      <c r="E140" s="263" t="s">
        <v>1</v>
      </c>
      <c r="F140" s="264" t="s">
        <v>188</v>
      </c>
      <c r="G140" s="262"/>
      <c r="H140" s="265">
        <v>2.56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1" t="s">
        <v>171</v>
      </c>
      <c r="AU140" s="271" t="s">
        <v>84</v>
      </c>
      <c r="AV140" s="14" t="s">
        <v>84</v>
      </c>
      <c r="AW140" s="14" t="s">
        <v>31</v>
      </c>
      <c r="AX140" s="14" t="s">
        <v>81</v>
      </c>
      <c r="AY140" s="271" t="s">
        <v>162</v>
      </c>
    </row>
    <row r="141" spans="1:65" s="2" customFormat="1" ht="21.75" customHeight="1">
      <c r="A141" s="39"/>
      <c r="B141" s="40"/>
      <c r="C141" s="237" t="s">
        <v>189</v>
      </c>
      <c r="D141" s="237" t="s">
        <v>164</v>
      </c>
      <c r="E141" s="238" t="s">
        <v>190</v>
      </c>
      <c r="F141" s="239" t="s">
        <v>191</v>
      </c>
      <c r="G141" s="240" t="s">
        <v>186</v>
      </c>
      <c r="H141" s="241">
        <v>164.924</v>
      </c>
      <c r="I141" s="242"/>
      <c r="J141" s="243">
        <f>ROUND(I141*H141,2)</f>
        <v>0</v>
      </c>
      <c r="K141" s="239" t="s">
        <v>168</v>
      </c>
      <c r="L141" s="45"/>
      <c r="M141" s="244" t="s">
        <v>1</v>
      </c>
      <c r="N141" s="245" t="s">
        <v>39</v>
      </c>
      <c r="O141" s="92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8" t="s">
        <v>169</v>
      </c>
      <c r="AT141" s="248" t="s">
        <v>164</v>
      </c>
      <c r="AU141" s="248" t="s">
        <v>84</v>
      </c>
      <c r="AY141" s="18" t="s">
        <v>162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8" t="s">
        <v>81</v>
      </c>
      <c r="BK141" s="249">
        <f>ROUND(I141*H141,2)</f>
        <v>0</v>
      </c>
      <c r="BL141" s="18" t="s">
        <v>169</v>
      </c>
      <c r="BM141" s="248" t="s">
        <v>192</v>
      </c>
    </row>
    <row r="142" spans="1:51" s="13" customFormat="1" ht="12">
      <c r="A142" s="13"/>
      <c r="B142" s="250"/>
      <c r="C142" s="251"/>
      <c r="D142" s="252" t="s">
        <v>171</v>
      </c>
      <c r="E142" s="253" t="s">
        <v>1</v>
      </c>
      <c r="F142" s="254" t="s">
        <v>172</v>
      </c>
      <c r="G142" s="251"/>
      <c r="H142" s="253" t="s">
        <v>1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171</v>
      </c>
      <c r="AU142" s="260" t="s">
        <v>84</v>
      </c>
      <c r="AV142" s="13" t="s">
        <v>81</v>
      </c>
      <c r="AW142" s="13" t="s">
        <v>31</v>
      </c>
      <c r="AX142" s="13" t="s">
        <v>74</v>
      </c>
      <c r="AY142" s="260" t="s">
        <v>162</v>
      </c>
    </row>
    <row r="143" spans="1:51" s="13" customFormat="1" ht="12">
      <c r="A143" s="13"/>
      <c r="B143" s="250"/>
      <c r="C143" s="251"/>
      <c r="D143" s="252" t="s">
        <v>171</v>
      </c>
      <c r="E143" s="253" t="s">
        <v>1</v>
      </c>
      <c r="F143" s="254" t="s">
        <v>193</v>
      </c>
      <c r="G143" s="251"/>
      <c r="H143" s="253" t="s">
        <v>1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0" t="s">
        <v>171</v>
      </c>
      <c r="AU143" s="260" t="s">
        <v>84</v>
      </c>
      <c r="AV143" s="13" t="s">
        <v>81</v>
      </c>
      <c r="AW143" s="13" t="s">
        <v>31</v>
      </c>
      <c r="AX143" s="13" t="s">
        <v>74</v>
      </c>
      <c r="AY143" s="260" t="s">
        <v>162</v>
      </c>
    </row>
    <row r="144" spans="1:51" s="14" customFormat="1" ht="12">
      <c r="A144" s="14"/>
      <c r="B144" s="261"/>
      <c r="C144" s="262"/>
      <c r="D144" s="252" t="s">
        <v>171</v>
      </c>
      <c r="E144" s="263" t="s">
        <v>1</v>
      </c>
      <c r="F144" s="264" t="s">
        <v>194</v>
      </c>
      <c r="G144" s="262"/>
      <c r="H144" s="265">
        <v>702.12</v>
      </c>
      <c r="I144" s="266"/>
      <c r="J144" s="262"/>
      <c r="K144" s="262"/>
      <c r="L144" s="267"/>
      <c r="M144" s="268"/>
      <c r="N144" s="269"/>
      <c r="O144" s="269"/>
      <c r="P144" s="269"/>
      <c r="Q144" s="269"/>
      <c r="R144" s="269"/>
      <c r="S144" s="269"/>
      <c r="T144" s="27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1" t="s">
        <v>171</v>
      </c>
      <c r="AU144" s="271" t="s">
        <v>84</v>
      </c>
      <c r="AV144" s="14" t="s">
        <v>84</v>
      </c>
      <c r="AW144" s="14" t="s">
        <v>31</v>
      </c>
      <c r="AX144" s="14" t="s">
        <v>74</v>
      </c>
      <c r="AY144" s="271" t="s">
        <v>162</v>
      </c>
    </row>
    <row r="145" spans="1:51" s="14" customFormat="1" ht="12">
      <c r="A145" s="14"/>
      <c r="B145" s="261"/>
      <c r="C145" s="262"/>
      <c r="D145" s="252" t="s">
        <v>171</v>
      </c>
      <c r="E145" s="263" t="s">
        <v>1</v>
      </c>
      <c r="F145" s="264" t="s">
        <v>195</v>
      </c>
      <c r="G145" s="262"/>
      <c r="H145" s="265">
        <v>37.84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1" t="s">
        <v>171</v>
      </c>
      <c r="AU145" s="271" t="s">
        <v>84</v>
      </c>
      <c r="AV145" s="14" t="s">
        <v>84</v>
      </c>
      <c r="AW145" s="14" t="s">
        <v>31</v>
      </c>
      <c r="AX145" s="14" t="s">
        <v>74</v>
      </c>
      <c r="AY145" s="271" t="s">
        <v>162</v>
      </c>
    </row>
    <row r="146" spans="1:51" s="14" customFormat="1" ht="12">
      <c r="A146" s="14"/>
      <c r="B146" s="261"/>
      <c r="C146" s="262"/>
      <c r="D146" s="252" t="s">
        <v>171</v>
      </c>
      <c r="E146" s="263" t="s">
        <v>1</v>
      </c>
      <c r="F146" s="264" t="s">
        <v>196</v>
      </c>
      <c r="G146" s="262"/>
      <c r="H146" s="265">
        <v>0.85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171</v>
      </c>
      <c r="AU146" s="271" t="s">
        <v>84</v>
      </c>
      <c r="AV146" s="14" t="s">
        <v>84</v>
      </c>
      <c r="AW146" s="14" t="s">
        <v>31</v>
      </c>
      <c r="AX146" s="14" t="s">
        <v>74</v>
      </c>
      <c r="AY146" s="271" t="s">
        <v>162</v>
      </c>
    </row>
    <row r="147" spans="1:51" s="14" customFormat="1" ht="12">
      <c r="A147" s="14"/>
      <c r="B147" s="261"/>
      <c r="C147" s="262"/>
      <c r="D147" s="252" t="s">
        <v>171</v>
      </c>
      <c r="E147" s="263" t="s">
        <v>1</v>
      </c>
      <c r="F147" s="264" t="s">
        <v>197</v>
      </c>
      <c r="G147" s="262"/>
      <c r="H147" s="265">
        <v>0.056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1" t="s">
        <v>171</v>
      </c>
      <c r="AU147" s="271" t="s">
        <v>84</v>
      </c>
      <c r="AV147" s="14" t="s">
        <v>84</v>
      </c>
      <c r="AW147" s="14" t="s">
        <v>31</v>
      </c>
      <c r="AX147" s="14" t="s">
        <v>74</v>
      </c>
      <c r="AY147" s="271" t="s">
        <v>162</v>
      </c>
    </row>
    <row r="148" spans="1:51" s="14" customFormat="1" ht="12">
      <c r="A148" s="14"/>
      <c r="B148" s="261"/>
      <c r="C148" s="262"/>
      <c r="D148" s="252" t="s">
        <v>171</v>
      </c>
      <c r="E148" s="263" t="s">
        <v>1</v>
      </c>
      <c r="F148" s="264" t="s">
        <v>198</v>
      </c>
      <c r="G148" s="262"/>
      <c r="H148" s="265">
        <v>2.363</v>
      </c>
      <c r="I148" s="266"/>
      <c r="J148" s="262"/>
      <c r="K148" s="262"/>
      <c r="L148" s="267"/>
      <c r="M148" s="268"/>
      <c r="N148" s="269"/>
      <c r="O148" s="269"/>
      <c r="P148" s="269"/>
      <c r="Q148" s="269"/>
      <c r="R148" s="269"/>
      <c r="S148" s="269"/>
      <c r="T148" s="27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1" t="s">
        <v>171</v>
      </c>
      <c r="AU148" s="271" t="s">
        <v>84</v>
      </c>
      <c r="AV148" s="14" t="s">
        <v>84</v>
      </c>
      <c r="AW148" s="14" t="s">
        <v>31</v>
      </c>
      <c r="AX148" s="14" t="s">
        <v>74</v>
      </c>
      <c r="AY148" s="271" t="s">
        <v>162</v>
      </c>
    </row>
    <row r="149" spans="1:51" s="14" customFormat="1" ht="12">
      <c r="A149" s="14"/>
      <c r="B149" s="261"/>
      <c r="C149" s="262"/>
      <c r="D149" s="252" t="s">
        <v>171</v>
      </c>
      <c r="E149" s="263" t="s">
        <v>1</v>
      </c>
      <c r="F149" s="264" t="s">
        <v>199</v>
      </c>
      <c r="G149" s="262"/>
      <c r="H149" s="265">
        <v>1.68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1" t="s">
        <v>171</v>
      </c>
      <c r="AU149" s="271" t="s">
        <v>84</v>
      </c>
      <c r="AV149" s="14" t="s">
        <v>84</v>
      </c>
      <c r="AW149" s="14" t="s">
        <v>31</v>
      </c>
      <c r="AX149" s="14" t="s">
        <v>74</v>
      </c>
      <c r="AY149" s="271" t="s">
        <v>162</v>
      </c>
    </row>
    <row r="150" spans="1:51" s="14" customFormat="1" ht="12">
      <c r="A150" s="14"/>
      <c r="B150" s="261"/>
      <c r="C150" s="262"/>
      <c r="D150" s="252" t="s">
        <v>171</v>
      </c>
      <c r="E150" s="263" t="s">
        <v>1</v>
      </c>
      <c r="F150" s="264" t="s">
        <v>200</v>
      </c>
      <c r="G150" s="262"/>
      <c r="H150" s="265">
        <v>-184.6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1" t="s">
        <v>171</v>
      </c>
      <c r="AU150" s="271" t="s">
        <v>84</v>
      </c>
      <c r="AV150" s="14" t="s">
        <v>84</v>
      </c>
      <c r="AW150" s="14" t="s">
        <v>31</v>
      </c>
      <c r="AX150" s="14" t="s">
        <v>74</v>
      </c>
      <c r="AY150" s="271" t="s">
        <v>162</v>
      </c>
    </row>
    <row r="151" spans="1:51" s="14" customFormat="1" ht="12">
      <c r="A151" s="14"/>
      <c r="B151" s="261"/>
      <c r="C151" s="262"/>
      <c r="D151" s="252" t="s">
        <v>171</v>
      </c>
      <c r="E151" s="263" t="s">
        <v>1</v>
      </c>
      <c r="F151" s="264" t="s">
        <v>201</v>
      </c>
      <c r="G151" s="262"/>
      <c r="H151" s="265">
        <v>-10.563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1" t="s">
        <v>171</v>
      </c>
      <c r="AU151" s="271" t="s">
        <v>84</v>
      </c>
      <c r="AV151" s="14" t="s">
        <v>84</v>
      </c>
      <c r="AW151" s="14" t="s">
        <v>31</v>
      </c>
      <c r="AX151" s="14" t="s">
        <v>74</v>
      </c>
      <c r="AY151" s="271" t="s">
        <v>162</v>
      </c>
    </row>
    <row r="152" spans="1:51" s="15" customFormat="1" ht="12">
      <c r="A152" s="15"/>
      <c r="B152" s="272"/>
      <c r="C152" s="273"/>
      <c r="D152" s="252" t="s">
        <v>171</v>
      </c>
      <c r="E152" s="274" t="s">
        <v>128</v>
      </c>
      <c r="F152" s="275" t="s">
        <v>125</v>
      </c>
      <c r="G152" s="273"/>
      <c r="H152" s="276">
        <v>549.746</v>
      </c>
      <c r="I152" s="277"/>
      <c r="J152" s="273"/>
      <c r="K152" s="273"/>
      <c r="L152" s="278"/>
      <c r="M152" s="279"/>
      <c r="N152" s="280"/>
      <c r="O152" s="280"/>
      <c r="P152" s="280"/>
      <c r="Q152" s="280"/>
      <c r="R152" s="280"/>
      <c r="S152" s="280"/>
      <c r="T152" s="281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2" t="s">
        <v>171</v>
      </c>
      <c r="AU152" s="282" t="s">
        <v>84</v>
      </c>
      <c r="AV152" s="15" t="s">
        <v>169</v>
      </c>
      <c r="AW152" s="15" t="s">
        <v>31</v>
      </c>
      <c r="AX152" s="15" t="s">
        <v>74</v>
      </c>
      <c r="AY152" s="282" t="s">
        <v>162</v>
      </c>
    </row>
    <row r="153" spans="1:51" s="14" customFormat="1" ht="12">
      <c r="A153" s="14"/>
      <c r="B153" s="261"/>
      <c r="C153" s="262"/>
      <c r="D153" s="252" t="s">
        <v>171</v>
      </c>
      <c r="E153" s="263" t="s">
        <v>1</v>
      </c>
      <c r="F153" s="264" t="s">
        <v>202</v>
      </c>
      <c r="G153" s="262"/>
      <c r="H153" s="265">
        <v>164.924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1" t="s">
        <v>171</v>
      </c>
      <c r="AU153" s="271" t="s">
        <v>84</v>
      </c>
      <c r="AV153" s="14" t="s">
        <v>84</v>
      </c>
      <c r="AW153" s="14" t="s">
        <v>31</v>
      </c>
      <c r="AX153" s="14" t="s">
        <v>81</v>
      </c>
      <c r="AY153" s="271" t="s">
        <v>162</v>
      </c>
    </row>
    <row r="154" spans="1:65" s="2" customFormat="1" ht="21.75" customHeight="1">
      <c r="A154" s="39"/>
      <c r="B154" s="40"/>
      <c r="C154" s="237" t="s">
        <v>203</v>
      </c>
      <c r="D154" s="237" t="s">
        <v>164</v>
      </c>
      <c r="E154" s="238" t="s">
        <v>204</v>
      </c>
      <c r="F154" s="239" t="s">
        <v>205</v>
      </c>
      <c r="G154" s="240" t="s">
        <v>186</v>
      </c>
      <c r="H154" s="241">
        <v>384.822</v>
      </c>
      <c r="I154" s="242"/>
      <c r="J154" s="243">
        <f>ROUND(I154*H154,2)</f>
        <v>0</v>
      </c>
      <c r="K154" s="239" t="s">
        <v>168</v>
      </c>
      <c r="L154" s="45"/>
      <c r="M154" s="244" t="s">
        <v>1</v>
      </c>
      <c r="N154" s="245" t="s">
        <v>39</v>
      </c>
      <c r="O154" s="92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8" t="s">
        <v>169</v>
      </c>
      <c r="AT154" s="248" t="s">
        <v>164</v>
      </c>
      <c r="AU154" s="248" t="s">
        <v>84</v>
      </c>
      <c r="AY154" s="18" t="s">
        <v>162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8" t="s">
        <v>81</v>
      </c>
      <c r="BK154" s="249">
        <f>ROUND(I154*H154,2)</f>
        <v>0</v>
      </c>
      <c r="BL154" s="18" t="s">
        <v>169</v>
      </c>
      <c r="BM154" s="248" t="s">
        <v>206</v>
      </c>
    </row>
    <row r="155" spans="1:51" s="14" customFormat="1" ht="12">
      <c r="A155" s="14"/>
      <c r="B155" s="261"/>
      <c r="C155" s="262"/>
      <c r="D155" s="252" t="s">
        <v>171</v>
      </c>
      <c r="E155" s="263" t="s">
        <v>1</v>
      </c>
      <c r="F155" s="264" t="s">
        <v>207</v>
      </c>
      <c r="G155" s="262"/>
      <c r="H155" s="265">
        <v>384.822</v>
      </c>
      <c r="I155" s="266"/>
      <c r="J155" s="262"/>
      <c r="K155" s="262"/>
      <c r="L155" s="267"/>
      <c r="M155" s="268"/>
      <c r="N155" s="269"/>
      <c r="O155" s="269"/>
      <c r="P155" s="269"/>
      <c r="Q155" s="269"/>
      <c r="R155" s="269"/>
      <c r="S155" s="269"/>
      <c r="T155" s="27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1" t="s">
        <v>171</v>
      </c>
      <c r="AU155" s="271" t="s">
        <v>84</v>
      </c>
      <c r="AV155" s="14" t="s">
        <v>84</v>
      </c>
      <c r="AW155" s="14" t="s">
        <v>31</v>
      </c>
      <c r="AX155" s="14" t="s">
        <v>81</v>
      </c>
      <c r="AY155" s="271" t="s">
        <v>162</v>
      </c>
    </row>
    <row r="156" spans="1:65" s="2" customFormat="1" ht="21.75" customHeight="1">
      <c r="A156" s="39"/>
      <c r="B156" s="40"/>
      <c r="C156" s="237" t="s">
        <v>208</v>
      </c>
      <c r="D156" s="237" t="s">
        <v>164</v>
      </c>
      <c r="E156" s="238" t="s">
        <v>209</v>
      </c>
      <c r="F156" s="239" t="s">
        <v>210</v>
      </c>
      <c r="G156" s="240" t="s">
        <v>186</v>
      </c>
      <c r="H156" s="241">
        <v>7.98</v>
      </c>
      <c r="I156" s="242"/>
      <c r="J156" s="243">
        <f>ROUND(I156*H156,2)</f>
        <v>0</v>
      </c>
      <c r="K156" s="239" t="s">
        <v>168</v>
      </c>
      <c r="L156" s="45"/>
      <c r="M156" s="244" t="s">
        <v>1</v>
      </c>
      <c r="N156" s="245" t="s">
        <v>39</v>
      </c>
      <c r="O156" s="92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8" t="s">
        <v>169</v>
      </c>
      <c r="AT156" s="248" t="s">
        <v>164</v>
      </c>
      <c r="AU156" s="248" t="s">
        <v>84</v>
      </c>
      <c r="AY156" s="18" t="s">
        <v>162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8" t="s">
        <v>81</v>
      </c>
      <c r="BK156" s="249">
        <f>ROUND(I156*H156,2)</f>
        <v>0</v>
      </c>
      <c r="BL156" s="18" t="s">
        <v>169</v>
      </c>
      <c r="BM156" s="248" t="s">
        <v>211</v>
      </c>
    </row>
    <row r="157" spans="1:51" s="13" customFormat="1" ht="12">
      <c r="A157" s="13"/>
      <c r="B157" s="250"/>
      <c r="C157" s="251"/>
      <c r="D157" s="252" t="s">
        <v>171</v>
      </c>
      <c r="E157" s="253" t="s">
        <v>1</v>
      </c>
      <c r="F157" s="254" t="s">
        <v>212</v>
      </c>
      <c r="G157" s="251"/>
      <c r="H157" s="253" t="s">
        <v>1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171</v>
      </c>
      <c r="AU157" s="260" t="s">
        <v>84</v>
      </c>
      <c r="AV157" s="13" t="s">
        <v>81</v>
      </c>
      <c r="AW157" s="13" t="s">
        <v>31</v>
      </c>
      <c r="AX157" s="13" t="s">
        <v>74</v>
      </c>
      <c r="AY157" s="260" t="s">
        <v>162</v>
      </c>
    </row>
    <row r="158" spans="1:51" s="14" customFormat="1" ht="12">
      <c r="A158" s="14"/>
      <c r="B158" s="261"/>
      <c r="C158" s="262"/>
      <c r="D158" s="252" t="s">
        <v>171</v>
      </c>
      <c r="E158" s="263" t="s">
        <v>1</v>
      </c>
      <c r="F158" s="264" t="s">
        <v>213</v>
      </c>
      <c r="G158" s="262"/>
      <c r="H158" s="265">
        <v>29.6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1" t="s">
        <v>171</v>
      </c>
      <c r="AU158" s="271" t="s">
        <v>84</v>
      </c>
      <c r="AV158" s="14" t="s">
        <v>84</v>
      </c>
      <c r="AW158" s="14" t="s">
        <v>31</v>
      </c>
      <c r="AX158" s="14" t="s">
        <v>74</v>
      </c>
      <c r="AY158" s="271" t="s">
        <v>162</v>
      </c>
    </row>
    <row r="159" spans="1:51" s="14" customFormat="1" ht="12">
      <c r="A159" s="14"/>
      <c r="B159" s="261"/>
      <c r="C159" s="262"/>
      <c r="D159" s="252" t="s">
        <v>171</v>
      </c>
      <c r="E159" s="263" t="s">
        <v>1</v>
      </c>
      <c r="F159" s="264" t="s">
        <v>214</v>
      </c>
      <c r="G159" s="262"/>
      <c r="H159" s="265">
        <v>-3</v>
      </c>
      <c r="I159" s="266"/>
      <c r="J159" s="262"/>
      <c r="K159" s="262"/>
      <c r="L159" s="267"/>
      <c r="M159" s="268"/>
      <c r="N159" s="269"/>
      <c r="O159" s="269"/>
      <c r="P159" s="269"/>
      <c r="Q159" s="269"/>
      <c r="R159" s="269"/>
      <c r="S159" s="269"/>
      <c r="T159" s="27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1" t="s">
        <v>171</v>
      </c>
      <c r="AU159" s="271" t="s">
        <v>84</v>
      </c>
      <c r="AV159" s="14" t="s">
        <v>84</v>
      </c>
      <c r="AW159" s="14" t="s">
        <v>31</v>
      </c>
      <c r="AX159" s="14" t="s">
        <v>74</v>
      </c>
      <c r="AY159" s="271" t="s">
        <v>162</v>
      </c>
    </row>
    <row r="160" spans="1:51" s="15" customFormat="1" ht="12">
      <c r="A160" s="15"/>
      <c r="B160" s="272"/>
      <c r="C160" s="273"/>
      <c r="D160" s="252" t="s">
        <v>171</v>
      </c>
      <c r="E160" s="274" t="s">
        <v>130</v>
      </c>
      <c r="F160" s="275" t="s">
        <v>125</v>
      </c>
      <c r="G160" s="273"/>
      <c r="H160" s="276">
        <v>26.6</v>
      </c>
      <c r="I160" s="277"/>
      <c r="J160" s="273"/>
      <c r="K160" s="273"/>
      <c r="L160" s="278"/>
      <c r="M160" s="279"/>
      <c r="N160" s="280"/>
      <c r="O160" s="280"/>
      <c r="P160" s="280"/>
      <c r="Q160" s="280"/>
      <c r="R160" s="280"/>
      <c r="S160" s="280"/>
      <c r="T160" s="28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2" t="s">
        <v>171</v>
      </c>
      <c r="AU160" s="282" t="s">
        <v>84</v>
      </c>
      <c r="AV160" s="15" t="s">
        <v>169</v>
      </c>
      <c r="AW160" s="15" t="s">
        <v>31</v>
      </c>
      <c r="AX160" s="15" t="s">
        <v>74</v>
      </c>
      <c r="AY160" s="282" t="s">
        <v>162</v>
      </c>
    </row>
    <row r="161" spans="1:51" s="14" customFormat="1" ht="12">
      <c r="A161" s="14"/>
      <c r="B161" s="261"/>
      <c r="C161" s="262"/>
      <c r="D161" s="252" t="s">
        <v>171</v>
      </c>
      <c r="E161" s="263" t="s">
        <v>1</v>
      </c>
      <c r="F161" s="264" t="s">
        <v>215</v>
      </c>
      <c r="G161" s="262"/>
      <c r="H161" s="265">
        <v>7.98</v>
      </c>
      <c r="I161" s="266"/>
      <c r="J161" s="262"/>
      <c r="K161" s="262"/>
      <c r="L161" s="267"/>
      <c r="M161" s="268"/>
      <c r="N161" s="269"/>
      <c r="O161" s="269"/>
      <c r="P161" s="269"/>
      <c r="Q161" s="269"/>
      <c r="R161" s="269"/>
      <c r="S161" s="269"/>
      <c r="T161" s="27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1" t="s">
        <v>171</v>
      </c>
      <c r="AU161" s="271" t="s">
        <v>84</v>
      </c>
      <c r="AV161" s="14" t="s">
        <v>84</v>
      </c>
      <c r="AW161" s="14" t="s">
        <v>31</v>
      </c>
      <c r="AX161" s="14" t="s">
        <v>81</v>
      </c>
      <c r="AY161" s="271" t="s">
        <v>162</v>
      </c>
    </row>
    <row r="162" spans="1:65" s="2" customFormat="1" ht="21.75" customHeight="1">
      <c r="A162" s="39"/>
      <c r="B162" s="40"/>
      <c r="C162" s="237" t="s">
        <v>216</v>
      </c>
      <c r="D162" s="237" t="s">
        <v>164</v>
      </c>
      <c r="E162" s="238" t="s">
        <v>217</v>
      </c>
      <c r="F162" s="239" t="s">
        <v>218</v>
      </c>
      <c r="G162" s="240" t="s">
        <v>186</v>
      </c>
      <c r="H162" s="241">
        <v>18.62</v>
      </c>
      <c r="I162" s="242"/>
      <c r="J162" s="243">
        <f>ROUND(I162*H162,2)</f>
        <v>0</v>
      </c>
      <c r="K162" s="239" t="s">
        <v>168</v>
      </c>
      <c r="L162" s="45"/>
      <c r="M162" s="244" t="s">
        <v>1</v>
      </c>
      <c r="N162" s="245" t="s">
        <v>39</v>
      </c>
      <c r="O162" s="92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8" t="s">
        <v>169</v>
      </c>
      <c r="AT162" s="248" t="s">
        <v>164</v>
      </c>
      <c r="AU162" s="248" t="s">
        <v>84</v>
      </c>
      <c r="AY162" s="18" t="s">
        <v>162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8" t="s">
        <v>81</v>
      </c>
      <c r="BK162" s="249">
        <f>ROUND(I162*H162,2)</f>
        <v>0</v>
      </c>
      <c r="BL162" s="18" t="s">
        <v>169</v>
      </c>
      <c r="BM162" s="248" t="s">
        <v>219</v>
      </c>
    </row>
    <row r="163" spans="1:51" s="14" customFormat="1" ht="12">
      <c r="A163" s="14"/>
      <c r="B163" s="261"/>
      <c r="C163" s="262"/>
      <c r="D163" s="252" t="s">
        <v>171</v>
      </c>
      <c r="E163" s="263" t="s">
        <v>1</v>
      </c>
      <c r="F163" s="264" t="s">
        <v>220</v>
      </c>
      <c r="G163" s="262"/>
      <c r="H163" s="265">
        <v>18.62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1" t="s">
        <v>171</v>
      </c>
      <c r="AU163" s="271" t="s">
        <v>84</v>
      </c>
      <c r="AV163" s="14" t="s">
        <v>84</v>
      </c>
      <c r="AW163" s="14" t="s">
        <v>31</v>
      </c>
      <c r="AX163" s="14" t="s">
        <v>81</v>
      </c>
      <c r="AY163" s="271" t="s">
        <v>162</v>
      </c>
    </row>
    <row r="164" spans="1:65" s="2" customFormat="1" ht="16.5" customHeight="1">
      <c r="A164" s="39"/>
      <c r="B164" s="40"/>
      <c r="C164" s="237" t="s">
        <v>221</v>
      </c>
      <c r="D164" s="237" t="s">
        <v>164</v>
      </c>
      <c r="E164" s="238" t="s">
        <v>222</v>
      </c>
      <c r="F164" s="239" t="s">
        <v>223</v>
      </c>
      <c r="G164" s="240" t="s">
        <v>224</v>
      </c>
      <c r="H164" s="241">
        <v>1808.24</v>
      </c>
      <c r="I164" s="242"/>
      <c r="J164" s="243">
        <f>ROUND(I164*H164,2)</f>
        <v>0</v>
      </c>
      <c r="K164" s="239" t="s">
        <v>168</v>
      </c>
      <c r="L164" s="45"/>
      <c r="M164" s="244" t="s">
        <v>1</v>
      </c>
      <c r="N164" s="245" t="s">
        <v>39</v>
      </c>
      <c r="O164" s="92"/>
      <c r="P164" s="246">
        <f>O164*H164</f>
        <v>0</v>
      </c>
      <c r="Q164" s="246">
        <v>0.00084</v>
      </c>
      <c r="R164" s="246">
        <f>Q164*H164</f>
        <v>1.5189216</v>
      </c>
      <c r="S164" s="246">
        <v>0</v>
      </c>
      <c r="T164" s="24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8" t="s">
        <v>169</v>
      </c>
      <c r="AT164" s="248" t="s">
        <v>164</v>
      </c>
      <c r="AU164" s="248" t="s">
        <v>84</v>
      </c>
      <c r="AY164" s="18" t="s">
        <v>162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8" t="s">
        <v>81</v>
      </c>
      <c r="BK164" s="249">
        <f>ROUND(I164*H164,2)</f>
        <v>0</v>
      </c>
      <c r="BL164" s="18" t="s">
        <v>169</v>
      </c>
      <c r="BM164" s="248" t="s">
        <v>225</v>
      </c>
    </row>
    <row r="165" spans="1:51" s="13" customFormat="1" ht="12">
      <c r="A165" s="13"/>
      <c r="B165" s="250"/>
      <c r="C165" s="251"/>
      <c r="D165" s="252" t="s">
        <v>171</v>
      </c>
      <c r="E165" s="253" t="s">
        <v>1</v>
      </c>
      <c r="F165" s="254" t="s">
        <v>172</v>
      </c>
      <c r="G165" s="251"/>
      <c r="H165" s="253" t="s">
        <v>1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171</v>
      </c>
      <c r="AU165" s="260" t="s">
        <v>84</v>
      </c>
      <c r="AV165" s="13" t="s">
        <v>81</v>
      </c>
      <c r="AW165" s="13" t="s">
        <v>31</v>
      </c>
      <c r="AX165" s="13" t="s">
        <v>74</v>
      </c>
      <c r="AY165" s="260" t="s">
        <v>162</v>
      </c>
    </row>
    <row r="166" spans="1:51" s="14" customFormat="1" ht="12">
      <c r="A166" s="14"/>
      <c r="B166" s="261"/>
      <c r="C166" s="262"/>
      <c r="D166" s="252" t="s">
        <v>171</v>
      </c>
      <c r="E166" s="263" t="s">
        <v>1</v>
      </c>
      <c r="F166" s="264" t="s">
        <v>226</v>
      </c>
      <c r="G166" s="262"/>
      <c r="H166" s="265">
        <v>1681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1" t="s">
        <v>171</v>
      </c>
      <c r="AU166" s="271" t="s">
        <v>84</v>
      </c>
      <c r="AV166" s="14" t="s">
        <v>84</v>
      </c>
      <c r="AW166" s="14" t="s">
        <v>31</v>
      </c>
      <c r="AX166" s="14" t="s">
        <v>74</v>
      </c>
      <c r="AY166" s="271" t="s">
        <v>162</v>
      </c>
    </row>
    <row r="167" spans="1:51" s="14" customFormat="1" ht="12">
      <c r="A167" s="14"/>
      <c r="B167" s="261"/>
      <c r="C167" s="262"/>
      <c r="D167" s="252" t="s">
        <v>171</v>
      </c>
      <c r="E167" s="263" t="s">
        <v>1</v>
      </c>
      <c r="F167" s="264" t="s">
        <v>227</v>
      </c>
      <c r="G167" s="262"/>
      <c r="H167" s="265">
        <v>94.6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1" t="s">
        <v>171</v>
      </c>
      <c r="AU167" s="271" t="s">
        <v>84</v>
      </c>
      <c r="AV167" s="14" t="s">
        <v>84</v>
      </c>
      <c r="AW167" s="14" t="s">
        <v>31</v>
      </c>
      <c r="AX167" s="14" t="s">
        <v>74</v>
      </c>
      <c r="AY167" s="271" t="s">
        <v>162</v>
      </c>
    </row>
    <row r="168" spans="1:51" s="14" customFormat="1" ht="12">
      <c r="A168" s="14"/>
      <c r="B168" s="261"/>
      <c r="C168" s="262"/>
      <c r="D168" s="252" t="s">
        <v>171</v>
      </c>
      <c r="E168" s="263" t="s">
        <v>1</v>
      </c>
      <c r="F168" s="264" t="s">
        <v>228</v>
      </c>
      <c r="G168" s="262"/>
      <c r="H168" s="265">
        <v>2.24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1" t="s">
        <v>171</v>
      </c>
      <c r="AU168" s="271" t="s">
        <v>84</v>
      </c>
      <c r="AV168" s="14" t="s">
        <v>84</v>
      </c>
      <c r="AW168" s="14" t="s">
        <v>31</v>
      </c>
      <c r="AX168" s="14" t="s">
        <v>74</v>
      </c>
      <c r="AY168" s="271" t="s">
        <v>162</v>
      </c>
    </row>
    <row r="169" spans="1:51" s="14" customFormat="1" ht="12">
      <c r="A169" s="14"/>
      <c r="B169" s="261"/>
      <c r="C169" s="262"/>
      <c r="D169" s="252" t="s">
        <v>171</v>
      </c>
      <c r="E169" s="263" t="s">
        <v>1</v>
      </c>
      <c r="F169" s="264" t="s">
        <v>229</v>
      </c>
      <c r="G169" s="262"/>
      <c r="H169" s="265">
        <v>30.4</v>
      </c>
      <c r="I169" s="266"/>
      <c r="J169" s="262"/>
      <c r="K169" s="262"/>
      <c r="L169" s="267"/>
      <c r="M169" s="268"/>
      <c r="N169" s="269"/>
      <c r="O169" s="269"/>
      <c r="P169" s="269"/>
      <c r="Q169" s="269"/>
      <c r="R169" s="269"/>
      <c r="S169" s="269"/>
      <c r="T169" s="27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1" t="s">
        <v>171</v>
      </c>
      <c r="AU169" s="271" t="s">
        <v>84</v>
      </c>
      <c r="AV169" s="14" t="s">
        <v>84</v>
      </c>
      <c r="AW169" s="14" t="s">
        <v>31</v>
      </c>
      <c r="AX169" s="14" t="s">
        <v>74</v>
      </c>
      <c r="AY169" s="271" t="s">
        <v>162</v>
      </c>
    </row>
    <row r="170" spans="1:51" s="15" customFormat="1" ht="12">
      <c r="A170" s="15"/>
      <c r="B170" s="272"/>
      <c r="C170" s="273"/>
      <c r="D170" s="252" t="s">
        <v>171</v>
      </c>
      <c r="E170" s="274" t="s">
        <v>102</v>
      </c>
      <c r="F170" s="275" t="s">
        <v>125</v>
      </c>
      <c r="G170" s="273"/>
      <c r="H170" s="276">
        <v>1808.24</v>
      </c>
      <c r="I170" s="277"/>
      <c r="J170" s="273"/>
      <c r="K170" s="273"/>
      <c r="L170" s="278"/>
      <c r="M170" s="279"/>
      <c r="N170" s="280"/>
      <c r="O170" s="280"/>
      <c r="P170" s="280"/>
      <c r="Q170" s="280"/>
      <c r="R170" s="280"/>
      <c r="S170" s="280"/>
      <c r="T170" s="28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2" t="s">
        <v>171</v>
      </c>
      <c r="AU170" s="282" t="s">
        <v>84</v>
      </c>
      <c r="AV170" s="15" t="s">
        <v>169</v>
      </c>
      <c r="AW170" s="15" t="s">
        <v>31</v>
      </c>
      <c r="AX170" s="15" t="s">
        <v>81</v>
      </c>
      <c r="AY170" s="282" t="s">
        <v>162</v>
      </c>
    </row>
    <row r="171" spans="1:65" s="2" customFormat="1" ht="21.75" customHeight="1">
      <c r="A171" s="39"/>
      <c r="B171" s="40"/>
      <c r="C171" s="237" t="s">
        <v>230</v>
      </c>
      <c r="D171" s="237" t="s">
        <v>164</v>
      </c>
      <c r="E171" s="238" t="s">
        <v>231</v>
      </c>
      <c r="F171" s="239" t="s">
        <v>232</v>
      </c>
      <c r="G171" s="240" t="s">
        <v>224</v>
      </c>
      <c r="H171" s="241">
        <v>1808.24</v>
      </c>
      <c r="I171" s="242"/>
      <c r="J171" s="243">
        <f>ROUND(I171*H171,2)</f>
        <v>0</v>
      </c>
      <c r="K171" s="239" t="s">
        <v>168</v>
      </c>
      <c r="L171" s="45"/>
      <c r="M171" s="244" t="s">
        <v>1</v>
      </c>
      <c r="N171" s="245" t="s">
        <v>39</v>
      </c>
      <c r="O171" s="92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8" t="s">
        <v>169</v>
      </c>
      <c r="AT171" s="248" t="s">
        <v>164</v>
      </c>
      <c r="AU171" s="248" t="s">
        <v>84</v>
      </c>
      <c r="AY171" s="18" t="s">
        <v>162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8" t="s">
        <v>81</v>
      </c>
      <c r="BK171" s="249">
        <f>ROUND(I171*H171,2)</f>
        <v>0</v>
      </c>
      <c r="BL171" s="18" t="s">
        <v>169</v>
      </c>
      <c r="BM171" s="248" t="s">
        <v>233</v>
      </c>
    </row>
    <row r="172" spans="1:51" s="14" customFormat="1" ht="12">
      <c r="A172" s="14"/>
      <c r="B172" s="261"/>
      <c r="C172" s="262"/>
      <c r="D172" s="252" t="s">
        <v>171</v>
      </c>
      <c r="E172" s="263" t="s">
        <v>1</v>
      </c>
      <c r="F172" s="264" t="s">
        <v>102</v>
      </c>
      <c r="G172" s="262"/>
      <c r="H172" s="265">
        <v>1808.24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1" t="s">
        <v>171</v>
      </c>
      <c r="AU172" s="271" t="s">
        <v>84</v>
      </c>
      <c r="AV172" s="14" t="s">
        <v>84</v>
      </c>
      <c r="AW172" s="14" t="s">
        <v>31</v>
      </c>
      <c r="AX172" s="14" t="s">
        <v>81</v>
      </c>
      <c r="AY172" s="271" t="s">
        <v>162</v>
      </c>
    </row>
    <row r="173" spans="1:65" s="2" customFormat="1" ht="16.5" customHeight="1">
      <c r="A173" s="39"/>
      <c r="B173" s="40"/>
      <c r="C173" s="237" t="s">
        <v>234</v>
      </c>
      <c r="D173" s="237" t="s">
        <v>164</v>
      </c>
      <c r="E173" s="238" t="s">
        <v>235</v>
      </c>
      <c r="F173" s="239" t="s">
        <v>236</v>
      </c>
      <c r="G173" s="240" t="s">
        <v>224</v>
      </c>
      <c r="H173" s="241">
        <v>103</v>
      </c>
      <c r="I173" s="242"/>
      <c r="J173" s="243">
        <f>ROUND(I173*H173,2)</f>
        <v>0</v>
      </c>
      <c r="K173" s="239" t="s">
        <v>168</v>
      </c>
      <c r="L173" s="45"/>
      <c r="M173" s="244" t="s">
        <v>1</v>
      </c>
      <c r="N173" s="245" t="s">
        <v>39</v>
      </c>
      <c r="O173" s="92"/>
      <c r="P173" s="246">
        <f>O173*H173</f>
        <v>0</v>
      </c>
      <c r="Q173" s="246">
        <v>0.00085</v>
      </c>
      <c r="R173" s="246">
        <f>Q173*H173</f>
        <v>0.08754999999999999</v>
      </c>
      <c r="S173" s="246">
        <v>0</v>
      </c>
      <c r="T173" s="24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8" t="s">
        <v>169</v>
      </c>
      <c r="AT173" s="248" t="s">
        <v>164</v>
      </c>
      <c r="AU173" s="248" t="s">
        <v>84</v>
      </c>
      <c r="AY173" s="18" t="s">
        <v>162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8" t="s">
        <v>81</v>
      </c>
      <c r="BK173" s="249">
        <f>ROUND(I173*H173,2)</f>
        <v>0</v>
      </c>
      <c r="BL173" s="18" t="s">
        <v>169</v>
      </c>
      <c r="BM173" s="248" t="s">
        <v>237</v>
      </c>
    </row>
    <row r="174" spans="1:51" s="13" customFormat="1" ht="12">
      <c r="A174" s="13"/>
      <c r="B174" s="250"/>
      <c r="C174" s="251"/>
      <c r="D174" s="252" t="s">
        <v>171</v>
      </c>
      <c r="E174" s="253" t="s">
        <v>1</v>
      </c>
      <c r="F174" s="254" t="s">
        <v>172</v>
      </c>
      <c r="G174" s="251"/>
      <c r="H174" s="253" t="s">
        <v>1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171</v>
      </c>
      <c r="AU174" s="260" t="s">
        <v>84</v>
      </c>
      <c r="AV174" s="13" t="s">
        <v>81</v>
      </c>
      <c r="AW174" s="13" t="s">
        <v>31</v>
      </c>
      <c r="AX174" s="13" t="s">
        <v>74</v>
      </c>
      <c r="AY174" s="260" t="s">
        <v>162</v>
      </c>
    </row>
    <row r="175" spans="1:51" s="14" customFormat="1" ht="12">
      <c r="A175" s="14"/>
      <c r="B175" s="261"/>
      <c r="C175" s="262"/>
      <c r="D175" s="252" t="s">
        <v>171</v>
      </c>
      <c r="E175" s="263" t="s">
        <v>1</v>
      </c>
      <c r="F175" s="264" t="s">
        <v>238</v>
      </c>
      <c r="G175" s="262"/>
      <c r="H175" s="265">
        <v>74.2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171</v>
      </c>
      <c r="AU175" s="271" t="s">
        <v>84</v>
      </c>
      <c r="AV175" s="14" t="s">
        <v>84</v>
      </c>
      <c r="AW175" s="14" t="s">
        <v>31</v>
      </c>
      <c r="AX175" s="14" t="s">
        <v>74</v>
      </c>
      <c r="AY175" s="271" t="s">
        <v>162</v>
      </c>
    </row>
    <row r="176" spans="1:51" s="14" customFormat="1" ht="12">
      <c r="A176" s="14"/>
      <c r="B176" s="261"/>
      <c r="C176" s="262"/>
      <c r="D176" s="252" t="s">
        <v>171</v>
      </c>
      <c r="E176" s="263" t="s">
        <v>1</v>
      </c>
      <c r="F176" s="264" t="s">
        <v>239</v>
      </c>
      <c r="G176" s="262"/>
      <c r="H176" s="265">
        <v>28.8</v>
      </c>
      <c r="I176" s="266"/>
      <c r="J176" s="262"/>
      <c r="K176" s="262"/>
      <c r="L176" s="267"/>
      <c r="M176" s="268"/>
      <c r="N176" s="269"/>
      <c r="O176" s="269"/>
      <c r="P176" s="269"/>
      <c r="Q176" s="269"/>
      <c r="R176" s="269"/>
      <c r="S176" s="269"/>
      <c r="T176" s="27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1" t="s">
        <v>171</v>
      </c>
      <c r="AU176" s="271" t="s">
        <v>84</v>
      </c>
      <c r="AV176" s="14" t="s">
        <v>84</v>
      </c>
      <c r="AW176" s="14" t="s">
        <v>31</v>
      </c>
      <c r="AX176" s="14" t="s">
        <v>74</v>
      </c>
      <c r="AY176" s="271" t="s">
        <v>162</v>
      </c>
    </row>
    <row r="177" spans="1:51" s="15" customFormat="1" ht="12">
      <c r="A177" s="15"/>
      <c r="B177" s="272"/>
      <c r="C177" s="273"/>
      <c r="D177" s="252" t="s">
        <v>171</v>
      </c>
      <c r="E177" s="274" t="s">
        <v>104</v>
      </c>
      <c r="F177" s="275" t="s">
        <v>125</v>
      </c>
      <c r="G177" s="273"/>
      <c r="H177" s="276">
        <v>103</v>
      </c>
      <c r="I177" s="277"/>
      <c r="J177" s="273"/>
      <c r="K177" s="273"/>
      <c r="L177" s="278"/>
      <c r="M177" s="279"/>
      <c r="N177" s="280"/>
      <c r="O177" s="280"/>
      <c r="P177" s="280"/>
      <c r="Q177" s="280"/>
      <c r="R177" s="280"/>
      <c r="S177" s="280"/>
      <c r="T177" s="28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2" t="s">
        <v>171</v>
      </c>
      <c r="AU177" s="282" t="s">
        <v>84</v>
      </c>
      <c r="AV177" s="15" t="s">
        <v>169</v>
      </c>
      <c r="AW177" s="15" t="s">
        <v>31</v>
      </c>
      <c r="AX177" s="15" t="s">
        <v>81</v>
      </c>
      <c r="AY177" s="282" t="s">
        <v>162</v>
      </c>
    </row>
    <row r="178" spans="1:65" s="2" customFormat="1" ht="21.75" customHeight="1">
      <c r="A178" s="39"/>
      <c r="B178" s="40"/>
      <c r="C178" s="237" t="s">
        <v>240</v>
      </c>
      <c r="D178" s="237" t="s">
        <v>164</v>
      </c>
      <c r="E178" s="238" t="s">
        <v>241</v>
      </c>
      <c r="F178" s="239" t="s">
        <v>242</v>
      </c>
      <c r="G178" s="240" t="s">
        <v>224</v>
      </c>
      <c r="H178" s="241">
        <v>103</v>
      </c>
      <c r="I178" s="242"/>
      <c r="J178" s="243">
        <f>ROUND(I178*H178,2)</f>
        <v>0</v>
      </c>
      <c r="K178" s="239" t="s">
        <v>168</v>
      </c>
      <c r="L178" s="45"/>
      <c r="M178" s="244" t="s">
        <v>1</v>
      </c>
      <c r="N178" s="245" t="s">
        <v>39</v>
      </c>
      <c r="O178" s="92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8" t="s">
        <v>169</v>
      </c>
      <c r="AT178" s="248" t="s">
        <v>164</v>
      </c>
      <c r="AU178" s="248" t="s">
        <v>84</v>
      </c>
      <c r="AY178" s="18" t="s">
        <v>162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8" t="s">
        <v>81</v>
      </c>
      <c r="BK178" s="249">
        <f>ROUND(I178*H178,2)</f>
        <v>0</v>
      </c>
      <c r="BL178" s="18" t="s">
        <v>169</v>
      </c>
      <c r="BM178" s="248" t="s">
        <v>243</v>
      </c>
    </row>
    <row r="179" spans="1:51" s="14" customFormat="1" ht="12">
      <c r="A179" s="14"/>
      <c r="B179" s="261"/>
      <c r="C179" s="262"/>
      <c r="D179" s="252" t="s">
        <v>171</v>
      </c>
      <c r="E179" s="263" t="s">
        <v>1</v>
      </c>
      <c r="F179" s="264" t="s">
        <v>104</v>
      </c>
      <c r="G179" s="262"/>
      <c r="H179" s="265">
        <v>103</v>
      </c>
      <c r="I179" s="266"/>
      <c r="J179" s="262"/>
      <c r="K179" s="262"/>
      <c r="L179" s="267"/>
      <c r="M179" s="268"/>
      <c r="N179" s="269"/>
      <c r="O179" s="269"/>
      <c r="P179" s="269"/>
      <c r="Q179" s="269"/>
      <c r="R179" s="269"/>
      <c r="S179" s="269"/>
      <c r="T179" s="27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1" t="s">
        <v>171</v>
      </c>
      <c r="AU179" s="271" t="s">
        <v>84</v>
      </c>
      <c r="AV179" s="14" t="s">
        <v>84</v>
      </c>
      <c r="AW179" s="14" t="s">
        <v>31</v>
      </c>
      <c r="AX179" s="14" t="s">
        <v>81</v>
      </c>
      <c r="AY179" s="271" t="s">
        <v>162</v>
      </c>
    </row>
    <row r="180" spans="1:65" s="2" customFormat="1" ht="21.75" customHeight="1">
      <c r="A180" s="39"/>
      <c r="B180" s="40"/>
      <c r="C180" s="237" t="s">
        <v>244</v>
      </c>
      <c r="D180" s="237" t="s">
        <v>164</v>
      </c>
      <c r="E180" s="238" t="s">
        <v>245</v>
      </c>
      <c r="F180" s="239" t="s">
        <v>246</v>
      </c>
      <c r="G180" s="240" t="s">
        <v>186</v>
      </c>
      <c r="H180" s="241">
        <v>86.781</v>
      </c>
      <c r="I180" s="242"/>
      <c r="J180" s="243">
        <f>ROUND(I180*H180,2)</f>
        <v>0</v>
      </c>
      <c r="K180" s="239" t="s">
        <v>168</v>
      </c>
      <c r="L180" s="45"/>
      <c r="M180" s="244" t="s">
        <v>1</v>
      </c>
      <c r="N180" s="245" t="s">
        <v>39</v>
      </c>
      <c r="O180" s="92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8" t="s">
        <v>169</v>
      </c>
      <c r="AT180" s="248" t="s">
        <v>164</v>
      </c>
      <c r="AU180" s="248" t="s">
        <v>84</v>
      </c>
      <c r="AY180" s="18" t="s">
        <v>162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8" t="s">
        <v>81</v>
      </c>
      <c r="BK180" s="249">
        <f>ROUND(I180*H180,2)</f>
        <v>0</v>
      </c>
      <c r="BL180" s="18" t="s">
        <v>169</v>
      </c>
      <c r="BM180" s="248" t="s">
        <v>247</v>
      </c>
    </row>
    <row r="181" spans="1:51" s="13" customFormat="1" ht="12">
      <c r="A181" s="13"/>
      <c r="B181" s="250"/>
      <c r="C181" s="251"/>
      <c r="D181" s="252" t="s">
        <v>171</v>
      </c>
      <c r="E181" s="253" t="s">
        <v>1</v>
      </c>
      <c r="F181" s="254" t="s">
        <v>172</v>
      </c>
      <c r="G181" s="251"/>
      <c r="H181" s="253" t="s">
        <v>1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171</v>
      </c>
      <c r="AU181" s="260" t="s">
        <v>84</v>
      </c>
      <c r="AV181" s="13" t="s">
        <v>81</v>
      </c>
      <c r="AW181" s="13" t="s">
        <v>31</v>
      </c>
      <c r="AX181" s="13" t="s">
        <v>74</v>
      </c>
      <c r="AY181" s="260" t="s">
        <v>162</v>
      </c>
    </row>
    <row r="182" spans="1:51" s="13" customFormat="1" ht="12">
      <c r="A182" s="13"/>
      <c r="B182" s="250"/>
      <c r="C182" s="251"/>
      <c r="D182" s="252" t="s">
        <v>171</v>
      </c>
      <c r="E182" s="253" t="s">
        <v>1</v>
      </c>
      <c r="F182" s="254" t="s">
        <v>248</v>
      </c>
      <c r="G182" s="251"/>
      <c r="H182" s="253" t="s">
        <v>1</v>
      </c>
      <c r="I182" s="255"/>
      <c r="J182" s="251"/>
      <c r="K182" s="251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171</v>
      </c>
      <c r="AU182" s="260" t="s">
        <v>84</v>
      </c>
      <c r="AV182" s="13" t="s">
        <v>81</v>
      </c>
      <c r="AW182" s="13" t="s">
        <v>31</v>
      </c>
      <c r="AX182" s="13" t="s">
        <v>74</v>
      </c>
      <c r="AY182" s="260" t="s">
        <v>162</v>
      </c>
    </row>
    <row r="183" spans="1:51" s="13" customFormat="1" ht="12">
      <c r="A183" s="13"/>
      <c r="B183" s="250"/>
      <c r="C183" s="251"/>
      <c r="D183" s="252" t="s">
        <v>171</v>
      </c>
      <c r="E183" s="253" t="s">
        <v>1</v>
      </c>
      <c r="F183" s="254" t="s">
        <v>249</v>
      </c>
      <c r="G183" s="251"/>
      <c r="H183" s="253" t="s">
        <v>1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171</v>
      </c>
      <c r="AU183" s="260" t="s">
        <v>84</v>
      </c>
      <c r="AV183" s="13" t="s">
        <v>81</v>
      </c>
      <c r="AW183" s="13" t="s">
        <v>31</v>
      </c>
      <c r="AX183" s="13" t="s">
        <v>74</v>
      </c>
      <c r="AY183" s="260" t="s">
        <v>162</v>
      </c>
    </row>
    <row r="184" spans="1:51" s="14" customFormat="1" ht="12">
      <c r="A184" s="14"/>
      <c r="B184" s="261"/>
      <c r="C184" s="262"/>
      <c r="D184" s="252" t="s">
        <v>171</v>
      </c>
      <c r="E184" s="263" t="s">
        <v>1</v>
      </c>
      <c r="F184" s="264" t="s">
        <v>250</v>
      </c>
      <c r="G184" s="262"/>
      <c r="H184" s="265">
        <v>38.8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1" t="s">
        <v>171</v>
      </c>
      <c r="AU184" s="271" t="s">
        <v>84</v>
      </c>
      <c r="AV184" s="14" t="s">
        <v>84</v>
      </c>
      <c r="AW184" s="14" t="s">
        <v>31</v>
      </c>
      <c r="AX184" s="14" t="s">
        <v>74</v>
      </c>
      <c r="AY184" s="271" t="s">
        <v>162</v>
      </c>
    </row>
    <row r="185" spans="1:51" s="14" customFormat="1" ht="12">
      <c r="A185" s="14"/>
      <c r="B185" s="261"/>
      <c r="C185" s="262"/>
      <c r="D185" s="252" t="s">
        <v>171</v>
      </c>
      <c r="E185" s="263" t="s">
        <v>1</v>
      </c>
      <c r="F185" s="264" t="s">
        <v>251</v>
      </c>
      <c r="G185" s="262"/>
      <c r="H185" s="265">
        <v>2.24</v>
      </c>
      <c r="I185" s="266"/>
      <c r="J185" s="262"/>
      <c r="K185" s="262"/>
      <c r="L185" s="267"/>
      <c r="M185" s="268"/>
      <c r="N185" s="269"/>
      <c r="O185" s="269"/>
      <c r="P185" s="269"/>
      <c r="Q185" s="269"/>
      <c r="R185" s="269"/>
      <c r="S185" s="269"/>
      <c r="T185" s="27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1" t="s">
        <v>171</v>
      </c>
      <c r="AU185" s="271" t="s">
        <v>84</v>
      </c>
      <c r="AV185" s="14" t="s">
        <v>84</v>
      </c>
      <c r="AW185" s="14" t="s">
        <v>31</v>
      </c>
      <c r="AX185" s="14" t="s">
        <v>74</v>
      </c>
      <c r="AY185" s="271" t="s">
        <v>162</v>
      </c>
    </row>
    <row r="186" spans="1:51" s="16" customFormat="1" ht="12">
      <c r="A186" s="16"/>
      <c r="B186" s="283"/>
      <c r="C186" s="284"/>
      <c r="D186" s="252" t="s">
        <v>171</v>
      </c>
      <c r="E186" s="285" t="s">
        <v>98</v>
      </c>
      <c r="F186" s="286" t="s">
        <v>93</v>
      </c>
      <c r="G186" s="284"/>
      <c r="H186" s="287">
        <v>41.04</v>
      </c>
      <c r="I186" s="288"/>
      <c r="J186" s="284"/>
      <c r="K186" s="284"/>
      <c r="L186" s="289"/>
      <c r="M186" s="290"/>
      <c r="N186" s="291"/>
      <c r="O186" s="291"/>
      <c r="P186" s="291"/>
      <c r="Q186" s="291"/>
      <c r="R186" s="291"/>
      <c r="S186" s="291"/>
      <c r="T186" s="292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293" t="s">
        <v>171</v>
      </c>
      <c r="AU186" s="293" t="s">
        <v>84</v>
      </c>
      <c r="AV186" s="16" t="s">
        <v>111</v>
      </c>
      <c r="AW186" s="16" t="s">
        <v>31</v>
      </c>
      <c r="AX186" s="16" t="s">
        <v>74</v>
      </c>
      <c r="AY186" s="293" t="s">
        <v>162</v>
      </c>
    </row>
    <row r="187" spans="1:51" s="13" customFormat="1" ht="12">
      <c r="A187" s="13"/>
      <c r="B187" s="250"/>
      <c r="C187" s="251"/>
      <c r="D187" s="252" t="s">
        <v>171</v>
      </c>
      <c r="E187" s="253" t="s">
        <v>1</v>
      </c>
      <c r="F187" s="254" t="s">
        <v>252</v>
      </c>
      <c r="G187" s="251"/>
      <c r="H187" s="253" t="s">
        <v>1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171</v>
      </c>
      <c r="AU187" s="260" t="s">
        <v>84</v>
      </c>
      <c r="AV187" s="13" t="s">
        <v>81</v>
      </c>
      <c r="AW187" s="13" t="s">
        <v>31</v>
      </c>
      <c r="AX187" s="13" t="s">
        <v>74</v>
      </c>
      <c r="AY187" s="260" t="s">
        <v>162</v>
      </c>
    </row>
    <row r="188" spans="1:51" s="14" customFormat="1" ht="12">
      <c r="A188" s="14"/>
      <c r="B188" s="261"/>
      <c r="C188" s="262"/>
      <c r="D188" s="252" t="s">
        <v>171</v>
      </c>
      <c r="E188" s="263" t="s">
        <v>1</v>
      </c>
      <c r="F188" s="264" t="s">
        <v>253</v>
      </c>
      <c r="G188" s="262"/>
      <c r="H188" s="265">
        <v>232.8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1" t="s">
        <v>171</v>
      </c>
      <c r="AU188" s="271" t="s">
        <v>84</v>
      </c>
      <c r="AV188" s="14" t="s">
        <v>84</v>
      </c>
      <c r="AW188" s="14" t="s">
        <v>31</v>
      </c>
      <c r="AX188" s="14" t="s">
        <v>74</v>
      </c>
      <c r="AY188" s="271" t="s">
        <v>162</v>
      </c>
    </row>
    <row r="189" spans="1:51" s="14" customFormat="1" ht="12">
      <c r="A189" s="14"/>
      <c r="B189" s="261"/>
      <c r="C189" s="262"/>
      <c r="D189" s="252" t="s">
        <v>171</v>
      </c>
      <c r="E189" s="263" t="s">
        <v>1</v>
      </c>
      <c r="F189" s="264" t="s">
        <v>254</v>
      </c>
      <c r="G189" s="262"/>
      <c r="H189" s="265">
        <v>13.44</v>
      </c>
      <c r="I189" s="266"/>
      <c r="J189" s="262"/>
      <c r="K189" s="262"/>
      <c r="L189" s="267"/>
      <c r="M189" s="268"/>
      <c r="N189" s="269"/>
      <c r="O189" s="269"/>
      <c r="P189" s="269"/>
      <c r="Q189" s="269"/>
      <c r="R189" s="269"/>
      <c r="S189" s="269"/>
      <c r="T189" s="27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1" t="s">
        <v>171</v>
      </c>
      <c r="AU189" s="271" t="s">
        <v>84</v>
      </c>
      <c r="AV189" s="14" t="s">
        <v>84</v>
      </c>
      <c r="AW189" s="14" t="s">
        <v>31</v>
      </c>
      <c r="AX189" s="14" t="s">
        <v>74</v>
      </c>
      <c r="AY189" s="271" t="s">
        <v>162</v>
      </c>
    </row>
    <row r="190" spans="1:51" s="16" customFormat="1" ht="12">
      <c r="A190" s="16"/>
      <c r="B190" s="283"/>
      <c r="C190" s="284"/>
      <c r="D190" s="252" t="s">
        <v>171</v>
      </c>
      <c r="E190" s="285" t="s">
        <v>100</v>
      </c>
      <c r="F190" s="286" t="s">
        <v>93</v>
      </c>
      <c r="G190" s="284"/>
      <c r="H190" s="287">
        <v>246.24</v>
      </c>
      <c r="I190" s="288"/>
      <c r="J190" s="284"/>
      <c r="K190" s="284"/>
      <c r="L190" s="289"/>
      <c r="M190" s="290"/>
      <c r="N190" s="291"/>
      <c r="O190" s="291"/>
      <c r="P190" s="291"/>
      <c r="Q190" s="291"/>
      <c r="R190" s="291"/>
      <c r="S190" s="291"/>
      <c r="T190" s="292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93" t="s">
        <v>171</v>
      </c>
      <c r="AU190" s="293" t="s">
        <v>84</v>
      </c>
      <c r="AV190" s="16" t="s">
        <v>111</v>
      </c>
      <c r="AW190" s="16" t="s">
        <v>31</v>
      </c>
      <c r="AX190" s="16" t="s">
        <v>74</v>
      </c>
      <c r="AY190" s="293" t="s">
        <v>162</v>
      </c>
    </row>
    <row r="191" spans="1:51" s="13" customFormat="1" ht="12">
      <c r="A191" s="13"/>
      <c r="B191" s="250"/>
      <c r="C191" s="251"/>
      <c r="D191" s="252" t="s">
        <v>171</v>
      </c>
      <c r="E191" s="253" t="s">
        <v>1</v>
      </c>
      <c r="F191" s="254" t="s">
        <v>255</v>
      </c>
      <c r="G191" s="251"/>
      <c r="H191" s="253" t="s">
        <v>1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171</v>
      </c>
      <c r="AU191" s="260" t="s">
        <v>84</v>
      </c>
      <c r="AV191" s="13" t="s">
        <v>81</v>
      </c>
      <c r="AW191" s="13" t="s">
        <v>31</v>
      </c>
      <c r="AX191" s="13" t="s">
        <v>74</v>
      </c>
      <c r="AY191" s="260" t="s">
        <v>162</v>
      </c>
    </row>
    <row r="192" spans="1:51" s="14" customFormat="1" ht="12">
      <c r="A192" s="14"/>
      <c r="B192" s="261"/>
      <c r="C192" s="262"/>
      <c r="D192" s="252" t="s">
        <v>171</v>
      </c>
      <c r="E192" s="263" t="s">
        <v>1</v>
      </c>
      <c r="F192" s="264" t="s">
        <v>256</v>
      </c>
      <c r="G192" s="262"/>
      <c r="H192" s="265">
        <v>0.16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1" t="s">
        <v>171</v>
      </c>
      <c r="AU192" s="271" t="s">
        <v>84</v>
      </c>
      <c r="AV192" s="14" t="s">
        <v>84</v>
      </c>
      <c r="AW192" s="14" t="s">
        <v>31</v>
      </c>
      <c r="AX192" s="14" t="s">
        <v>74</v>
      </c>
      <c r="AY192" s="271" t="s">
        <v>162</v>
      </c>
    </row>
    <row r="193" spans="1:51" s="16" customFormat="1" ht="12">
      <c r="A193" s="16"/>
      <c r="B193" s="283"/>
      <c r="C193" s="284"/>
      <c r="D193" s="252" t="s">
        <v>171</v>
      </c>
      <c r="E193" s="285" t="s">
        <v>92</v>
      </c>
      <c r="F193" s="286" t="s">
        <v>93</v>
      </c>
      <c r="G193" s="284"/>
      <c r="H193" s="287">
        <v>0.16</v>
      </c>
      <c r="I193" s="288"/>
      <c r="J193" s="284"/>
      <c r="K193" s="284"/>
      <c r="L193" s="289"/>
      <c r="M193" s="290"/>
      <c r="N193" s="291"/>
      <c r="O193" s="291"/>
      <c r="P193" s="291"/>
      <c r="Q193" s="291"/>
      <c r="R193" s="291"/>
      <c r="S193" s="291"/>
      <c r="T193" s="292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T193" s="293" t="s">
        <v>171</v>
      </c>
      <c r="AU193" s="293" t="s">
        <v>84</v>
      </c>
      <c r="AV193" s="16" t="s">
        <v>111</v>
      </c>
      <c r="AW193" s="16" t="s">
        <v>31</v>
      </c>
      <c r="AX193" s="16" t="s">
        <v>74</v>
      </c>
      <c r="AY193" s="293" t="s">
        <v>162</v>
      </c>
    </row>
    <row r="194" spans="1:51" s="14" customFormat="1" ht="12">
      <c r="A194" s="14"/>
      <c r="B194" s="261"/>
      <c r="C194" s="262"/>
      <c r="D194" s="252" t="s">
        <v>171</v>
      </c>
      <c r="E194" s="263" t="s">
        <v>1</v>
      </c>
      <c r="F194" s="264" t="s">
        <v>257</v>
      </c>
      <c r="G194" s="262"/>
      <c r="H194" s="265">
        <v>0.25</v>
      </c>
      <c r="I194" s="266"/>
      <c r="J194" s="262"/>
      <c r="K194" s="262"/>
      <c r="L194" s="267"/>
      <c r="M194" s="268"/>
      <c r="N194" s="269"/>
      <c r="O194" s="269"/>
      <c r="P194" s="269"/>
      <c r="Q194" s="269"/>
      <c r="R194" s="269"/>
      <c r="S194" s="269"/>
      <c r="T194" s="27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1" t="s">
        <v>171</v>
      </c>
      <c r="AU194" s="271" t="s">
        <v>84</v>
      </c>
      <c r="AV194" s="14" t="s">
        <v>84</v>
      </c>
      <c r="AW194" s="14" t="s">
        <v>31</v>
      </c>
      <c r="AX194" s="14" t="s">
        <v>74</v>
      </c>
      <c r="AY194" s="271" t="s">
        <v>162</v>
      </c>
    </row>
    <row r="195" spans="1:51" s="14" customFormat="1" ht="12">
      <c r="A195" s="14"/>
      <c r="B195" s="261"/>
      <c r="C195" s="262"/>
      <c r="D195" s="252" t="s">
        <v>171</v>
      </c>
      <c r="E195" s="263" t="s">
        <v>1</v>
      </c>
      <c r="F195" s="264" t="s">
        <v>258</v>
      </c>
      <c r="G195" s="262"/>
      <c r="H195" s="265">
        <v>0.056</v>
      </c>
      <c r="I195" s="266"/>
      <c r="J195" s="262"/>
      <c r="K195" s="262"/>
      <c r="L195" s="267"/>
      <c r="M195" s="268"/>
      <c r="N195" s="269"/>
      <c r="O195" s="269"/>
      <c r="P195" s="269"/>
      <c r="Q195" s="269"/>
      <c r="R195" s="269"/>
      <c r="S195" s="269"/>
      <c r="T195" s="27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1" t="s">
        <v>171</v>
      </c>
      <c r="AU195" s="271" t="s">
        <v>84</v>
      </c>
      <c r="AV195" s="14" t="s">
        <v>84</v>
      </c>
      <c r="AW195" s="14" t="s">
        <v>31</v>
      </c>
      <c r="AX195" s="14" t="s">
        <v>74</v>
      </c>
      <c r="AY195" s="271" t="s">
        <v>162</v>
      </c>
    </row>
    <row r="196" spans="1:51" s="14" customFormat="1" ht="12">
      <c r="A196" s="14"/>
      <c r="B196" s="261"/>
      <c r="C196" s="262"/>
      <c r="D196" s="252" t="s">
        <v>171</v>
      </c>
      <c r="E196" s="263" t="s">
        <v>1</v>
      </c>
      <c r="F196" s="264" t="s">
        <v>259</v>
      </c>
      <c r="G196" s="262"/>
      <c r="H196" s="265">
        <v>0.848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1" t="s">
        <v>171</v>
      </c>
      <c r="AU196" s="271" t="s">
        <v>84</v>
      </c>
      <c r="AV196" s="14" t="s">
        <v>84</v>
      </c>
      <c r="AW196" s="14" t="s">
        <v>31</v>
      </c>
      <c r="AX196" s="14" t="s">
        <v>74</v>
      </c>
      <c r="AY196" s="271" t="s">
        <v>162</v>
      </c>
    </row>
    <row r="197" spans="1:51" s="14" customFormat="1" ht="12">
      <c r="A197" s="14"/>
      <c r="B197" s="261"/>
      <c r="C197" s="262"/>
      <c r="D197" s="252" t="s">
        <v>171</v>
      </c>
      <c r="E197" s="263" t="s">
        <v>1</v>
      </c>
      <c r="F197" s="264" t="s">
        <v>260</v>
      </c>
      <c r="G197" s="262"/>
      <c r="H197" s="265">
        <v>0.675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1" t="s">
        <v>171</v>
      </c>
      <c r="AU197" s="271" t="s">
        <v>84</v>
      </c>
      <c r="AV197" s="14" t="s">
        <v>84</v>
      </c>
      <c r="AW197" s="14" t="s">
        <v>31</v>
      </c>
      <c r="AX197" s="14" t="s">
        <v>74</v>
      </c>
      <c r="AY197" s="271" t="s">
        <v>162</v>
      </c>
    </row>
    <row r="198" spans="1:51" s="15" customFormat="1" ht="12">
      <c r="A198" s="15"/>
      <c r="B198" s="272"/>
      <c r="C198" s="273"/>
      <c r="D198" s="252" t="s">
        <v>171</v>
      </c>
      <c r="E198" s="274" t="s">
        <v>124</v>
      </c>
      <c r="F198" s="275" t="s">
        <v>125</v>
      </c>
      <c r="G198" s="273"/>
      <c r="H198" s="276">
        <v>289.269</v>
      </c>
      <c r="I198" s="277"/>
      <c r="J198" s="273"/>
      <c r="K198" s="273"/>
      <c r="L198" s="278"/>
      <c r="M198" s="279"/>
      <c r="N198" s="280"/>
      <c r="O198" s="280"/>
      <c r="P198" s="280"/>
      <c r="Q198" s="280"/>
      <c r="R198" s="280"/>
      <c r="S198" s="280"/>
      <c r="T198" s="28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82" t="s">
        <v>171</v>
      </c>
      <c r="AU198" s="282" t="s">
        <v>84</v>
      </c>
      <c r="AV198" s="15" t="s">
        <v>169</v>
      </c>
      <c r="AW198" s="15" t="s">
        <v>31</v>
      </c>
      <c r="AX198" s="15" t="s">
        <v>74</v>
      </c>
      <c r="AY198" s="282" t="s">
        <v>162</v>
      </c>
    </row>
    <row r="199" spans="1:51" s="14" customFormat="1" ht="12">
      <c r="A199" s="14"/>
      <c r="B199" s="261"/>
      <c r="C199" s="262"/>
      <c r="D199" s="252" t="s">
        <v>171</v>
      </c>
      <c r="E199" s="263" t="s">
        <v>120</v>
      </c>
      <c r="F199" s="264" t="s">
        <v>124</v>
      </c>
      <c r="G199" s="262"/>
      <c r="H199" s="265">
        <v>289.269</v>
      </c>
      <c r="I199" s="266"/>
      <c r="J199" s="262"/>
      <c r="K199" s="262"/>
      <c r="L199" s="267"/>
      <c r="M199" s="268"/>
      <c r="N199" s="269"/>
      <c r="O199" s="269"/>
      <c r="P199" s="269"/>
      <c r="Q199" s="269"/>
      <c r="R199" s="269"/>
      <c r="S199" s="269"/>
      <c r="T199" s="27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1" t="s">
        <v>171</v>
      </c>
      <c r="AU199" s="271" t="s">
        <v>84</v>
      </c>
      <c r="AV199" s="14" t="s">
        <v>84</v>
      </c>
      <c r="AW199" s="14" t="s">
        <v>31</v>
      </c>
      <c r="AX199" s="14" t="s">
        <v>74</v>
      </c>
      <c r="AY199" s="271" t="s">
        <v>162</v>
      </c>
    </row>
    <row r="200" spans="1:51" s="14" customFormat="1" ht="12">
      <c r="A200" s="14"/>
      <c r="B200" s="261"/>
      <c r="C200" s="262"/>
      <c r="D200" s="252" t="s">
        <v>171</v>
      </c>
      <c r="E200" s="263" t="s">
        <v>1</v>
      </c>
      <c r="F200" s="264" t="s">
        <v>261</v>
      </c>
      <c r="G200" s="262"/>
      <c r="H200" s="265">
        <v>86.781</v>
      </c>
      <c r="I200" s="266"/>
      <c r="J200" s="262"/>
      <c r="K200" s="262"/>
      <c r="L200" s="267"/>
      <c r="M200" s="268"/>
      <c r="N200" s="269"/>
      <c r="O200" s="269"/>
      <c r="P200" s="269"/>
      <c r="Q200" s="269"/>
      <c r="R200" s="269"/>
      <c r="S200" s="269"/>
      <c r="T200" s="27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1" t="s">
        <v>171</v>
      </c>
      <c r="AU200" s="271" t="s">
        <v>84</v>
      </c>
      <c r="AV200" s="14" t="s">
        <v>84</v>
      </c>
      <c r="AW200" s="14" t="s">
        <v>31</v>
      </c>
      <c r="AX200" s="14" t="s">
        <v>81</v>
      </c>
      <c r="AY200" s="271" t="s">
        <v>162</v>
      </c>
    </row>
    <row r="201" spans="1:65" s="2" customFormat="1" ht="21.75" customHeight="1">
      <c r="A201" s="39"/>
      <c r="B201" s="40"/>
      <c r="C201" s="237" t="s">
        <v>262</v>
      </c>
      <c r="D201" s="237" t="s">
        <v>164</v>
      </c>
      <c r="E201" s="238" t="s">
        <v>263</v>
      </c>
      <c r="F201" s="239" t="s">
        <v>264</v>
      </c>
      <c r="G201" s="240" t="s">
        <v>186</v>
      </c>
      <c r="H201" s="241">
        <v>202.488</v>
      </c>
      <c r="I201" s="242"/>
      <c r="J201" s="243">
        <f>ROUND(I201*H201,2)</f>
        <v>0</v>
      </c>
      <c r="K201" s="239" t="s">
        <v>168</v>
      </c>
      <c r="L201" s="45"/>
      <c r="M201" s="244" t="s">
        <v>1</v>
      </c>
      <c r="N201" s="245" t="s">
        <v>39</v>
      </c>
      <c r="O201" s="92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8" t="s">
        <v>169</v>
      </c>
      <c r="AT201" s="248" t="s">
        <v>164</v>
      </c>
      <c r="AU201" s="248" t="s">
        <v>84</v>
      </c>
      <c r="AY201" s="18" t="s">
        <v>162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8" t="s">
        <v>81</v>
      </c>
      <c r="BK201" s="249">
        <f>ROUND(I201*H201,2)</f>
        <v>0</v>
      </c>
      <c r="BL201" s="18" t="s">
        <v>169</v>
      </c>
      <c r="BM201" s="248" t="s">
        <v>265</v>
      </c>
    </row>
    <row r="202" spans="1:51" s="14" customFormat="1" ht="12">
      <c r="A202" s="14"/>
      <c r="B202" s="261"/>
      <c r="C202" s="262"/>
      <c r="D202" s="252" t="s">
        <v>171</v>
      </c>
      <c r="E202" s="263" t="s">
        <v>1</v>
      </c>
      <c r="F202" s="264" t="s">
        <v>266</v>
      </c>
      <c r="G202" s="262"/>
      <c r="H202" s="265">
        <v>202.488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1" t="s">
        <v>171</v>
      </c>
      <c r="AU202" s="271" t="s">
        <v>84</v>
      </c>
      <c r="AV202" s="14" t="s">
        <v>84</v>
      </c>
      <c r="AW202" s="14" t="s">
        <v>31</v>
      </c>
      <c r="AX202" s="14" t="s">
        <v>81</v>
      </c>
      <c r="AY202" s="271" t="s">
        <v>162</v>
      </c>
    </row>
    <row r="203" spans="1:65" s="2" customFormat="1" ht="21.75" customHeight="1">
      <c r="A203" s="39"/>
      <c r="B203" s="40"/>
      <c r="C203" s="237" t="s">
        <v>8</v>
      </c>
      <c r="D203" s="237" t="s">
        <v>164</v>
      </c>
      <c r="E203" s="238" t="s">
        <v>267</v>
      </c>
      <c r="F203" s="239" t="s">
        <v>268</v>
      </c>
      <c r="G203" s="240" t="s">
        <v>186</v>
      </c>
      <c r="H203" s="241">
        <v>86.781</v>
      </c>
      <c r="I203" s="242"/>
      <c r="J203" s="243">
        <f>ROUND(I203*H203,2)</f>
        <v>0</v>
      </c>
      <c r="K203" s="239" t="s">
        <v>168</v>
      </c>
      <c r="L203" s="45"/>
      <c r="M203" s="244" t="s">
        <v>1</v>
      </c>
      <c r="N203" s="245" t="s">
        <v>39</v>
      </c>
      <c r="O203" s="92"/>
      <c r="P203" s="246">
        <f>O203*H203</f>
        <v>0</v>
      </c>
      <c r="Q203" s="246">
        <v>0</v>
      </c>
      <c r="R203" s="246">
        <f>Q203*H203</f>
        <v>0</v>
      </c>
      <c r="S203" s="246">
        <v>0</v>
      </c>
      <c r="T203" s="24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8" t="s">
        <v>169</v>
      </c>
      <c r="AT203" s="248" t="s">
        <v>164</v>
      </c>
      <c r="AU203" s="248" t="s">
        <v>84</v>
      </c>
      <c r="AY203" s="18" t="s">
        <v>162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8" t="s">
        <v>81</v>
      </c>
      <c r="BK203" s="249">
        <f>ROUND(I203*H203,2)</f>
        <v>0</v>
      </c>
      <c r="BL203" s="18" t="s">
        <v>169</v>
      </c>
      <c r="BM203" s="248" t="s">
        <v>269</v>
      </c>
    </row>
    <row r="204" spans="1:51" s="14" customFormat="1" ht="12">
      <c r="A204" s="14"/>
      <c r="B204" s="261"/>
      <c r="C204" s="262"/>
      <c r="D204" s="252" t="s">
        <v>171</v>
      </c>
      <c r="E204" s="263" t="s">
        <v>1</v>
      </c>
      <c r="F204" s="264" t="s">
        <v>270</v>
      </c>
      <c r="G204" s="262"/>
      <c r="H204" s="265">
        <v>86.781</v>
      </c>
      <c r="I204" s="266"/>
      <c r="J204" s="262"/>
      <c r="K204" s="262"/>
      <c r="L204" s="267"/>
      <c r="M204" s="268"/>
      <c r="N204" s="269"/>
      <c r="O204" s="269"/>
      <c r="P204" s="269"/>
      <c r="Q204" s="269"/>
      <c r="R204" s="269"/>
      <c r="S204" s="269"/>
      <c r="T204" s="27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1" t="s">
        <v>171</v>
      </c>
      <c r="AU204" s="271" t="s">
        <v>84</v>
      </c>
      <c r="AV204" s="14" t="s">
        <v>84</v>
      </c>
      <c r="AW204" s="14" t="s">
        <v>31</v>
      </c>
      <c r="AX204" s="14" t="s">
        <v>81</v>
      </c>
      <c r="AY204" s="271" t="s">
        <v>162</v>
      </c>
    </row>
    <row r="205" spans="1:65" s="2" customFormat="1" ht="21.75" customHeight="1">
      <c r="A205" s="39"/>
      <c r="B205" s="40"/>
      <c r="C205" s="237" t="s">
        <v>271</v>
      </c>
      <c r="D205" s="237" t="s">
        <v>164</v>
      </c>
      <c r="E205" s="238" t="s">
        <v>272</v>
      </c>
      <c r="F205" s="239" t="s">
        <v>273</v>
      </c>
      <c r="G205" s="240" t="s">
        <v>186</v>
      </c>
      <c r="H205" s="241">
        <v>202.488</v>
      </c>
      <c r="I205" s="242"/>
      <c r="J205" s="243">
        <f>ROUND(I205*H205,2)</f>
        <v>0</v>
      </c>
      <c r="K205" s="239" t="s">
        <v>168</v>
      </c>
      <c r="L205" s="45"/>
      <c r="M205" s="244" t="s">
        <v>1</v>
      </c>
      <c r="N205" s="245" t="s">
        <v>39</v>
      </c>
      <c r="O205" s="92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8" t="s">
        <v>169</v>
      </c>
      <c r="AT205" s="248" t="s">
        <v>164</v>
      </c>
      <c r="AU205" s="248" t="s">
        <v>84</v>
      </c>
      <c r="AY205" s="18" t="s">
        <v>162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8" t="s">
        <v>81</v>
      </c>
      <c r="BK205" s="249">
        <f>ROUND(I205*H205,2)</f>
        <v>0</v>
      </c>
      <c r="BL205" s="18" t="s">
        <v>169</v>
      </c>
      <c r="BM205" s="248" t="s">
        <v>274</v>
      </c>
    </row>
    <row r="206" spans="1:51" s="14" customFormat="1" ht="12">
      <c r="A206" s="14"/>
      <c r="B206" s="261"/>
      <c r="C206" s="262"/>
      <c r="D206" s="252" t="s">
        <v>171</v>
      </c>
      <c r="E206" s="263" t="s">
        <v>1</v>
      </c>
      <c r="F206" s="264" t="s">
        <v>266</v>
      </c>
      <c r="G206" s="262"/>
      <c r="H206" s="265">
        <v>202.488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1" t="s">
        <v>171</v>
      </c>
      <c r="AU206" s="271" t="s">
        <v>84</v>
      </c>
      <c r="AV206" s="14" t="s">
        <v>84</v>
      </c>
      <c r="AW206" s="14" t="s">
        <v>31</v>
      </c>
      <c r="AX206" s="14" t="s">
        <v>81</v>
      </c>
      <c r="AY206" s="271" t="s">
        <v>162</v>
      </c>
    </row>
    <row r="207" spans="1:65" s="2" customFormat="1" ht="16.5" customHeight="1">
      <c r="A207" s="39"/>
      <c r="B207" s="40"/>
      <c r="C207" s="237" t="s">
        <v>275</v>
      </c>
      <c r="D207" s="237" t="s">
        <v>164</v>
      </c>
      <c r="E207" s="238" t="s">
        <v>276</v>
      </c>
      <c r="F207" s="239" t="s">
        <v>277</v>
      </c>
      <c r="G207" s="240" t="s">
        <v>186</v>
      </c>
      <c r="H207" s="241">
        <v>289.269</v>
      </c>
      <c r="I207" s="242"/>
      <c r="J207" s="243">
        <f>ROUND(I207*H207,2)</f>
        <v>0</v>
      </c>
      <c r="K207" s="239" t="s">
        <v>168</v>
      </c>
      <c r="L207" s="45"/>
      <c r="M207" s="244" t="s">
        <v>1</v>
      </c>
      <c r="N207" s="245" t="s">
        <v>39</v>
      </c>
      <c r="O207" s="92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8" t="s">
        <v>169</v>
      </c>
      <c r="AT207" s="248" t="s">
        <v>164</v>
      </c>
      <c r="AU207" s="248" t="s">
        <v>84</v>
      </c>
      <c r="AY207" s="18" t="s">
        <v>162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8" t="s">
        <v>81</v>
      </c>
      <c r="BK207" s="249">
        <f>ROUND(I207*H207,2)</f>
        <v>0</v>
      </c>
      <c r="BL207" s="18" t="s">
        <v>169</v>
      </c>
      <c r="BM207" s="248" t="s">
        <v>278</v>
      </c>
    </row>
    <row r="208" spans="1:51" s="14" customFormat="1" ht="12">
      <c r="A208" s="14"/>
      <c r="B208" s="261"/>
      <c r="C208" s="262"/>
      <c r="D208" s="252" t="s">
        <v>171</v>
      </c>
      <c r="E208" s="263" t="s">
        <v>1</v>
      </c>
      <c r="F208" s="264" t="s">
        <v>279</v>
      </c>
      <c r="G208" s="262"/>
      <c r="H208" s="265">
        <v>289.269</v>
      </c>
      <c r="I208" s="266"/>
      <c r="J208" s="262"/>
      <c r="K208" s="262"/>
      <c r="L208" s="267"/>
      <c r="M208" s="268"/>
      <c r="N208" s="269"/>
      <c r="O208" s="269"/>
      <c r="P208" s="269"/>
      <c r="Q208" s="269"/>
      <c r="R208" s="269"/>
      <c r="S208" s="269"/>
      <c r="T208" s="27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1" t="s">
        <v>171</v>
      </c>
      <c r="AU208" s="271" t="s">
        <v>84</v>
      </c>
      <c r="AV208" s="14" t="s">
        <v>84</v>
      </c>
      <c r="AW208" s="14" t="s">
        <v>31</v>
      </c>
      <c r="AX208" s="14" t="s">
        <v>81</v>
      </c>
      <c r="AY208" s="271" t="s">
        <v>162</v>
      </c>
    </row>
    <row r="209" spans="1:65" s="2" customFormat="1" ht="21.75" customHeight="1">
      <c r="A209" s="39"/>
      <c r="B209" s="40"/>
      <c r="C209" s="237" t="s">
        <v>280</v>
      </c>
      <c r="D209" s="237" t="s">
        <v>164</v>
      </c>
      <c r="E209" s="238" t="s">
        <v>281</v>
      </c>
      <c r="F209" s="239" t="s">
        <v>282</v>
      </c>
      <c r="G209" s="240" t="s">
        <v>283</v>
      </c>
      <c r="H209" s="241">
        <v>520.684</v>
      </c>
      <c r="I209" s="242"/>
      <c r="J209" s="243">
        <f>ROUND(I209*H209,2)</f>
        <v>0</v>
      </c>
      <c r="K209" s="239" t="s">
        <v>168</v>
      </c>
      <c r="L209" s="45"/>
      <c r="M209" s="244" t="s">
        <v>1</v>
      </c>
      <c r="N209" s="245" t="s">
        <v>39</v>
      </c>
      <c r="O209" s="92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8" t="s">
        <v>169</v>
      </c>
      <c r="AT209" s="248" t="s">
        <v>164</v>
      </c>
      <c r="AU209" s="248" t="s">
        <v>84</v>
      </c>
      <c r="AY209" s="18" t="s">
        <v>162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8" t="s">
        <v>81</v>
      </c>
      <c r="BK209" s="249">
        <f>ROUND(I209*H209,2)</f>
        <v>0</v>
      </c>
      <c r="BL209" s="18" t="s">
        <v>169</v>
      </c>
      <c r="BM209" s="248" t="s">
        <v>284</v>
      </c>
    </row>
    <row r="210" spans="1:51" s="14" customFormat="1" ht="12">
      <c r="A210" s="14"/>
      <c r="B210" s="261"/>
      <c r="C210" s="262"/>
      <c r="D210" s="252" t="s">
        <v>171</v>
      </c>
      <c r="E210" s="263" t="s">
        <v>1</v>
      </c>
      <c r="F210" s="264" t="s">
        <v>285</v>
      </c>
      <c r="G210" s="262"/>
      <c r="H210" s="265">
        <v>520.684</v>
      </c>
      <c r="I210" s="266"/>
      <c r="J210" s="262"/>
      <c r="K210" s="262"/>
      <c r="L210" s="267"/>
      <c r="M210" s="268"/>
      <c r="N210" s="269"/>
      <c r="O210" s="269"/>
      <c r="P210" s="269"/>
      <c r="Q210" s="269"/>
      <c r="R210" s="269"/>
      <c r="S210" s="269"/>
      <c r="T210" s="27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1" t="s">
        <v>171</v>
      </c>
      <c r="AU210" s="271" t="s">
        <v>84</v>
      </c>
      <c r="AV210" s="14" t="s">
        <v>84</v>
      </c>
      <c r="AW210" s="14" t="s">
        <v>31</v>
      </c>
      <c r="AX210" s="14" t="s">
        <v>81</v>
      </c>
      <c r="AY210" s="271" t="s">
        <v>162</v>
      </c>
    </row>
    <row r="211" spans="1:65" s="2" customFormat="1" ht="21.75" customHeight="1">
      <c r="A211" s="39"/>
      <c r="B211" s="40"/>
      <c r="C211" s="237" t="s">
        <v>286</v>
      </c>
      <c r="D211" s="237" t="s">
        <v>164</v>
      </c>
      <c r="E211" s="238" t="s">
        <v>287</v>
      </c>
      <c r="F211" s="239" t="s">
        <v>288</v>
      </c>
      <c r="G211" s="240" t="s">
        <v>289</v>
      </c>
      <c r="H211" s="241">
        <v>287.077</v>
      </c>
      <c r="I211" s="242"/>
      <c r="J211" s="243">
        <f>ROUND(I211*H211,2)</f>
        <v>0</v>
      </c>
      <c r="K211" s="239" t="s">
        <v>168</v>
      </c>
      <c r="L211" s="45"/>
      <c r="M211" s="244" t="s">
        <v>1</v>
      </c>
      <c r="N211" s="245" t="s">
        <v>39</v>
      </c>
      <c r="O211" s="92"/>
      <c r="P211" s="246">
        <f>O211*H211</f>
        <v>0</v>
      </c>
      <c r="Q211" s="246">
        <v>0</v>
      </c>
      <c r="R211" s="246">
        <f>Q211*H211</f>
        <v>0</v>
      </c>
      <c r="S211" s="246">
        <v>0</v>
      </c>
      <c r="T211" s="24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8" t="s">
        <v>169</v>
      </c>
      <c r="AT211" s="248" t="s">
        <v>164</v>
      </c>
      <c r="AU211" s="248" t="s">
        <v>84</v>
      </c>
      <c r="AY211" s="18" t="s">
        <v>162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8" t="s">
        <v>81</v>
      </c>
      <c r="BK211" s="249">
        <f>ROUND(I211*H211,2)</f>
        <v>0</v>
      </c>
      <c r="BL211" s="18" t="s">
        <v>169</v>
      </c>
      <c r="BM211" s="248" t="s">
        <v>290</v>
      </c>
    </row>
    <row r="212" spans="1:51" s="14" customFormat="1" ht="12">
      <c r="A212" s="14"/>
      <c r="B212" s="261"/>
      <c r="C212" s="262"/>
      <c r="D212" s="252" t="s">
        <v>171</v>
      </c>
      <c r="E212" s="263" t="s">
        <v>1</v>
      </c>
      <c r="F212" s="264" t="s">
        <v>291</v>
      </c>
      <c r="G212" s="262"/>
      <c r="H212" s="265">
        <v>287.077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1" t="s">
        <v>171</v>
      </c>
      <c r="AU212" s="271" t="s">
        <v>84</v>
      </c>
      <c r="AV212" s="14" t="s">
        <v>84</v>
      </c>
      <c r="AW212" s="14" t="s">
        <v>31</v>
      </c>
      <c r="AX212" s="14" t="s">
        <v>81</v>
      </c>
      <c r="AY212" s="271" t="s">
        <v>162</v>
      </c>
    </row>
    <row r="213" spans="1:65" s="2" customFormat="1" ht="16.5" customHeight="1">
      <c r="A213" s="39"/>
      <c r="B213" s="40"/>
      <c r="C213" s="237" t="s">
        <v>292</v>
      </c>
      <c r="D213" s="237" t="s">
        <v>164</v>
      </c>
      <c r="E213" s="238" t="s">
        <v>293</v>
      </c>
      <c r="F213" s="239" t="s">
        <v>294</v>
      </c>
      <c r="G213" s="240" t="s">
        <v>186</v>
      </c>
      <c r="H213" s="241">
        <v>0.589</v>
      </c>
      <c r="I213" s="242"/>
      <c r="J213" s="243">
        <f>ROUND(I213*H213,2)</f>
        <v>0</v>
      </c>
      <c r="K213" s="239" t="s">
        <v>168</v>
      </c>
      <c r="L213" s="45"/>
      <c r="M213" s="244" t="s">
        <v>1</v>
      </c>
      <c r="N213" s="245" t="s">
        <v>39</v>
      </c>
      <c r="O213" s="92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8" t="s">
        <v>169</v>
      </c>
      <c r="AT213" s="248" t="s">
        <v>164</v>
      </c>
      <c r="AU213" s="248" t="s">
        <v>84</v>
      </c>
      <c r="AY213" s="18" t="s">
        <v>162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8" t="s">
        <v>81</v>
      </c>
      <c r="BK213" s="249">
        <f>ROUND(I213*H213,2)</f>
        <v>0</v>
      </c>
      <c r="BL213" s="18" t="s">
        <v>169</v>
      </c>
      <c r="BM213" s="248" t="s">
        <v>295</v>
      </c>
    </row>
    <row r="214" spans="1:51" s="13" customFormat="1" ht="12">
      <c r="A214" s="13"/>
      <c r="B214" s="250"/>
      <c r="C214" s="251"/>
      <c r="D214" s="252" t="s">
        <v>171</v>
      </c>
      <c r="E214" s="253" t="s">
        <v>1</v>
      </c>
      <c r="F214" s="254" t="s">
        <v>172</v>
      </c>
      <c r="G214" s="251"/>
      <c r="H214" s="253" t="s">
        <v>1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171</v>
      </c>
      <c r="AU214" s="260" t="s">
        <v>84</v>
      </c>
      <c r="AV214" s="13" t="s">
        <v>81</v>
      </c>
      <c r="AW214" s="13" t="s">
        <v>31</v>
      </c>
      <c r="AX214" s="13" t="s">
        <v>74</v>
      </c>
      <c r="AY214" s="260" t="s">
        <v>162</v>
      </c>
    </row>
    <row r="215" spans="1:51" s="14" customFormat="1" ht="12">
      <c r="A215" s="14"/>
      <c r="B215" s="261"/>
      <c r="C215" s="262"/>
      <c r="D215" s="252" t="s">
        <v>171</v>
      </c>
      <c r="E215" s="263" t="s">
        <v>126</v>
      </c>
      <c r="F215" s="264" t="s">
        <v>296</v>
      </c>
      <c r="G215" s="262"/>
      <c r="H215" s="265">
        <v>0.589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1" t="s">
        <v>171</v>
      </c>
      <c r="AU215" s="271" t="s">
        <v>84</v>
      </c>
      <c r="AV215" s="14" t="s">
        <v>84</v>
      </c>
      <c r="AW215" s="14" t="s">
        <v>31</v>
      </c>
      <c r="AX215" s="14" t="s">
        <v>74</v>
      </c>
      <c r="AY215" s="271" t="s">
        <v>162</v>
      </c>
    </row>
    <row r="216" spans="1:51" s="15" customFormat="1" ht="12">
      <c r="A216" s="15"/>
      <c r="B216" s="272"/>
      <c r="C216" s="273"/>
      <c r="D216" s="252" t="s">
        <v>171</v>
      </c>
      <c r="E216" s="274" t="s">
        <v>1</v>
      </c>
      <c r="F216" s="275" t="s">
        <v>125</v>
      </c>
      <c r="G216" s="273"/>
      <c r="H216" s="276">
        <v>0.589</v>
      </c>
      <c r="I216" s="277"/>
      <c r="J216" s="273"/>
      <c r="K216" s="273"/>
      <c r="L216" s="278"/>
      <c r="M216" s="279"/>
      <c r="N216" s="280"/>
      <c r="O216" s="280"/>
      <c r="P216" s="280"/>
      <c r="Q216" s="280"/>
      <c r="R216" s="280"/>
      <c r="S216" s="280"/>
      <c r="T216" s="28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2" t="s">
        <v>171</v>
      </c>
      <c r="AU216" s="282" t="s">
        <v>84</v>
      </c>
      <c r="AV216" s="15" t="s">
        <v>169</v>
      </c>
      <c r="AW216" s="15" t="s">
        <v>31</v>
      </c>
      <c r="AX216" s="15" t="s">
        <v>81</v>
      </c>
      <c r="AY216" s="282" t="s">
        <v>162</v>
      </c>
    </row>
    <row r="217" spans="1:65" s="2" customFormat="1" ht="21.75" customHeight="1">
      <c r="A217" s="39"/>
      <c r="B217" s="40"/>
      <c r="C217" s="237" t="s">
        <v>7</v>
      </c>
      <c r="D217" s="237" t="s">
        <v>164</v>
      </c>
      <c r="E217" s="238" t="s">
        <v>297</v>
      </c>
      <c r="F217" s="239" t="s">
        <v>298</v>
      </c>
      <c r="G217" s="240" t="s">
        <v>186</v>
      </c>
      <c r="H217" s="241">
        <v>0.25</v>
      </c>
      <c r="I217" s="242"/>
      <c r="J217" s="243">
        <f>ROUND(I217*H217,2)</f>
        <v>0</v>
      </c>
      <c r="K217" s="239" t="s">
        <v>168</v>
      </c>
      <c r="L217" s="45"/>
      <c r="M217" s="244" t="s">
        <v>1</v>
      </c>
      <c r="N217" s="245" t="s">
        <v>39</v>
      </c>
      <c r="O217" s="92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8" t="s">
        <v>169</v>
      </c>
      <c r="AT217" s="248" t="s">
        <v>164</v>
      </c>
      <c r="AU217" s="248" t="s">
        <v>84</v>
      </c>
      <c r="AY217" s="18" t="s">
        <v>162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8" t="s">
        <v>81</v>
      </c>
      <c r="BK217" s="249">
        <f>ROUND(I217*H217,2)</f>
        <v>0</v>
      </c>
      <c r="BL217" s="18" t="s">
        <v>169</v>
      </c>
      <c r="BM217" s="248" t="s">
        <v>299</v>
      </c>
    </row>
    <row r="218" spans="1:51" s="13" customFormat="1" ht="12">
      <c r="A218" s="13"/>
      <c r="B218" s="250"/>
      <c r="C218" s="251"/>
      <c r="D218" s="252" t="s">
        <v>171</v>
      </c>
      <c r="E218" s="253" t="s">
        <v>1</v>
      </c>
      <c r="F218" s="254" t="s">
        <v>300</v>
      </c>
      <c r="G218" s="251"/>
      <c r="H218" s="253" t="s">
        <v>1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171</v>
      </c>
      <c r="AU218" s="260" t="s">
        <v>84</v>
      </c>
      <c r="AV218" s="13" t="s">
        <v>81</v>
      </c>
      <c r="AW218" s="13" t="s">
        <v>31</v>
      </c>
      <c r="AX218" s="13" t="s">
        <v>74</v>
      </c>
      <c r="AY218" s="260" t="s">
        <v>162</v>
      </c>
    </row>
    <row r="219" spans="1:51" s="13" customFormat="1" ht="12">
      <c r="A219" s="13"/>
      <c r="B219" s="250"/>
      <c r="C219" s="251"/>
      <c r="D219" s="252" t="s">
        <v>171</v>
      </c>
      <c r="E219" s="253" t="s">
        <v>1</v>
      </c>
      <c r="F219" s="254" t="s">
        <v>301</v>
      </c>
      <c r="G219" s="251"/>
      <c r="H219" s="253" t="s">
        <v>1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171</v>
      </c>
      <c r="AU219" s="260" t="s">
        <v>84</v>
      </c>
      <c r="AV219" s="13" t="s">
        <v>81</v>
      </c>
      <c r="AW219" s="13" t="s">
        <v>31</v>
      </c>
      <c r="AX219" s="13" t="s">
        <v>74</v>
      </c>
      <c r="AY219" s="260" t="s">
        <v>162</v>
      </c>
    </row>
    <row r="220" spans="1:51" s="14" customFormat="1" ht="12">
      <c r="A220" s="14"/>
      <c r="B220" s="261"/>
      <c r="C220" s="262"/>
      <c r="D220" s="252" t="s">
        <v>171</v>
      </c>
      <c r="E220" s="263" t="s">
        <v>122</v>
      </c>
      <c r="F220" s="264" t="s">
        <v>302</v>
      </c>
      <c r="G220" s="262"/>
      <c r="H220" s="265">
        <v>0.25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1" t="s">
        <v>171</v>
      </c>
      <c r="AU220" s="271" t="s">
        <v>84</v>
      </c>
      <c r="AV220" s="14" t="s">
        <v>84</v>
      </c>
      <c r="AW220" s="14" t="s">
        <v>31</v>
      </c>
      <c r="AX220" s="14" t="s">
        <v>81</v>
      </c>
      <c r="AY220" s="271" t="s">
        <v>162</v>
      </c>
    </row>
    <row r="221" spans="1:65" s="2" customFormat="1" ht="21.75" customHeight="1">
      <c r="A221" s="39"/>
      <c r="B221" s="40"/>
      <c r="C221" s="237" t="s">
        <v>303</v>
      </c>
      <c r="D221" s="237" t="s">
        <v>164</v>
      </c>
      <c r="E221" s="238" t="s">
        <v>304</v>
      </c>
      <c r="F221" s="239" t="s">
        <v>305</v>
      </c>
      <c r="G221" s="240" t="s">
        <v>186</v>
      </c>
      <c r="H221" s="241">
        <v>214.668</v>
      </c>
      <c r="I221" s="242"/>
      <c r="J221" s="243">
        <f>ROUND(I221*H221,2)</f>
        <v>0</v>
      </c>
      <c r="K221" s="239" t="s">
        <v>168</v>
      </c>
      <c r="L221" s="45"/>
      <c r="M221" s="244" t="s">
        <v>1</v>
      </c>
      <c r="N221" s="245" t="s">
        <v>39</v>
      </c>
      <c r="O221" s="92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8" t="s">
        <v>169</v>
      </c>
      <c r="AT221" s="248" t="s">
        <v>164</v>
      </c>
      <c r="AU221" s="248" t="s">
        <v>84</v>
      </c>
      <c r="AY221" s="18" t="s">
        <v>162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8" t="s">
        <v>81</v>
      </c>
      <c r="BK221" s="249">
        <f>ROUND(I221*H221,2)</f>
        <v>0</v>
      </c>
      <c r="BL221" s="18" t="s">
        <v>169</v>
      </c>
      <c r="BM221" s="248" t="s">
        <v>306</v>
      </c>
    </row>
    <row r="222" spans="1:51" s="13" customFormat="1" ht="12">
      <c r="A222" s="13"/>
      <c r="B222" s="250"/>
      <c r="C222" s="251"/>
      <c r="D222" s="252" t="s">
        <v>171</v>
      </c>
      <c r="E222" s="253" t="s">
        <v>1</v>
      </c>
      <c r="F222" s="254" t="s">
        <v>300</v>
      </c>
      <c r="G222" s="251"/>
      <c r="H222" s="253" t="s">
        <v>1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171</v>
      </c>
      <c r="AU222" s="260" t="s">
        <v>84</v>
      </c>
      <c r="AV222" s="13" t="s">
        <v>81</v>
      </c>
      <c r="AW222" s="13" t="s">
        <v>31</v>
      </c>
      <c r="AX222" s="13" t="s">
        <v>74</v>
      </c>
      <c r="AY222" s="260" t="s">
        <v>162</v>
      </c>
    </row>
    <row r="223" spans="1:51" s="14" customFormat="1" ht="12">
      <c r="A223" s="14"/>
      <c r="B223" s="261"/>
      <c r="C223" s="262"/>
      <c r="D223" s="252" t="s">
        <v>171</v>
      </c>
      <c r="E223" s="263" t="s">
        <v>1</v>
      </c>
      <c r="F223" s="264" t="s">
        <v>307</v>
      </c>
      <c r="G223" s="262"/>
      <c r="H223" s="265">
        <v>29.849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1" t="s">
        <v>171</v>
      </c>
      <c r="AU223" s="271" t="s">
        <v>84</v>
      </c>
      <c r="AV223" s="14" t="s">
        <v>84</v>
      </c>
      <c r="AW223" s="14" t="s">
        <v>31</v>
      </c>
      <c r="AX223" s="14" t="s">
        <v>74</v>
      </c>
      <c r="AY223" s="271" t="s">
        <v>162</v>
      </c>
    </row>
    <row r="224" spans="1:51" s="14" customFormat="1" ht="12">
      <c r="A224" s="14"/>
      <c r="B224" s="261"/>
      <c r="C224" s="262"/>
      <c r="D224" s="252" t="s">
        <v>171</v>
      </c>
      <c r="E224" s="263" t="s">
        <v>1</v>
      </c>
      <c r="F224" s="264" t="s">
        <v>308</v>
      </c>
      <c r="G224" s="262"/>
      <c r="H224" s="265">
        <v>1.723</v>
      </c>
      <c r="I224" s="266"/>
      <c r="J224" s="262"/>
      <c r="K224" s="262"/>
      <c r="L224" s="267"/>
      <c r="M224" s="268"/>
      <c r="N224" s="269"/>
      <c r="O224" s="269"/>
      <c r="P224" s="269"/>
      <c r="Q224" s="269"/>
      <c r="R224" s="269"/>
      <c r="S224" s="269"/>
      <c r="T224" s="27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1" t="s">
        <v>171</v>
      </c>
      <c r="AU224" s="271" t="s">
        <v>84</v>
      </c>
      <c r="AV224" s="14" t="s">
        <v>84</v>
      </c>
      <c r="AW224" s="14" t="s">
        <v>31</v>
      </c>
      <c r="AX224" s="14" t="s">
        <v>74</v>
      </c>
      <c r="AY224" s="271" t="s">
        <v>162</v>
      </c>
    </row>
    <row r="225" spans="1:51" s="16" customFormat="1" ht="12">
      <c r="A225" s="16"/>
      <c r="B225" s="283"/>
      <c r="C225" s="284"/>
      <c r="D225" s="252" t="s">
        <v>171</v>
      </c>
      <c r="E225" s="285" t="s">
        <v>1</v>
      </c>
      <c r="F225" s="286" t="s">
        <v>93</v>
      </c>
      <c r="G225" s="284"/>
      <c r="H225" s="287">
        <v>31.572</v>
      </c>
      <c r="I225" s="288"/>
      <c r="J225" s="284"/>
      <c r="K225" s="284"/>
      <c r="L225" s="289"/>
      <c r="M225" s="290"/>
      <c r="N225" s="291"/>
      <c r="O225" s="291"/>
      <c r="P225" s="291"/>
      <c r="Q225" s="291"/>
      <c r="R225" s="291"/>
      <c r="S225" s="291"/>
      <c r="T225" s="292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T225" s="293" t="s">
        <v>171</v>
      </c>
      <c r="AU225" s="293" t="s">
        <v>84</v>
      </c>
      <c r="AV225" s="16" t="s">
        <v>111</v>
      </c>
      <c r="AW225" s="16" t="s">
        <v>31</v>
      </c>
      <c r="AX225" s="16" t="s">
        <v>74</v>
      </c>
      <c r="AY225" s="293" t="s">
        <v>162</v>
      </c>
    </row>
    <row r="226" spans="1:51" s="14" customFormat="1" ht="12">
      <c r="A226" s="14"/>
      <c r="B226" s="261"/>
      <c r="C226" s="262"/>
      <c r="D226" s="252" t="s">
        <v>171</v>
      </c>
      <c r="E226" s="263" t="s">
        <v>117</v>
      </c>
      <c r="F226" s="264" t="s">
        <v>309</v>
      </c>
      <c r="G226" s="262"/>
      <c r="H226" s="265">
        <v>214.668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1" t="s">
        <v>171</v>
      </c>
      <c r="AU226" s="271" t="s">
        <v>84</v>
      </c>
      <c r="AV226" s="14" t="s">
        <v>84</v>
      </c>
      <c r="AW226" s="14" t="s">
        <v>31</v>
      </c>
      <c r="AX226" s="14" t="s">
        <v>81</v>
      </c>
      <c r="AY226" s="271" t="s">
        <v>162</v>
      </c>
    </row>
    <row r="227" spans="1:65" s="2" customFormat="1" ht="16.5" customHeight="1">
      <c r="A227" s="39"/>
      <c r="B227" s="40"/>
      <c r="C227" s="294" t="s">
        <v>310</v>
      </c>
      <c r="D227" s="294" t="s">
        <v>311</v>
      </c>
      <c r="E227" s="295" t="s">
        <v>312</v>
      </c>
      <c r="F227" s="296" t="s">
        <v>313</v>
      </c>
      <c r="G227" s="297" t="s">
        <v>283</v>
      </c>
      <c r="H227" s="298">
        <v>1.06</v>
      </c>
      <c r="I227" s="299"/>
      <c r="J227" s="300">
        <f>ROUND(I227*H227,2)</f>
        <v>0</v>
      </c>
      <c r="K227" s="296" t="s">
        <v>168</v>
      </c>
      <c r="L227" s="301"/>
      <c r="M227" s="302" t="s">
        <v>1</v>
      </c>
      <c r="N227" s="303" t="s">
        <v>39</v>
      </c>
      <c r="O227" s="92"/>
      <c r="P227" s="246">
        <f>O227*H227</f>
        <v>0</v>
      </c>
      <c r="Q227" s="246">
        <v>0</v>
      </c>
      <c r="R227" s="246">
        <f>Q227*H227</f>
        <v>0</v>
      </c>
      <c r="S227" s="246">
        <v>0</v>
      </c>
      <c r="T227" s="24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8" t="s">
        <v>216</v>
      </c>
      <c r="AT227" s="248" t="s">
        <v>311</v>
      </c>
      <c r="AU227" s="248" t="s">
        <v>84</v>
      </c>
      <c r="AY227" s="18" t="s">
        <v>162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8" t="s">
        <v>81</v>
      </c>
      <c r="BK227" s="249">
        <f>ROUND(I227*H227,2)</f>
        <v>0</v>
      </c>
      <c r="BL227" s="18" t="s">
        <v>169</v>
      </c>
      <c r="BM227" s="248" t="s">
        <v>314</v>
      </c>
    </row>
    <row r="228" spans="1:51" s="13" customFormat="1" ht="12">
      <c r="A228" s="13"/>
      <c r="B228" s="250"/>
      <c r="C228" s="251"/>
      <c r="D228" s="252" t="s">
        <v>171</v>
      </c>
      <c r="E228" s="253" t="s">
        <v>1</v>
      </c>
      <c r="F228" s="254" t="s">
        <v>300</v>
      </c>
      <c r="G228" s="251"/>
      <c r="H228" s="253" t="s">
        <v>1</v>
      </c>
      <c r="I228" s="255"/>
      <c r="J228" s="251"/>
      <c r="K228" s="251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171</v>
      </c>
      <c r="AU228" s="260" t="s">
        <v>84</v>
      </c>
      <c r="AV228" s="13" t="s">
        <v>81</v>
      </c>
      <c r="AW228" s="13" t="s">
        <v>31</v>
      </c>
      <c r="AX228" s="13" t="s">
        <v>74</v>
      </c>
      <c r="AY228" s="260" t="s">
        <v>162</v>
      </c>
    </row>
    <row r="229" spans="1:51" s="14" customFormat="1" ht="12">
      <c r="A229" s="14"/>
      <c r="B229" s="261"/>
      <c r="C229" s="262"/>
      <c r="D229" s="252" t="s">
        <v>171</v>
      </c>
      <c r="E229" s="263" t="s">
        <v>1</v>
      </c>
      <c r="F229" s="264" t="s">
        <v>315</v>
      </c>
      <c r="G229" s="262"/>
      <c r="H229" s="265">
        <v>1.06</v>
      </c>
      <c r="I229" s="266"/>
      <c r="J229" s="262"/>
      <c r="K229" s="262"/>
      <c r="L229" s="267"/>
      <c r="M229" s="268"/>
      <c r="N229" s="269"/>
      <c r="O229" s="269"/>
      <c r="P229" s="269"/>
      <c r="Q229" s="269"/>
      <c r="R229" s="269"/>
      <c r="S229" s="269"/>
      <c r="T229" s="27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1" t="s">
        <v>171</v>
      </c>
      <c r="AU229" s="271" t="s">
        <v>84</v>
      </c>
      <c r="AV229" s="14" t="s">
        <v>84</v>
      </c>
      <c r="AW229" s="14" t="s">
        <v>31</v>
      </c>
      <c r="AX229" s="14" t="s">
        <v>81</v>
      </c>
      <c r="AY229" s="271" t="s">
        <v>162</v>
      </c>
    </row>
    <row r="230" spans="1:65" s="2" customFormat="1" ht="16.5" customHeight="1">
      <c r="A230" s="39"/>
      <c r="B230" s="40"/>
      <c r="C230" s="294" t="s">
        <v>316</v>
      </c>
      <c r="D230" s="294" t="s">
        <v>311</v>
      </c>
      <c r="E230" s="295" t="s">
        <v>317</v>
      </c>
      <c r="F230" s="296" t="s">
        <v>318</v>
      </c>
      <c r="G230" s="297" t="s">
        <v>283</v>
      </c>
      <c r="H230" s="298">
        <v>0.45</v>
      </c>
      <c r="I230" s="299"/>
      <c r="J230" s="300">
        <f>ROUND(I230*H230,2)</f>
        <v>0</v>
      </c>
      <c r="K230" s="296" t="s">
        <v>168</v>
      </c>
      <c r="L230" s="301"/>
      <c r="M230" s="302" t="s">
        <v>1</v>
      </c>
      <c r="N230" s="303" t="s">
        <v>39</v>
      </c>
      <c r="O230" s="92"/>
      <c r="P230" s="246">
        <f>O230*H230</f>
        <v>0</v>
      </c>
      <c r="Q230" s="246">
        <v>0</v>
      </c>
      <c r="R230" s="246">
        <f>Q230*H230</f>
        <v>0</v>
      </c>
      <c r="S230" s="246">
        <v>0</v>
      </c>
      <c r="T230" s="24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8" t="s">
        <v>216</v>
      </c>
      <c r="AT230" s="248" t="s">
        <v>311</v>
      </c>
      <c r="AU230" s="248" t="s">
        <v>84</v>
      </c>
      <c r="AY230" s="18" t="s">
        <v>162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8" t="s">
        <v>81</v>
      </c>
      <c r="BK230" s="249">
        <f>ROUND(I230*H230,2)</f>
        <v>0</v>
      </c>
      <c r="BL230" s="18" t="s">
        <v>169</v>
      </c>
      <c r="BM230" s="248" t="s">
        <v>319</v>
      </c>
    </row>
    <row r="231" spans="1:51" s="14" customFormat="1" ht="12">
      <c r="A231" s="14"/>
      <c r="B231" s="261"/>
      <c r="C231" s="262"/>
      <c r="D231" s="252" t="s">
        <v>171</v>
      </c>
      <c r="E231" s="263" t="s">
        <v>1</v>
      </c>
      <c r="F231" s="264" t="s">
        <v>320</v>
      </c>
      <c r="G231" s="262"/>
      <c r="H231" s="265">
        <v>0.45</v>
      </c>
      <c r="I231" s="266"/>
      <c r="J231" s="262"/>
      <c r="K231" s="262"/>
      <c r="L231" s="267"/>
      <c r="M231" s="268"/>
      <c r="N231" s="269"/>
      <c r="O231" s="269"/>
      <c r="P231" s="269"/>
      <c r="Q231" s="269"/>
      <c r="R231" s="269"/>
      <c r="S231" s="269"/>
      <c r="T231" s="27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1" t="s">
        <v>171</v>
      </c>
      <c r="AU231" s="271" t="s">
        <v>84</v>
      </c>
      <c r="AV231" s="14" t="s">
        <v>84</v>
      </c>
      <c r="AW231" s="14" t="s">
        <v>31</v>
      </c>
      <c r="AX231" s="14" t="s">
        <v>81</v>
      </c>
      <c r="AY231" s="271" t="s">
        <v>162</v>
      </c>
    </row>
    <row r="232" spans="1:65" s="2" customFormat="1" ht="16.5" customHeight="1">
      <c r="A232" s="39"/>
      <c r="B232" s="40"/>
      <c r="C232" s="294" t="s">
        <v>321</v>
      </c>
      <c r="D232" s="294" t="s">
        <v>311</v>
      </c>
      <c r="E232" s="295" t="s">
        <v>322</v>
      </c>
      <c r="F232" s="296" t="s">
        <v>323</v>
      </c>
      <c r="G232" s="297" t="s">
        <v>283</v>
      </c>
      <c r="H232" s="298">
        <v>386.402</v>
      </c>
      <c r="I232" s="299"/>
      <c r="J232" s="300">
        <f>ROUND(I232*H232,2)</f>
        <v>0</v>
      </c>
      <c r="K232" s="296" t="s">
        <v>168</v>
      </c>
      <c r="L232" s="301"/>
      <c r="M232" s="302" t="s">
        <v>1</v>
      </c>
      <c r="N232" s="303" t="s">
        <v>39</v>
      </c>
      <c r="O232" s="92"/>
      <c r="P232" s="246">
        <f>O232*H232</f>
        <v>0</v>
      </c>
      <c r="Q232" s="246">
        <v>0</v>
      </c>
      <c r="R232" s="246">
        <f>Q232*H232</f>
        <v>0</v>
      </c>
      <c r="S232" s="246">
        <v>0</v>
      </c>
      <c r="T232" s="24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8" t="s">
        <v>216</v>
      </c>
      <c r="AT232" s="248" t="s">
        <v>311</v>
      </c>
      <c r="AU232" s="248" t="s">
        <v>84</v>
      </c>
      <c r="AY232" s="18" t="s">
        <v>162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18" t="s">
        <v>81</v>
      </c>
      <c r="BK232" s="249">
        <f>ROUND(I232*H232,2)</f>
        <v>0</v>
      </c>
      <c r="BL232" s="18" t="s">
        <v>169</v>
      </c>
      <c r="BM232" s="248" t="s">
        <v>324</v>
      </c>
    </row>
    <row r="233" spans="1:51" s="14" customFormat="1" ht="12">
      <c r="A233" s="14"/>
      <c r="B233" s="261"/>
      <c r="C233" s="262"/>
      <c r="D233" s="252" t="s">
        <v>171</v>
      </c>
      <c r="E233" s="263" t="s">
        <v>1</v>
      </c>
      <c r="F233" s="264" t="s">
        <v>325</v>
      </c>
      <c r="G233" s="262"/>
      <c r="H233" s="265">
        <v>386.402</v>
      </c>
      <c r="I233" s="266"/>
      <c r="J233" s="262"/>
      <c r="K233" s="262"/>
      <c r="L233" s="267"/>
      <c r="M233" s="268"/>
      <c r="N233" s="269"/>
      <c r="O233" s="269"/>
      <c r="P233" s="269"/>
      <c r="Q233" s="269"/>
      <c r="R233" s="269"/>
      <c r="S233" s="269"/>
      <c r="T233" s="27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1" t="s">
        <v>171</v>
      </c>
      <c r="AU233" s="271" t="s">
        <v>84</v>
      </c>
      <c r="AV233" s="14" t="s">
        <v>84</v>
      </c>
      <c r="AW233" s="14" t="s">
        <v>31</v>
      </c>
      <c r="AX233" s="14" t="s">
        <v>74</v>
      </c>
      <c r="AY233" s="271" t="s">
        <v>162</v>
      </c>
    </row>
    <row r="234" spans="1:51" s="15" customFormat="1" ht="12">
      <c r="A234" s="15"/>
      <c r="B234" s="272"/>
      <c r="C234" s="273"/>
      <c r="D234" s="252" t="s">
        <v>171</v>
      </c>
      <c r="E234" s="274" t="s">
        <v>1</v>
      </c>
      <c r="F234" s="275" t="s">
        <v>125</v>
      </c>
      <c r="G234" s="273"/>
      <c r="H234" s="276">
        <v>386.402</v>
      </c>
      <c r="I234" s="277"/>
      <c r="J234" s="273"/>
      <c r="K234" s="273"/>
      <c r="L234" s="278"/>
      <c r="M234" s="279"/>
      <c r="N234" s="280"/>
      <c r="O234" s="280"/>
      <c r="P234" s="280"/>
      <c r="Q234" s="280"/>
      <c r="R234" s="280"/>
      <c r="S234" s="280"/>
      <c r="T234" s="281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82" t="s">
        <v>171</v>
      </c>
      <c r="AU234" s="282" t="s">
        <v>84</v>
      </c>
      <c r="AV234" s="15" t="s">
        <v>169</v>
      </c>
      <c r="AW234" s="15" t="s">
        <v>31</v>
      </c>
      <c r="AX234" s="15" t="s">
        <v>81</v>
      </c>
      <c r="AY234" s="282" t="s">
        <v>162</v>
      </c>
    </row>
    <row r="235" spans="1:65" s="2" customFormat="1" ht="21.75" customHeight="1">
      <c r="A235" s="39"/>
      <c r="B235" s="40"/>
      <c r="C235" s="237" t="s">
        <v>326</v>
      </c>
      <c r="D235" s="237" t="s">
        <v>164</v>
      </c>
      <c r="E235" s="238" t="s">
        <v>267</v>
      </c>
      <c r="F235" s="239" t="s">
        <v>268</v>
      </c>
      <c r="G235" s="240" t="s">
        <v>186</v>
      </c>
      <c r="H235" s="241">
        <v>257.222</v>
      </c>
      <c r="I235" s="242"/>
      <c r="J235" s="243">
        <f>ROUND(I235*H235,2)</f>
        <v>0</v>
      </c>
      <c r="K235" s="239" t="s">
        <v>168</v>
      </c>
      <c r="L235" s="45"/>
      <c r="M235" s="244" t="s">
        <v>1</v>
      </c>
      <c r="N235" s="245" t="s">
        <v>39</v>
      </c>
      <c r="O235" s="92"/>
      <c r="P235" s="246">
        <f>O235*H235</f>
        <v>0</v>
      </c>
      <c r="Q235" s="246">
        <v>0</v>
      </c>
      <c r="R235" s="246">
        <f>Q235*H235</f>
        <v>0</v>
      </c>
      <c r="S235" s="246">
        <v>0</v>
      </c>
      <c r="T235" s="24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8" t="s">
        <v>169</v>
      </c>
      <c r="AT235" s="248" t="s">
        <v>164</v>
      </c>
      <c r="AU235" s="248" t="s">
        <v>84</v>
      </c>
      <c r="AY235" s="18" t="s">
        <v>162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18" t="s">
        <v>81</v>
      </c>
      <c r="BK235" s="249">
        <f>ROUND(I235*H235,2)</f>
        <v>0</v>
      </c>
      <c r="BL235" s="18" t="s">
        <v>169</v>
      </c>
      <c r="BM235" s="248" t="s">
        <v>327</v>
      </c>
    </row>
    <row r="236" spans="1:51" s="13" customFormat="1" ht="12">
      <c r="A236" s="13"/>
      <c r="B236" s="250"/>
      <c r="C236" s="251"/>
      <c r="D236" s="252" t="s">
        <v>171</v>
      </c>
      <c r="E236" s="253" t="s">
        <v>1</v>
      </c>
      <c r="F236" s="254" t="s">
        <v>300</v>
      </c>
      <c r="G236" s="251"/>
      <c r="H236" s="253" t="s">
        <v>1</v>
      </c>
      <c r="I236" s="255"/>
      <c r="J236" s="251"/>
      <c r="K236" s="251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171</v>
      </c>
      <c r="AU236" s="260" t="s">
        <v>84</v>
      </c>
      <c r="AV236" s="13" t="s">
        <v>81</v>
      </c>
      <c r="AW236" s="13" t="s">
        <v>31</v>
      </c>
      <c r="AX236" s="13" t="s">
        <v>74</v>
      </c>
      <c r="AY236" s="260" t="s">
        <v>162</v>
      </c>
    </row>
    <row r="237" spans="1:51" s="13" customFormat="1" ht="12">
      <c r="A237" s="13"/>
      <c r="B237" s="250"/>
      <c r="C237" s="251"/>
      <c r="D237" s="252" t="s">
        <v>171</v>
      </c>
      <c r="E237" s="253" t="s">
        <v>1</v>
      </c>
      <c r="F237" s="254" t="s">
        <v>328</v>
      </c>
      <c r="G237" s="251"/>
      <c r="H237" s="253" t="s">
        <v>1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171</v>
      </c>
      <c r="AU237" s="260" t="s">
        <v>84</v>
      </c>
      <c r="AV237" s="13" t="s">
        <v>81</v>
      </c>
      <c r="AW237" s="13" t="s">
        <v>31</v>
      </c>
      <c r="AX237" s="13" t="s">
        <v>74</v>
      </c>
      <c r="AY237" s="260" t="s">
        <v>162</v>
      </c>
    </row>
    <row r="238" spans="1:51" s="14" customFormat="1" ht="12">
      <c r="A238" s="14"/>
      <c r="B238" s="261"/>
      <c r="C238" s="262"/>
      <c r="D238" s="252" t="s">
        <v>171</v>
      </c>
      <c r="E238" s="263" t="s">
        <v>1</v>
      </c>
      <c r="F238" s="264" t="s">
        <v>329</v>
      </c>
      <c r="G238" s="262"/>
      <c r="H238" s="265">
        <v>257.222</v>
      </c>
      <c r="I238" s="266"/>
      <c r="J238" s="262"/>
      <c r="K238" s="262"/>
      <c r="L238" s="267"/>
      <c r="M238" s="268"/>
      <c r="N238" s="269"/>
      <c r="O238" s="269"/>
      <c r="P238" s="269"/>
      <c r="Q238" s="269"/>
      <c r="R238" s="269"/>
      <c r="S238" s="269"/>
      <c r="T238" s="27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1" t="s">
        <v>171</v>
      </c>
      <c r="AU238" s="271" t="s">
        <v>84</v>
      </c>
      <c r="AV238" s="14" t="s">
        <v>84</v>
      </c>
      <c r="AW238" s="14" t="s">
        <v>31</v>
      </c>
      <c r="AX238" s="14" t="s">
        <v>74</v>
      </c>
      <c r="AY238" s="271" t="s">
        <v>162</v>
      </c>
    </row>
    <row r="239" spans="1:51" s="15" customFormat="1" ht="12">
      <c r="A239" s="15"/>
      <c r="B239" s="272"/>
      <c r="C239" s="273"/>
      <c r="D239" s="252" t="s">
        <v>171</v>
      </c>
      <c r="E239" s="274" t="s">
        <v>115</v>
      </c>
      <c r="F239" s="275" t="s">
        <v>125</v>
      </c>
      <c r="G239" s="273"/>
      <c r="H239" s="276">
        <v>257.222</v>
      </c>
      <c r="I239" s="277"/>
      <c r="J239" s="273"/>
      <c r="K239" s="273"/>
      <c r="L239" s="278"/>
      <c r="M239" s="279"/>
      <c r="N239" s="280"/>
      <c r="O239" s="280"/>
      <c r="P239" s="280"/>
      <c r="Q239" s="280"/>
      <c r="R239" s="280"/>
      <c r="S239" s="280"/>
      <c r="T239" s="281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82" t="s">
        <v>171</v>
      </c>
      <c r="AU239" s="282" t="s">
        <v>84</v>
      </c>
      <c r="AV239" s="15" t="s">
        <v>169</v>
      </c>
      <c r="AW239" s="15" t="s">
        <v>31</v>
      </c>
      <c r="AX239" s="15" t="s">
        <v>81</v>
      </c>
      <c r="AY239" s="282" t="s">
        <v>162</v>
      </c>
    </row>
    <row r="240" spans="1:65" s="2" customFormat="1" ht="21.75" customHeight="1">
      <c r="A240" s="39"/>
      <c r="B240" s="40"/>
      <c r="C240" s="237" t="s">
        <v>330</v>
      </c>
      <c r="D240" s="237" t="s">
        <v>164</v>
      </c>
      <c r="E240" s="238" t="s">
        <v>331</v>
      </c>
      <c r="F240" s="239" t="s">
        <v>332</v>
      </c>
      <c r="G240" s="240" t="s">
        <v>186</v>
      </c>
      <c r="H240" s="241">
        <v>257.222</v>
      </c>
      <c r="I240" s="242"/>
      <c r="J240" s="243">
        <f>ROUND(I240*H240,2)</f>
        <v>0</v>
      </c>
      <c r="K240" s="239" t="s">
        <v>168</v>
      </c>
      <c r="L240" s="45"/>
      <c r="M240" s="244" t="s">
        <v>1</v>
      </c>
      <c r="N240" s="245" t="s">
        <v>39</v>
      </c>
      <c r="O240" s="92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8" t="s">
        <v>169</v>
      </c>
      <c r="AT240" s="248" t="s">
        <v>164</v>
      </c>
      <c r="AU240" s="248" t="s">
        <v>84</v>
      </c>
      <c r="AY240" s="18" t="s">
        <v>162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18" t="s">
        <v>81</v>
      </c>
      <c r="BK240" s="249">
        <f>ROUND(I240*H240,2)</f>
        <v>0</v>
      </c>
      <c r="BL240" s="18" t="s">
        <v>169</v>
      </c>
      <c r="BM240" s="248" t="s">
        <v>333</v>
      </c>
    </row>
    <row r="241" spans="1:51" s="14" customFormat="1" ht="12">
      <c r="A241" s="14"/>
      <c r="B241" s="261"/>
      <c r="C241" s="262"/>
      <c r="D241" s="252" t="s">
        <v>171</v>
      </c>
      <c r="E241" s="263" t="s">
        <v>1</v>
      </c>
      <c r="F241" s="264" t="s">
        <v>115</v>
      </c>
      <c r="G241" s="262"/>
      <c r="H241" s="265">
        <v>257.222</v>
      </c>
      <c r="I241" s="266"/>
      <c r="J241" s="262"/>
      <c r="K241" s="262"/>
      <c r="L241" s="267"/>
      <c r="M241" s="268"/>
      <c r="N241" s="269"/>
      <c r="O241" s="269"/>
      <c r="P241" s="269"/>
      <c r="Q241" s="269"/>
      <c r="R241" s="269"/>
      <c r="S241" s="269"/>
      <c r="T241" s="27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1" t="s">
        <v>171</v>
      </c>
      <c r="AU241" s="271" t="s">
        <v>84</v>
      </c>
      <c r="AV241" s="14" t="s">
        <v>84</v>
      </c>
      <c r="AW241" s="14" t="s">
        <v>31</v>
      </c>
      <c r="AX241" s="14" t="s">
        <v>81</v>
      </c>
      <c r="AY241" s="271" t="s">
        <v>162</v>
      </c>
    </row>
    <row r="242" spans="1:65" s="2" customFormat="1" ht="21.75" customHeight="1">
      <c r="A242" s="39"/>
      <c r="B242" s="40"/>
      <c r="C242" s="237" t="s">
        <v>334</v>
      </c>
      <c r="D242" s="237" t="s">
        <v>164</v>
      </c>
      <c r="E242" s="238" t="s">
        <v>335</v>
      </c>
      <c r="F242" s="239" t="s">
        <v>336</v>
      </c>
      <c r="G242" s="240" t="s">
        <v>224</v>
      </c>
      <c r="H242" s="241">
        <v>5692.5</v>
      </c>
      <c r="I242" s="242"/>
      <c r="J242" s="243">
        <f>ROUND(I242*H242,2)</f>
        <v>0</v>
      </c>
      <c r="K242" s="239" t="s">
        <v>168</v>
      </c>
      <c r="L242" s="45"/>
      <c r="M242" s="244" t="s">
        <v>1</v>
      </c>
      <c r="N242" s="245" t="s">
        <v>39</v>
      </c>
      <c r="O242" s="92"/>
      <c r="P242" s="246">
        <f>O242*H242</f>
        <v>0</v>
      </c>
      <c r="Q242" s="246">
        <v>0</v>
      </c>
      <c r="R242" s="246">
        <f>Q242*H242</f>
        <v>0</v>
      </c>
      <c r="S242" s="246">
        <v>0</v>
      </c>
      <c r="T242" s="24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8" t="s">
        <v>169</v>
      </c>
      <c r="AT242" s="248" t="s">
        <v>164</v>
      </c>
      <c r="AU242" s="248" t="s">
        <v>84</v>
      </c>
      <c r="AY242" s="18" t="s">
        <v>162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18" t="s">
        <v>81</v>
      </c>
      <c r="BK242" s="249">
        <f>ROUND(I242*H242,2)</f>
        <v>0</v>
      </c>
      <c r="BL242" s="18" t="s">
        <v>169</v>
      </c>
      <c r="BM242" s="248" t="s">
        <v>337</v>
      </c>
    </row>
    <row r="243" spans="1:51" s="13" customFormat="1" ht="12">
      <c r="A243" s="13"/>
      <c r="B243" s="250"/>
      <c r="C243" s="251"/>
      <c r="D243" s="252" t="s">
        <v>171</v>
      </c>
      <c r="E243" s="253" t="s">
        <v>1</v>
      </c>
      <c r="F243" s="254" t="s">
        <v>172</v>
      </c>
      <c r="G243" s="251"/>
      <c r="H243" s="253" t="s">
        <v>1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171</v>
      </c>
      <c r="AU243" s="260" t="s">
        <v>84</v>
      </c>
      <c r="AV243" s="13" t="s">
        <v>81</v>
      </c>
      <c r="AW243" s="13" t="s">
        <v>31</v>
      </c>
      <c r="AX243" s="13" t="s">
        <v>74</v>
      </c>
      <c r="AY243" s="260" t="s">
        <v>162</v>
      </c>
    </row>
    <row r="244" spans="1:51" s="14" customFormat="1" ht="12">
      <c r="A244" s="14"/>
      <c r="B244" s="261"/>
      <c r="C244" s="262"/>
      <c r="D244" s="252" t="s">
        <v>171</v>
      </c>
      <c r="E244" s="263" t="s">
        <v>1</v>
      </c>
      <c r="F244" s="264" t="s">
        <v>338</v>
      </c>
      <c r="G244" s="262"/>
      <c r="H244" s="265">
        <v>154.5</v>
      </c>
      <c r="I244" s="266"/>
      <c r="J244" s="262"/>
      <c r="K244" s="262"/>
      <c r="L244" s="267"/>
      <c r="M244" s="268"/>
      <c r="N244" s="269"/>
      <c r="O244" s="269"/>
      <c r="P244" s="269"/>
      <c r="Q244" s="269"/>
      <c r="R244" s="269"/>
      <c r="S244" s="269"/>
      <c r="T244" s="27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1" t="s">
        <v>171</v>
      </c>
      <c r="AU244" s="271" t="s">
        <v>84</v>
      </c>
      <c r="AV244" s="14" t="s">
        <v>84</v>
      </c>
      <c r="AW244" s="14" t="s">
        <v>31</v>
      </c>
      <c r="AX244" s="14" t="s">
        <v>74</v>
      </c>
      <c r="AY244" s="271" t="s">
        <v>162</v>
      </c>
    </row>
    <row r="245" spans="1:51" s="14" customFormat="1" ht="12">
      <c r="A245" s="14"/>
      <c r="B245" s="261"/>
      <c r="C245" s="262"/>
      <c r="D245" s="252" t="s">
        <v>171</v>
      </c>
      <c r="E245" s="263" t="s">
        <v>1</v>
      </c>
      <c r="F245" s="264" t="s">
        <v>339</v>
      </c>
      <c r="G245" s="262"/>
      <c r="H245" s="265">
        <v>2769</v>
      </c>
      <c r="I245" s="266"/>
      <c r="J245" s="262"/>
      <c r="K245" s="262"/>
      <c r="L245" s="267"/>
      <c r="M245" s="268"/>
      <c r="N245" s="269"/>
      <c r="O245" s="269"/>
      <c r="P245" s="269"/>
      <c r="Q245" s="269"/>
      <c r="R245" s="269"/>
      <c r="S245" s="269"/>
      <c r="T245" s="27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1" t="s">
        <v>171</v>
      </c>
      <c r="AU245" s="271" t="s">
        <v>84</v>
      </c>
      <c r="AV245" s="14" t="s">
        <v>84</v>
      </c>
      <c r="AW245" s="14" t="s">
        <v>31</v>
      </c>
      <c r="AX245" s="14" t="s">
        <v>74</v>
      </c>
      <c r="AY245" s="271" t="s">
        <v>162</v>
      </c>
    </row>
    <row r="246" spans="1:51" s="14" customFormat="1" ht="12">
      <c r="A246" s="14"/>
      <c r="B246" s="261"/>
      <c r="C246" s="262"/>
      <c r="D246" s="252" t="s">
        <v>171</v>
      </c>
      <c r="E246" s="263" t="s">
        <v>1</v>
      </c>
      <c r="F246" s="264" t="s">
        <v>340</v>
      </c>
      <c r="G246" s="262"/>
      <c r="H246" s="265">
        <v>2769</v>
      </c>
      <c r="I246" s="266"/>
      <c r="J246" s="262"/>
      <c r="K246" s="262"/>
      <c r="L246" s="267"/>
      <c r="M246" s="268"/>
      <c r="N246" s="269"/>
      <c r="O246" s="269"/>
      <c r="P246" s="269"/>
      <c r="Q246" s="269"/>
      <c r="R246" s="269"/>
      <c r="S246" s="269"/>
      <c r="T246" s="27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1" t="s">
        <v>171</v>
      </c>
      <c r="AU246" s="271" t="s">
        <v>84</v>
      </c>
      <c r="AV246" s="14" t="s">
        <v>84</v>
      </c>
      <c r="AW246" s="14" t="s">
        <v>31</v>
      </c>
      <c r="AX246" s="14" t="s">
        <v>74</v>
      </c>
      <c r="AY246" s="271" t="s">
        <v>162</v>
      </c>
    </row>
    <row r="247" spans="1:51" s="15" customFormat="1" ht="12">
      <c r="A247" s="15"/>
      <c r="B247" s="272"/>
      <c r="C247" s="273"/>
      <c r="D247" s="252" t="s">
        <v>171</v>
      </c>
      <c r="E247" s="274" t="s">
        <v>1</v>
      </c>
      <c r="F247" s="275" t="s">
        <v>125</v>
      </c>
      <c r="G247" s="273"/>
      <c r="H247" s="276">
        <v>5692.5</v>
      </c>
      <c r="I247" s="277"/>
      <c r="J247" s="273"/>
      <c r="K247" s="273"/>
      <c r="L247" s="278"/>
      <c r="M247" s="279"/>
      <c r="N247" s="280"/>
      <c r="O247" s="280"/>
      <c r="P247" s="280"/>
      <c r="Q247" s="280"/>
      <c r="R247" s="280"/>
      <c r="S247" s="280"/>
      <c r="T247" s="281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82" t="s">
        <v>171</v>
      </c>
      <c r="AU247" s="282" t="s">
        <v>84</v>
      </c>
      <c r="AV247" s="15" t="s">
        <v>169</v>
      </c>
      <c r="AW247" s="15" t="s">
        <v>31</v>
      </c>
      <c r="AX247" s="15" t="s">
        <v>81</v>
      </c>
      <c r="AY247" s="282" t="s">
        <v>162</v>
      </c>
    </row>
    <row r="248" spans="1:65" s="2" customFormat="1" ht="21.75" customHeight="1">
      <c r="A248" s="39"/>
      <c r="B248" s="40"/>
      <c r="C248" s="237" t="s">
        <v>341</v>
      </c>
      <c r="D248" s="237" t="s">
        <v>164</v>
      </c>
      <c r="E248" s="238" t="s">
        <v>342</v>
      </c>
      <c r="F248" s="239" t="s">
        <v>343</v>
      </c>
      <c r="G248" s="240" t="s">
        <v>224</v>
      </c>
      <c r="H248" s="241">
        <v>5692.5</v>
      </c>
      <c r="I248" s="242"/>
      <c r="J248" s="243">
        <f>ROUND(I248*H248,2)</f>
        <v>0</v>
      </c>
      <c r="K248" s="239" t="s">
        <v>168</v>
      </c>
      <c r="L248" s="45"/>
      <c r="M248" s="244" t="s">
        <v>1</v>
      </c>
      <c r="N248" s="245" t="s">
        <v>39</v>
      </c>
      <c r="O248" s="92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8" t="s">
        <v>169</v>
      </c>
      <c r="AT248" s="248" t="s">
        <v>164</v>
      </c>
      <c r="AU248" s="248" t="s">
        <v>84</v>
      </c>
      <c r="AY248" s="18" t="s">
        <v>162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8" t="s">
        <v>81</v>
      </c>
      <c r="BK248" s="249">
        <f>ROUND(I248*H248,2)</f>
        <v>0</v>
      </c>
      <c r="BL248" s="18" t="s">
        <v>169</v>
      </c>
      <c r="BM248" s="248" t="s">
        <v>344</v>
      </c>
    </row>
    <row r="249" spans="1:51" s="13" customFormat="1" ht="12">
      <c r="A249" s="13"/>
      <c r="B249" s="250"/>
      <c r="C249" s="251"/>
      <c r="D249" s="252" t="s">
        <v>171</v>
      </c>
      <c r="E249" s="253" t="s">
        <v>1</v>
      </c>
      <c r="F249" s="254" t="s">
        <v>300</v>
      </c>
      <c r="G249" s="251"/>
      <c r="H249" s="253" t="s">
        <v>1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171</v>
      </c>
      <c r="AU249" s="260" t="s">
        <v>84</v>
      </c>
      <c r="AV249" s="13" t="s">
        <v>81</v>
      </c>
      <c r="AW249" s="13" t="s">
        <v>31</v>
      </c>
      <c r="AX249" s="13" t="s">
        <v>74</v>
      </c>
      <c r="AY249" s="260" t="s">
        <v>162</v>
      </c>
    </row>
    <row r="250" spans="1:51" s="14" customFormat="1" ht="12">
      <c r="A250" s="14"/>
      <c r="B250" s="261"/>
      <c r="C250" s="262"/>
      <c r="D250" s="252" t="s">
        <v>171</v>
      </c>
      <c r="E250" s="263" t="s">
        <v>1</v>
      </c>
      <c r="F250" s="264" t="s">
        <v>338</v>
      </c>
      <c r="G250" s="262"/>
      <c r="H250" s="265">
        <v>154.5</v>
      </c>
      <c r="I250" s="266"/>
      <c r="J250" s="262"/>
      <c r="K250" s="262"/>
      <c r="L250" s="267"/>
      <c r="M250" s="268"/>
      <c r="N250" s="269"/>
      <c r="O250" s="269"/>
      <c r="P250" s="269"/>
      <c r="Q250" s="269"/>
      <c r="R250" s="269"/>
      <c r="S250" s="269"/>
      <c r="T250" s="27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1" t="s">
        <v>171</v>
      </c>
      <c r="AU250" s="271" t="s">
        <v>84</v>
      </c>
      <c r="AV250" s="14" t="s">
        <v>84</v>
      </c>
      <c r="AW250" s="14" t="s">
        <v>31</v>
      </c>
      <c r="AX250" s="14" t="s">
        <v>74</v>
      </c>
      <c r="AY250" s="271" t="s">
        <v>162</v>
      </c>
    </row>
    <row r="251" spans="1:51" s="14" customFormat="1" ht="12">
      <c r="A251" s="14"/>
      <c r="B251" s="261"/>
      <c r="C251" s="262"/>
      <c r="D251" s="252" t="s">
        <v>171</v>
      </c>
      <c r="E251" s="263" t="s">
        <v>1</v>
      </c>
      <c r="F251" s="264" t="s">
        <v>339</v>
      </c>
      <c r="G251" s="262"/>
      <c r="H251" s="265">
        <v>2769</v>
      </c>
      <c r="I251" s="266"/>
      <c r="J251" s="262"/>
      <c r="K251" s="262"/>
      <c r="L251" s="267"/>
      <c r="M251" s="268"/>
      <c r="N251" s="269"/>
      <c r="O251" s="269"/>
      <c r="P251" s="269"/>
      <c r="Q251" s="269"/>
      <c r="R251" s="269"/>
      <c r="S251" s="269"/>
      <c r="T251" s="27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1" t="s">
        <v>171</v>
      </c>
      <c r="AU251" s="271" t="s">
        <v>84</v>
      </c>
      <c r="AV251" s="14" t="s">
        <v>84</v>
      </c>
      <c r="AW251" s="14" t="s">
        <v>31</v>
      </c>
      <c r="AX251" s="14" t="s">
        <v>74</v>
      </c>
      <c r="AY251" s="271" t="s">
        <v>162</v>
      </c>
    </row>
    <row r="252" spans="1:51" s="14" customFormat="1" ht="12">
      <c r="A252" s="14"/>
      <c r="B252" s="261"/>
      <c r="C252" s="262"/>
      <c r="D252" s="252" t="s">
        <v>171</v>
      </c>
      <c r="E252" s="263" t="s">
        <v>1</v>
      </c>
      <c r="F252" s="264" t="s">
        <v>340</v>
      </c>
      <c r="G252" s="262"/>
      <c r="H252" s="265">
        <v>2769</v>
      </c>
      <c r="I252" s="266"/>
      <c r="J252" s="262"/>
      <c r="K252" s="262"/>
      <c r="L252" s="267"/>
      <c r="M252" s="268"/>
      <c r="N252" s="269"/>
      <c r="O252" s="269"/>
      <c r="P252" s="269"/>
      <c r="Q252" s="269"/>
      <c r="R252" s="269"/>
      <c r="S252" s="269"/>
      <c r="T252" s="27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1" t="s">
        <v>171</v>
      </c>
      <c r="AU252" s="271" t="s">
        <v>84</v>
      </c>
      <c r="AV252" s="14" t="s">
        <v>84</v>
      </c>
      <c r="AW252" s="14" t="s">
        <v>31</v>
      </c>
      <c r="AX252" s="14" t="s">
        <v>74</v>
      </c>
      <c r="AY252" s="271" t="s">
        <v>162</v>
      </c>
    </row>
    <row r="253" spans="1:51" s="15" customFormat="1" ht="12">
      <c r="A253" s="15"/>
      <c r="B253" s="272"/>
      <c r="C253" s="273"/>
      <c r="D253" s="252" t="s">
        <v>171</v>
      </c>
      <c r="E253" s="274" t="s">
        <v>1</v>
      </c>
      <c r="F253" s="275" t="s">
        <v>125</v>
      </c>
      <c r="G253" s="273"/>
      <c r="H253" s="276">
        <v>5692.5</v>
      </c>
      <c r="I253" s="277"/>
      <c r="J253" s="273"/>
      <c r="K253" s="273"/>
      <c r="L253" s="278"/>
      <c r="M253" s="279"/>
      <c r="N253" s="280"/>
      <c r="O253" s="280"/>
      <c r="P253" s="280"/>
      <c r="Q253" s="280"/>
      <c r="R253" s="280"/>
      <c r="S253" s="280"/>
      <c r="T253" s="281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82" t="s">
        <v>171</v>
      </c>
      <c r="AU253" s="282" t="s">
        <v>84</v>
      </c>
      <c r="AV253" s="15" t="s">
        <v>169</v>
      </c>
      <c r="AW253" s="15" t="s">
        <v>31</v>
      </c>
      <c r="AX253" s="15" t="s">
        <v>81</v>
      </c>
      <c r="AY253" s="282" t="s">
        <v>162</v>
      </c>
    </row>
    <row r="254" spans="1:65" s="2" customFormat="1" ht="16.5" customHeight="1">
      <c r="A254" s="39"/>
      <c r="B254" s="40"/>
      <c r="C254" s="294" t="s">
        <v>345</v>
      </c>
      <c r="D254" s="294" t="s">
        <v>311</v>
      </c>
      <c r="E254" s="295" t="s">
        <v>346</v>
      </c>
      <c r="F254" s="296" t="s">
        <v>347</v>
      </c>
      <c r="G254" s="297" t="s">
        <v>348</v>
      </c>
      <c r="H254" s="298">
        <v>4.635</v>
      </c>
      <c r="I254" s="299"/>
      <c r="J254" s="300">
        <f>ROUND(I254*H254,2)</f>
        <v>0</v>
      </c>
      <c r="K254" s="296" t="s">
        <v>168</v>
      </c>
      <c r="L254" s="301"/>
      <c r="M254" s="302" t="s">
        <v>1</v>
      </c>
      <c r="N254" s="303" t="s">
        <v>39</v>
      </c>
      <c r="O254" s="92"/>
      <c r="P254" s="246">
        <f>O254*H254</f>
        <v>0</v>
      </c>
      <c r="Q254" s="246">
        <v>0.001</v>
      </c>
      <c r="R254" s="246">
        <f>Q254*H254</f>
        <v>0.004635</v>
      </c>
      <c r="S254" s="246">
        <v>0</v>
      </c>
      <c r="T254" s="24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8" t="s">
        <v>216</v>
      </c>
      <c r="AT254" s="248" t="s">
        <v>311</v>
      </c>
      <c r="AU254" s="248" t="s">
        <v>84</v>
      </c>
      <c r="AY254" s="18" t="s">
        <v>162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8" t="s">
        <v>81</v>
      </c>
      <c r="BK254" s="249">
        <f>ROUND(I254*H254,2)</f>
        <v>0</v>
      </c>
      <c r="BL254" s="18" t="s">
        <v>169</v>
      </c>
      <c r="BM254" s="248" t="s">
        <v>349</v>
      </c>
    </row>
    <row r="255" spans="1:51" s="13" customFormat="1" ht="12">
      <c r="A255" s="13"/>
      <c r="B255" s="250"/>
      <c r="C255" s="251"/>
      <c r="D255" s="252" t="s">
        <v>171</v>
      </c>
      <c r="E255" s="253" t="s">
        <v>1</v>
      </c>
      <c r="F255" s="254" t="s">
        <v>172</v>
      </c>
      <c r="G255" s="251"/>
      <c r="H255" s="253" t="s">
        <v>1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171</v>
      </c>
      <c r="AU255" s="260" t="s">
        <v>84</v>
      </c>
      <c r="AV255" s="13" t="s">
        <v>81</v>
      </c>
      <c r="AW255" s="13" t="s">
        <v>31</v>
      </c>
      <c r="AX255" s="13" t="s">
        <v>74</v>
      </c>
      <c r="AY255" s="260" t="s">
        <v>162</v>
      </c>
    </row>
    <row r="256" spans="1:51" s="14" customFormat="1" ht="12">
      <c r="A256" s="14"/>
      <c r="B256" s="261"/>
      <c r="C256" s="262"/>
      <c r="D256" s="252" t="s">
        <v>171</v>
      </c>
      <c r="E256" s="263" t="s">
        <v>1</v>
      </c>
      <c r="F256" s="264" t="s">
        <v>350</v>
      </c>
      <c r="G256" s="262"/>
      <c r="H256" s="265">
        <v>4.635</v>
      </c>
      <c r="I256" s="266"/>
      <c r="J256" s="262"/>
      <c r="K256" s="262"/>
      <c r="L256" s="267"/>
      <c r="M256" s="268"/>
      <c r="N256" s="269"/>
      <c r="O256" s="269"/>
      <c r="P256" s="269"/>
      <c r="Q256" s="269"/>
      <c r="R256" s="269"/>
      <c r="S256" s="269"/>
      <c r="T256" s="27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1" t="s">
        <v>171</v>
      </c>
      <c r="AU256" s="271" t="s">
        <v>84</v>
      </c>
      <c r="AV256" s="14" t="s">
        <v>84</v>
      </c>
      <c r="AW256" s="14" t="s">
        <v>31</v>
      </c>
      <c r="AX256" s="14" t="s">
        <v>81</v>
      </c>
      <c r="AY256" s="271" t="s">
        <v>162</v>
      </c>
    </row>
    <row r="257" spans="1:65" s="2" customFormat="1" ht="21.75" customHeight="1">
      <c r="A257" s="39"/>
      <c r="B257" s="40"/>
      <c r="C257" s="237" t="s">
        <v>351</v>
      </c>
      <c r="D257" s="237" t="s">
        <v>164</v>
      </c>
      <c r="E257" s="238" t="s">
        <v>352</v>
      </c>
      <c r="F257" s="239" t="s">
        <v>353</v>
      </c>
      <c r="G257" s="240" t="s">
        <v>224</v>
      </c>
      <c r="H257" s="241">
        <v>154.5</v>
      </c>
      <c r="I257" s="242"/>
      <c r="J257" s="243">
        <f>ROUND(I257*H257,2)</f>
        <v>0</v>
      </c>
      <c r="K257" s="239" t="s">
        <v>168</v>
      </c>
      <c r="L257" s="45"/>
      <c r="M257" s="244" t="s">
        <v>1</v>
      </c>
      <c r="N257" s="245" t="s">
        <v>39</v>
      </c>
      <c r="O257" s="92"/>
      <c r="P257" s="246">
        <f>O257*H257</f>
        <v>0</v>
      </c>
      <c r="Q257" s="246">
        <v>0</v>
      </c>
      <c r="R257" s="246">
        <f>Q257*H257</f>
        <v>0</v>
      </c>
      <c r="S257" s="246">
        <v>0</v>
      </c>
      <c r="T257" s="247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8" t="s">
        <v>169</v>
      </c>
      <c r="AT257" s="248" t="s">
        <v>164</v>
      </c>
      <c r="AU257" s="248" t="s">
        <v>84</v>
      </c>
      <c r="AY257" s="18" t="s">
        <v>162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8" t="s">
        <v>81</v>
      </c>
      <c r="BK257" s="249">
        <f>ROUND(I257*H257,2)</f>
        <v>0</v>
      </c>
      <c r="BL257" s="18" t="s">
        <v>169</v>
      </c>
      <c r="BM257" s="248" t="s">
        <v>354</v>
      </c>
    </row>
    <row r="258" spans="1:51" s="13" customFormat="1" ht="12">
      <c r="A258" s="13"/>
      <c r="B258" s="250"/>
      <c r="C258" s="251"/>
      <c r="D258" s="252" t="s">
        <v>171</v>
      </c>
      <c r="E258" s="253" t="s">
        <v>1</v>
      </c>
      <c r="F258" s="254" t="s">
        <v>172</v>
      </c>
      <c r="G258" s="251"/>
      <c r="H258" s="253" t="s">
        <v>1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171</v>
      </c>
      <c r="AU258" s="260" t="s">
        <v>84</v>
      </c>
      <c r="AV258" s="13" t="s">
        <v>81</v>
      </c>
      <c r="AW258" s="13" t="s">
        <v>31</v>
      </c>
      <c r="AX258" s="13" t="s">
        <v>74</v>
      </c>
      <c r="AY258" s="260" t="s">
        <v>162</v>
      </c>
    </row>
    <row r="259" spans="1:51" s="14" customFormat="1" ht="12">
      <c r="A259" s="14"/>
      <c r="B259" s="261"/>
      <c r="C259" s="262"/>
      <c r="D259" s="252" t="s">
        <v>171</v>
      </c>
      <c r="E259" s="263" t="s">
        <v>1</v>
      </c>
      <c r="F259" s="264" t="s">
        <v>338</v>
      </c>
      <c r="G259" s="262"/>
      <c r="H259" s="265">
        <v>154.5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1" t="s">
        <v>171</v>
      </c>
      <c r="AU259" s="271" t="s">
        <v>84</v>
      </c>
      <c r="AV259" s="14" t="s">
        <v>84</v>
      </c>
      <c r="AW259" s="14" t="s">
        <v>31</v>
      </c>
      <c r="AX259" s="14" t="s">
        <v>81</v>
      </c>
      <c r="AY259" s="271" t="s">
        <v>162</v>
      </c>
    </row>
    <row r="260" spans="1:63" s="12" customFormat="1" ht="22.8" customHeight="1">
      <c r="A260" s="12"/>
      <c r="B260" s="221"/>
      <c r="C260" s="222"/>
      <c r="D260" s="223" t="s">
        <v>73</v>
      </c>
      <c r="E260" s="235" t="s">
        <v>111</v>
      </c>
      <c r="F260" s="235" t="s">
        <v>355</v>
      </c>
      <c r="G260" s="222"/>
      <c r="H260" s="222"/>
      <c r="I260" s="225"/>
      <c r="J260" s="236">
        <f>BK260</f>
        <v>0</v>
      </c>
      <c r="K260" s="222"/>
      <c r="L260" s="227"/>
      <c r="M260" s="228"/>
      <c r="N260" s="229"/>
      <c r="O260" s="229"/>
      <c r="P260" s="230">
        <f>SUM(P261:P264)</f>
        <v>0</v>
      </c>
      <c r="Q260" s="229"/>
      <c r="R260" s="230">
        <f>SUM(R261:R264)</f>
        <v>0.30300000000000005</v>
      </c>
      <c r="S260" s="229"/>
      <c r="T260" s="231">
        <f>SUM(T261:T264)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32" t="s">
        <v>81</v>
      </c>
      <c r="AT260" s="233" t="s">
        <v>73</v>
      </c>
      <c r="AU260" s="233" t="s">
        <v>81</v>
      </c>
      <c r="AY260" s="232" t="s">
        <v>162</v>
      </c>
      <c r="BK260" s="234">
        <f>SUM(BK261:BK264)</f>
        <v>0</v>
      </c>
    </row>
    <row r="261" spans="1:65" s="2" customFormat="1" ht="16.5" customHeight="1">
      <c r="A261" s="39"/>
      <c r="B261" s="40"/>
      <c r="C261" s="294" t="s">
        <v>356</v>
      </c>
      <c r="D261" s="294" t="s">
        <v>311</v>
      </c>
      <c r="E261" s="295" t="s">
        <v>357</v>
      </c>
      <c r="F261" s="296" t="s">
        <v>358</v>
      </c>
      <c r="G261" s="297" t="s">
        <v>359</v>
      </c>
      <c r="H261" s="298">
        <v>3</v>
      </c>
      <c r="I261" s="299"/>
      <c r="J261" s="300">
        <f>ROUND(I261*H261,2)</f>
        <v>0</v>
      </c>
      <c r="K261" s="296" t="s">
        <v>1</v>
      </c>
      <c r="L261" s="301"/>
      <c r="M261" s="302" t="s">
        <v>1</v>
      </c>
      <c r="N261" s="303" t="s">
        <v>39</v>
      </c>
      <c r="O261" s="92"/>
      <c r="P261" s="246">
        <f>O261*H261</f>
        <v>0</v>
      </c>
      <c r="Q261" s="246">
        <v>0.101</v>
      </c>
      <c r="R261" s="246">
        <f>Q261*H261</f>
        <v>0.30300000000000005</v>
      </c>
      <c r="S261" s="246">
        <v>0</v>
      </c>
      <c r="T261" s="24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8" t="s">
        <v>216</v>
      </c>
      <c r="AT261" s="248" t="s">
        <v>311</v>
      </c>
      <c r="AU261" s="248" t="s">
        <v>84</v>
      </c>
      <c r="AY261" s="18" t="s">
        <v>162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8" t="s">
        <v>81</v>
      </c>
      <c r="BK261" s="249">
        <f>ROUND(I261*H261,2)</f>
        <v>0</v>
      </c>
      <c r="BL261" s="18" t="s">
        <v>169</v>
      </c>
      <c r="BM261" s="248" t="s">
        <v>360</v>
      </c>
    </row>
    <row r="262" spans="1:51" s="13" customFormat="1" ht="12">
      <c r="A262" s="13"/>
      <c r="B262" s="250"/>
      <c r="C262" s="251"/>
      <c r="D262" s="252" t="s">
        <v>171</v>
      </c>
      <c r="E262" s="253" t="s">
        <v>1</v>
      </c>
      <c r="F262" s="254" t="s">
        <v>300</v>
      </c>
      <c r="G262" s="251"/>
      <c r="H262" s="253" t="s">
        <v>1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0" t="s">
        <v>171</v>
      </c>
      <c r="AU262" s="260" t="s">
        <v>84</v>
      </c>
      <c r="AV262" s="13" t="s">
        <v>81</v>
      </c>
      <c r="AW262" s="13" t="s">
        <v>31</v>
      </c>
      <c r="AX262" s="13" t="s">
        <v>74</v>
      </c>
      <c r="AY262" s="260" t="s">
        <v>162</v>
      </c>
    </row>
    <row r="263" spans="1:51" s="13" customFormat="1" ht="12">
      <c r="A263" s="13"/>
      <c r="B263" s="250"/>
      <c r="C263" s="251"/>
      <c r="D263" s="252" t="s">
        <v>171</v>
      </c>
      <c r="E263" s="253" t="s">
        <v>1</v>
      </c>
      <c r="F263" s="254" t="s">
        <v>361</v>
      </c>
      <c r="G263" s="251"/>
      <c r="H263" s="253" t="s">
        <v>1</v>
      </c>
      <c r="I263" s="255"/>
      <c r="J263" s="251"/>
      <c r="K263" s="251"/>
      <c r="L263" s="256"/>
      <c r="M263" s="257"/>
      <c r="N263" s="258"/>
      <c r="O263" s="258"/>
      <c r="P263" s="258"/>
      <c r="Q263" s="258"/>
      <c r="R263" s="258"/>
      <c r="S263" s="258"/>
      <c r="T263" s="25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0" t="s">
        <v>171</v>
      </c>
      <c r="AU263" s="260" t="s">
        <v>84</v>
      </c>
      <c r="AV263" s="13" t="s">
        <v>81</v>
      </c>
      <c r="AW263" s="13" t="s">
        <v>31</v>
      </c>
      <c r="AX263" s="13" t="s">
        <v>74</v>
      </c>
      <c r="AY263" s="260" t="s">
        <v>162</v>
      </c>
    </row>
    <row r="264" spans="1:51" s="14" customFormat="1" ht="12">
      <c r="A264" s="14"/>
      <c r="B264" s="261"/>
      <c r="C264" s="262"/>
      <c r="D264" s="252" t="s">
        <v>171</v>
      </c>
      <c r="E264" s="263" t="s">
        <v>1</v>
      </c>
      <c r="F264" s="264" t="s">
        <v>111</v>
      </c>
      <c r="G264" s="262"/>
      <c r="H264" s="265">
        <v>3</v>
      </c>
      <c r="I264" s="266"/>
      <c r="J264" s="262"/>
      <c r="K264" s="262"/>
      <c r="L264" s="267"/>
      <c r="M264" s="268"/>
      <c r="N264" s="269"/>
      <c r="O264" s="269"/>
      <c r="P264" s="269"/>
      <c r="Q264" s="269"/>
      <c r="R264" s="269"/>
      <c r="S264" s="269"/>
      <c r="T264" s="27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1" t="s">
        <v>171</v>
      </c>
      <c r="AU264" s="271" t="s">
        <v>84</v>
      </c>
      <c r="AV264" s="14" t="s">
        <v>84</v>
      </c>
      <c r="AW264" s="14" t="s">
        <v>31</v>
      </c>
      <c r="AX264" s="14" t="s">
        <v>81</v>
      </c>
      <c r="AY264" s="271" t="s">
        <v>162</v>
      </c>
    </row>
    <row r="265" spans="1:63" s="12" customFormat="1" ht="22.8" customHeight="1">
      <c r="A265" s="12"/>
      <c r="B265" s="221"/>
      <c r="C265" s="222"/>
      <c r="D265" s="223" t="s">
        <v>73</v>
      </c>
      <c r="E265" s="235" t="s">
        <v>169</v>
      </c>
      <c r="F265" s="235" t="s">
        <v>362</v>
      </c>
      <c r="G265" s="222"/>
      <c r="H265" s="222"/>
      <c r="I265" s="225"/>
      <c r="J265" s="236">
        <f>BK265</f>
        <v>0</v>
      </c>
      <c r="K265" s="222"/>
      <c r="L265" s="227"/>
      <c r="M265" s="228"/>
      <c r="N265" s="229"/>
      <c r="O265" s="229"/>
      <c r="P265" s="230">
        <f>SUM(P266:P274)</f>
        <v>0</v>
      </c>
      <c r="Q265" s="229"/>
      <c r="R265" s="230">
        <f>SUM(R266:R274)</f>
        <v>0.37022</v>
      </c>
      <c r="S265" s="229"/>
      <c r="T265" s="231">
        <f>SUM(T266:T274)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32" t="s">
        <v>81</v>
      </c>
      <c r="AT265" s="233" t="s">
        <v>73</v>
      </c>
      <c r="AU265" s="233" t="s">
        <v>81</v>
      </c>
      <c r="AY265" s="232" t="s">
        <v>162</v>
      </c>
      <c r="BK265" s="234">
        <f>SUM(BK266:BK274)</f>
        <v>0</v>
      </c>
    </row>
    <row r="266" spans="1:65" s="2" customFormat="1" ht="16.5" customHeight="1">
      <c r="A266" s="39"/>
      <c r="B266" s="40"/>
      <c r="C266" s="237" t="s">
        <v>363</v>
      </c>
      <c r="D266" s="237" t="s">
        <v>164</v>
      </c>
      <c r="E266" s="238" t="s">
        <v>364</v>
      </c>
      <c r="F266" s="239" t="s">
        <v>365</v>
      </c>
      <c r="G266" s="240" t="s">
        <v>289</v>
      </c>
      <c r="H266" s="241">
        <v>41.715</v>
      </c>
      <c r="I266" s="242"/>
      <c r="J266" s="243">
        <f>ROUND(I266*H266,2)</f>
        <v>0</v>
      </c>
      <c r="K266" s="239" t="s">
        <v>168</v>
      </c>
      <c r="L266" s="45"/>
      <c r="M266" s="244" t="s">
        <v>1</v>
      </c>
      <c r="N266" s="245" t="s">
        <v>39</v>
      </c>
      <c r="O266" s="92"/>
      <c r="P266" s="246">
        <f>O266*H266</f>
        <v>0</v>
      </c>
      <c r="Q266" s="246">
        <v>0</v>
      </c>
      <c r="R266" s="246">
        <f>Q266*H266</f>
        <v>0</v>
      </c>
      <c r="S266" s="246">
        <v>0</v>
      </c>
      <c r="T266" s="247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8" t="s">
        <v>169</v>
      </c>
      <c r="AT266" s="248" t="s">
        <v>164</v>
      </c>
      <c r="AU266" s="248" t="s">
        <v>84</v>
      </c>
      <c r="AY266" s="18" t="s">
        <v>162</v>
      </c>
      <c r="BE266" s="249">
        <f>IF(N266="základní",J266,0)</f>
        <v>0</v>
      </c>
      <c r="BF266" s="249">
        <f>IF(N266="snížená",J266,0)</f>
        <v>0</v>
      </c>
      <c r="BG266" s="249">
        <f>IF(N266="zákl. přenesená",J266,0)</f>
        <v>0</v>
      </c>
      <c r="BH266" s="249">
        <f>IF(N266="sníž. přenesená",J266,0)</f>
        <v>0</v>
      </c>
      <c r="BI266" s="249">
        <f>IF(N266="nulová",J266,0)</f>
        <v>0</v>
      </c>
      <c r="BJ266" s="18" t="s">
        <v>81</v>
      </c>
      <c r="BK266" s="249">
        <f>ROUND(I266*H266,2)</f>
        <v>0</v>
      </c>
      <c r="BL266" s="18" t="s">
        <v>169</v>
      </c>
      <c r="BM266" s="248" t="s">
        <v>366</v>
      </c>
    </row>
    <row r="267" spans="1:51" s="14" customFormat="1" ht="12">
      <c r="A267" s="14"/>
      <c r="B267" s="261"/>
      <c r="C267" s="262"/>
      <c r="D267" s="252" t="s">
        <v>171</v>
      </c>
      <c r="E267" s="263" t="s">
        <v>1</v>
      </c>
      <c r="F267" s="264" t="s">
        <v>98</v>
      </c>
      <c r="G267" s="262"/>
      <c r="H267" s="265">
        <v>41.04</v>
      </c>
      <c r="I267" s="266"/>
      <c r="J267" s="262"/>
      <c r="K267" s="262"/>
      <c r="L267" s="267"/>
      <c r="M267" s="268"/>
      <c r="N267" s="269"/>
      <c r="O267" s="269"/>
      <c r="P267" s="269"/>
      <c r="Q267" s="269"/>
      <c r="R267" s="269"/>
      <c r="S267" s="269"/>
      <c r="T267" s="27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1" t="s">
        <v>171</v>
      </c>
      <c r="AU267" s="271" t="s">
        <v>84</v>
      </c>
      <c r="AV267" s="14" t="s">
        <v>84</v>
      </c>
      <c r="AW267" s="14" t="s">
        <v>31</v>
      </c>
      <c r="AX267" s="14" t="s">
        <v>74</v>
      </c>
      <c r="AY267" s="271" t="s">
        <v>162</v>
      </c>
    </row>
    <row r="268" spans="1:51" s="14" customFormat="1" ht="12">
      <c r="A268" s="14"/>
      <c r="B268" s="261"/>
      <c r="C268" s="262"/>
      <c r="D268" s="252" t="s">
        <v>171</v>
      </c>
      <c r="E268" s="263" t="s">
        <v>112</v>
      </c>
      <c r="F268" s="264" t="s">
        <v>367</v>
      </c>
      <c r="G268" s="262"/>
      <c r="H268" s="265">
        <v>0.675</v>
      </c>
      <c r="I268" s="266"/>
      <c r="J268" s="262"/>
      <c r="K268" s="262"/>
      <c r="L268" s="267"/>
      <c r="M268" s="268"/>
      <c r="N268" s="269"/>
      <c r="O268" s="269"/>
      <c r="P268" s="269"/>
      <c r="Q268" s="269"/>
      <c r="R268" s="269"/>
      <c r="S268" s="269"/>
      <c r="T268" s="27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1" t="s">
        <v>171</v>
      </c>
      <c r="AU268" s="271" t="s">
        <v>84</v>
      </c>
      <c r="AV268" s="14" t="s">
        <v>84</v>
      </c>
      <c r="AW268" s="14" t="s">
        <v>31</v>
      </c>
      <c r="AX268" s="14" t="s">
        <v>74</v>
      </c>
      <c r="AY268" s="271" t="s">
        <v>162</v>
      </c>
    </row>
    <row r="269" spans="1:51" s="15" customFormat="1" ht="12">
      <c r="A269" s="15"/>
      <c r="B269" s="272"/>
      <c r="C269" s="273"/>
      <c r="D269" s="252" t="s">
        <v>171</v>
      </c>
      <c r="E269" s="274" t="s">
        <v>1</v>
      </c>
      <c r="F269" s="275" t="s">
        <v>125</v>
      </c>
      <c r="G269" s="273"/>
      <c r="H269" s="276">
        <v>41.715</v>
      </c>
      <c r="I269" s="277"/>
      <c r="J269" s="273"/>
      <c r="K269" s="273"/>
      <c r="L269" s="278"/>
      <c r="M269" s="279"/>
      <c r="N269" s="280"/>
      <c r="O269" s="280"/>
      <c r="P269" s="280"/>
      <c r="Q269" s="280"/>
      <c r="R269" s="280"/>
      <c r="S269" s="280"/>
      <c r="T269" s="281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82" t="s">
        <v>171</v>
      </c>
      <c r="AU269" s="282" t="s">
        <v>84</v>
      </c>
      <c r="AV269" s="15" t="s">
        <v>169</v>
      </c>
      <c r="AW269" s="15" t="s">
        <v>31</v>
      </c>
      <c r="AX269" s="15" t="s">
        <v>81</v>
      </c>
      <c r="AY269" s="282" t="s">
        <v>162</v>
      </c>
    </row>
    <row r="270" spans="1:65" s="2" customFormat="1" ht="21.75" customHeight="1">
      <c r="A270" s="39"/>
      <c r="B270" s="40"/>
      <c r="C270" s="237" t="s">
        <v>368</v>
      </c>
      <c r="D270" s="237" t="s">
        <v>164</v>
      </c>
      <c r="E270" s="238" t="s">
        <v>369</v>
      </c>
      <c r="F270" s="239" t="s">
        <v>370</v>
      </c>
      <c r="G270" s="240" t="s">
        <v>289</v>
      </c>
      <c r="H270" s="241">
        <v>0.16</v>
      </c>
      <c r="I270" s="242"/>
      <c r="J270" s="243">
        <f>ROUND(I270*H270,2)</f>
        <v>0</v>
      </c>
      <c r="K270" s="239" t="s">
        <v>168</v>
      </c>
      <c r="L270" s="45"/>
      <c r="M270" s="244" t="s">
        <v>1</v>
      </c>
      <c r="N270" s="245" t="s">
        <v>39</v>
      </c>
      <c r="O270" s="92"/>
      <c r="P270" s="246">
        <f>O270*H270</f>
        <v>0</v>
      </c>
      <c r="Q270" s="246">
        <v>2.234</v>
      </c>
      <c r="R270" s="246">
        <f>Q270*H270</f>
        <v>0.35744</v>
      </c>
      <c r="S270" s="246">
        <v>0</v>
      </c>
      <c r="T270" s="247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8" t="s">
        <v>169</v>
      </c>
      <c r="AT270" s="248" t="s">
        <v>164</v>
      </c>
      <c r="AU270" s="248" t="s">
        <v>84</v>
      </c>
      <c r="AY270" s="18" t="s">
        <v>162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8" t="s">
        <v>81</v>
      </c>
      <c r="BK270" s="249">
        <f>ROUND(I270*H270,2)</f>
        <v>0</v>
      </c>
      <c r="BL270" s="18" t="s">
        <v>169</v>
      </c>
      <c r="BM270" s="248" t="s">
        <v>371</v>
      </c>
    </row>
    <row r="271" spans="1:51" s="14" customFormat="1" ht="12">
      <c r="A271" s="14"/>
      <c r="B271" s="261"/>
      <c r="C271" s="262"/>
      <c r="D271" s="252" t="s">
        <v>171</v>
      </c>
      <c r="E271" s="263" t="s">
        <v>1</v>
      </c>
      <c r="F271" s="264" t="s">
        <v>92</v>
      </c>
      <c r="G271" s="262"/>
      <c r="H271" s="265">
        <v>0.16</v>
      </c>
      <c r="I271" s="266"/>
      <c r="J271" s="262"/>
      <c r="K271" s="262"/>
      <c r="L271" s="267"/>
      <c r="M271" s="268"/>
      <c r="N271" s="269"/>
      <c r="O271" s="269"/>
      <c r="P271" s="269"/>
      <c r="Q271" s="269"/>
      <c r="R271" s="269"/>
      <c r="S271" s="269"/>
      <c r="T271" s="27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1" t="s">
        <v>171</v>
      </c>
      <c r="AU271" s="271" t="s">
        <v>84</v>
      </c>
      <c r="AV271" s="14" t="s">
        <v>84</v>
      </c>
      <c r="AW271" s="14" t="s">
        <v>31</v>
      </c>
      <c r="AX271" s="14" t="s">
        <v>81</v>
      </c>
      <c r="AY271" s="271" t="s">
        <v>162</v>
      </c>
    </row>
    <row r="272" spans="1:65" s="2" customFormat="1" ht="16.5" customHeight="1">
      <c r="A272" s="39"/>
      <c r="B272" s="40"/>
      <c r="C272" s="237" t="s">
        <v>372</v>
      </c>
      <c r="D272" s="237" t="s">
        <v>164</v>
      </c>
      <c r="E272" s="238" t="s">
        <v>373</v>
      </c>
      <c r="F272" s="239" t="s">
        <v>374</v>
      </c>
      <c r="G272" s="240" t="s">
        <v>375</v>
      </c>
      <c r="H272" s="241">
        <v>2</v>
      </c>
      <c r="I272" s="242"/>
      <c r="J272" s="243">
        <f>ROUND(I272*H272,2)</f>
        <v>0</v>
      </c>
      <c r="K272" s="239" t="s">
        <v>168</v>
      </c>
      <c r="L272" s="45"/>
      <c r="M272" s="244" t="s">
        <v>1</v>
      </c>
      <c r="N272" s="245" t="s">
        <v>39</v>
      </c>
      <c r="O272" s="92"/>
      <c r="P272" s="246">
        <f>O272*H272</f>
        <v>0</v>
      </c>
      <c r="Q272" s="246">
        <v>0.00639</v>
      </c>
      <c r="R272" s="246">
        <f>Q272*H272</f>
        <v>0.01278</v>
      </c>
      <c r="S272" s="246">
        <v>0</v>
      </c>
      <c r="T272" s="24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8" t="s">
        <v>169</v>
      </c>
      <c r="AT272" s="248" t="s">
        <v>164</v>
      </c>
      <c r="AU272" s="248" t="s">
        <v>84</v>
      </c>
      <c r="AY272" s="18" t="s">
        <v>162</v>
      </c>
      <c r="BE272" s="249">
        <f>IF(N272="základní",J272,0)</f>
        <v>0</v>
      </c>
      <c r="BF272" s="249">
        <f>IF(N272="snížená",J272,0)</f>
        <v>0</v>
      </c>
      <c r="BG272" s="249">
        <f>IF(N272="zákl. přenesená",J272,0)</f>
        <v>0</v>
      </c>
      <c r="BH272" s="249">
        <f>IF(N272="sníž. přenesená",J272,0)</f>
        <v>0</v>
      </c>
      <c r="BI272" s="249">
        <f>IF(N272="nulová",J272,0)</f>
        <v>0</v>
      </c>
      <c r="BJ272" s="18" t="s">
        <v>81</v>
      </c>
      <c r="BK272" s="249">
        <f>ROUND(I272*H272,2)</f>
        <v>0</v>
      </c>
      <c r="BL272" s="18" t="s">
        <v>169</v>
      </c>
      <c r="BM272" s="248" t="s">
        <v>376</v>
      </c>
    </row>
    <row r="273" spans="1:51" s="13" customFormat="1" ht="12">
      <c r="A273" s="13"/>
      <c r="B273" s="250"/>
      <c r="C273" s="251"/>
      <c r="D273" s="252" t="s">
        <v>171</v>
      </c>
      <c r="E273" s="253" t="s">
        <v>1</v>
      </c>
      <c r="F273" s="254" t="s">
        <v>172</v>
      </c>
      <c r="G273" s="251"/>
      <c r="H273" s="253" t="s">
        <v>1</v>
      </c>
      <c r="I273" s="255"/>
      <c r="J273" s="251"/>
      <c r="K273" s="251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171</v>
      </c>
      <c r="AU273" s="260" t="s">
        <v>84</v>
      </c>
      <c r="AV273" s="13" t="s">
        <v>81</v>
      </c>
      <c r="AW273" s="13" t="s">
        <v>31</v>
      </c>
      <c r="AX273" s="13" t="s">
        <v>74</v>
      </c>
      <c r="AY273" s="260" t="s">
        <v>162</v>
      </c>
    </row>
    <row r="274" spans="1:51" s="14" customFormat="1" ht="12">
      <c r="A274" s="14"/>
      <c r="B274" s="261"/>
      <c r="C274" s="262"/>
      <c r="D274" s="252" t="s">
        <v>171</v>
      </c>
      <c r="E274" s="263" t="s">
        <v>1</v>
      </c>
      <c r="F274" s="264" t="s">
        <v>377</v>
      </c>
      <c r="G274" s="262"/>
      <c r="H274" s="265">
        <v>2</v>
      </c>
      <c r="I274" s="266"/>
      <c r="J274" s="262"/>
      <c r="K274" s="262"/>
      <c r="L274" s="267"/>
      <c r="M274" s="268"/>
      <c r="N274" s="269"/>
      <c r="O274" s="269"/>
      <c r="P274" s="269"/>
      <c r="Q274" s="269"/>
      <c r="R274" s="269"/>
      <c r="S274" s="269"/>
      <c r="T274" s="27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1" t="s">
        <v>171</v>
      </c>
      <c r="AU274" s="271" t="s">
        <v>84</v>
      </c>
      <c r="AV274" s="14" t="s">
        <v>84</v>
      </c>
      <c r="AW274" s="14" t="s">
        <v>31</v>
      </c>
      <c r="AX274" s="14" t="s">
        <v>81</v>
      </c>
      <c r="AY274" s="271" t="s">
        <v>162</v>
      </c>
    </row>
    <row r="275" spans="1:63" s="12" customFormat="1" ht="22.8" customHeight="1">
      <c r="A275" s="12"/>
      <c r="B275" s="221"/>
      <c r="C275" s="222"/>
      <c r="D275" s="223" t="s">
        <v>73</v>
      </c>
      <c r="E275" s="235" t="s">
        <v>216</v>
      </c>
      <c r="F275" s="235" t="s">
        <v>378</v>
      </c>
      <c r="G275" s="222"/>
      <c r="H275" s="222"/>
      <c r="I275" s="225"/>
      <c r="J275" s="236">
        <f>BK275</f>
        <v>0</v>
      </c>
      <c r="K275" s="222"/>
      <c r="L275" s="227"/>
      <c r="M275" s="228"/>
      <c r="N275" s="229"/>
      <c r="O275" s="229"/>
      <c r="P275" s="230">
        <f>SUM(P276:P415)</f>
        <v>0</v>
      </c>
      <c r="Q275" s="229"/>
      <c r="R275" s="230">
        <f>SUM(R276:R415)</f>
        <v>12.10945395</v>
      </c>
      <c r="S275" s="229"/>
      <c r="T275" s="231">
        <f>SUM(T276:T415)</f>
        <v>0.15000000000000002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32" t="s">
        <v>81</v>
      </c>
      <c r="AT275" s="233" t="s">
        <v>73</v>
      </c>
      <c r="AU275" s="233" t="s">
        <v>81</v>
      </c>
      <c r="AY275" s="232" t="s">
        <v>162</v>
      </c>
      <c r="BK275" s="234">
        <f>SUM(BK276:BK415)</f>
        <v>0</v>
      </c>
    </row>
    <row r="276" spans="1:65" s="2" customFormat="1" ht="21.75" customHeight="1">
      <c r="A276" s="39"/>
      <c r="B276" s="40"/>
      <c r="C276" s="237" t="s">
        <v>379</v>
      </c>
      <c r="D276" s="237" t="s">
        <v>164</v>
      </c>
      <c r="E276" s="238" t="s">
        <v>380</v>
      </c>
      <c r="F276" s="239" t="s">
        <v>381</v>
      </c>
      <c r="G276" s="240" t="s">
        <v>359</v>
      </c>
      <c r="H276" s="241">
        <v>3</v>
      </c>
      <c r="I276" s="242"/>
      <c r="J276" s="243">
        <f>ROUND(I276*H276,2)</f>
        <v>0</v>
      </c>
      <c r="K276" s="239" t="s">
        <v>168</v>
      </c>
      <c r="L276" s="45"/>
      <c r="M276" s="244" t="s">
        <v>1</v>
      </c>
      <c r="N276" s="245" t="s">
        <v>39</v>
      </c>
      <c r="O276" s="92"/>
      <c r="P276" s="246">
        <f>O276*H276</f>
        <v>0</v>
      </c>
      <c r="Q276" s="246">
        <v>0</v>
      </c>
      <c r="R276" s="246">
        <f>Q276*H276</f>
        <v>0</v>
      </c>
      <c r="S276" s="246">
        <v>0</v>
      </c>
      <c r="T276" s="247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8" t="s">
        <v>169</v>
      </c>
      <c r="AT276" s="248" t="s">
        <v>164</v>
      </c>
      <c r="AU276" s="248" t="s">
        <v>84</v>
      </c>
      <c r="AY276" s="18" t="s">
        <v>162</v>
      </c>
      <c r="BE276" s="249">
        <f>IF(N276="základní",J276,0)</f>
        <v>0</v>
      </c>
      <c r="BF276" s="249">
        <f>IF(N276="snížená",J276,0)</f>
        <v>0</v>
      </c>
      <c r="BG276" s="249">
        <f>IF(N276="zákl. přenesená",J276,0)</f>
        <v>0</v>
      </c>
      <c r="BH276" s="249">
        <f>IF(N276="sníž. přenesená",J276,0)</f>
        <v>0</v>
      </c>
      <c r="BI276" s="249">
        <f>IF(N276="nulová",J276,0)</f>
        <v>0</v>
      </c>
      <c r="BJ276" s="18" t="s">
        <v>81</v>
      </c>
      <c r="BK276" s="249">
        <f>ROUND(I276*H276,2)</f>
        <v>0</v>
      </c>
      <c r="BL276" s="18" t="s">
        <v>169</v>
      </c>
      <c r="BM276" s="248" t="s">
        <v>382</v>
      </c>
    </row>
    <row r="277" spans="1:51" s="13" customFormat="1" ht="12">
      <c r="A277" s="13"/>
      <c r="B277" s="250"/>
      <c r="C277" s="251"/>
      <c r="D277" s="252" t="s">
        <v>171</v>
      </c>
      <c r="E277" s="253" t="s">
        <v>1</v>
      </c>
      <c r="F277" s="254" t="s">
        <v>383</v>
      </c>
      <c r="G277" s="251"/>
      <c r="H277" s="253" t="s">
        <v>1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0" t="s">
        <v>171</v>
      </c>
      <c r="AU277" s="260" t="s">
        <v>84</v>
      </c>
      <c r="AV277" s="13" t="s">
        <v>81</v>
      </c>
      <c r="AW277" s="13" t="s">
        <v>31</v>
      </c>
      <c r="AX277" s="13" t="s">
        <v>74</v>
      </c>
      <c r="AY277" s="260" t="s">
        <v>162</v>
      </c>
    </row>
    <row r="278" spans="1:51" s="13" customFormat="1" ht="12">
      <c r="A278" s="13"/>
      <c r="B278" s="250"/>
      <c r="C278" s="251"/>
      <c r="D278" s="252" t="s">
        <v>171</v>
      </c>
      <c r="E278" s="253" t="s">
        <v>1</v>
      </c>
      <c r="F278" s="254" t="s">
        <v>384</v>
      </c>
      <c r="G278" s="251"/>
      <c r="H278" s="253" t="s">
        <v>1</v>
      </c>
      <c r="I278" s="255"/>
      <c r="J278" s="251"/>
      <c r="K278" s="251"/>
      <c r="L278" s="256"/>
      <c r="M278" s="257"/>
      <c r="N278" s="258"/>
      <c r="O278" s="258"/>
      <c r="P278" s="258"/>
      <c r="Q278" s="258"/>
      <c r="R278" s="258"/>
      <c r="S278" s="258"/>
      <c r="T278" s="25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0" t="s">
        <v>171</v>
      </c>
      <c r="AU278" s="260" t="s">
        <v>84</v>
      </c>
      <c r="AV278" s="13" t="s">
        <v>81</v>
      </c>
      <c r="AW278" s="13" t="s">
        <v>31</v>
      </c>
      <c r="AX278" s="13" t="s">
        <v>74</v>
      </c>
      <c r="AY278" s="260" t="s">
        <v>162</v>
      </c>
    </row>
    <row r="279" spans="1:51" s="14" customFormat="1" ht="12">
      <c r="A279" s="14"/>
      <c r="B279" s="261"/>
      <c r="C279" s="262"/>
      <c r="D279" s="252" t="s">
        <v>171</v>
      </c>
      <c r="E279" s="263" t="s">
        <v>1</v>
      </c>
      <c r="F279" s="264" t="s">
        <v>111</v>
      </c>
      <c r="G279" s="262"/>
      <c r="H279" s="265">
        <v>3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1" t="s">
        <v>171</v>
      </c>
      <c r="AU279" s="271" t="s">
        <v>84</v>
      </c>
      <c r="AV279" s="14" t="s">
        <v>84</v>
      </c>
      <c r="AW279" s="14" t="s">
        <v>31</v>
      </c>
      <c r="AX279" s="14" t="s">
        <v>81</v>
      </c>
      <c r="AY279" s="271" t="s">
        <v>162</v>
      </c>
    </row>
    <row r="280" spans="1:65" s="2" customFormat="1" ht="16.5" customHeight="1">
      <c r="A280" s="39"/>
      <c r="B280" s="40"/>
      <c r="C280" s="237" t="s">
        <v>385</v>
      </c>
      <c r="D280" s="237" t="s">
        <v>164</v>
      </c>
      <c r="E280" s="238" t="s">
        <v>386</v>
      </c>
      <c r="F280" s="239" t="s">
        <v>387</v>
      </c>
      <c r="G280" s="240" t="s">
        <v>388</v>
      </c>
      <c r="H280" s="241">
        <v>1</v>
      </c>
      <c r="I280" s="242"/>
      <c r="J280" s="243">
        <f>ROUND(I280*H280,2)</f>
        <v>0</v>
      </c>
      <c r="K280" s="239" t="s">
        <v>1</v>
      </c>
      <c r="L280" s="45"/>
      <c r="M280" s="244" t="s">
        <v>1</v>
      </c>
      <c r="N280" s="245" t="s">
        <v>39</v>
      </c>
      <c r="O280" s="92"/>
      <c r="P280" s="246">
        <f>O280*H280</f>
        <v>0</v>
      </c>
      <c r="Q280" s="246">
        <v>0.001</v>
      </c>
      <c r="R280" s="246">
        <f>Q280*H280</f>
        <v>0.001</v>
      </c>
      <c r="S280" s="246">
        <v>0</v>
      </c>
      <c r="T280" s="247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8" t="s">
        <v>169</v>
      </c>
      <c r="AT280" s="248" t="s">
        <v>164</v>
      </c>
      <c r="AU280" s="248" t="s">
        <v>84</v>
      </c>
      <c r="AY280" s="18" t="s">
        <v>162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8" t="s">
        <v>81</v>
      </c>
      <c r="BK280" s="249">
        <f>ROUND(I280*H280,2)</f>
        <v>0</v>
      </c>
      <c r="BL280" s="18" t="s">
        <v>169</v>
      </c>
      <c r="BM280" s="248" t="s">
        <v>389</v>
      </c>
    </row>
    <row r="281" spans="1:51" s="13" customFormat="1" ht="12">
      <c r="A281" s="13"/>
      <c r="B281" s="250"/>
      <c r="C281" s="251"/>
      <c r="D281" s="252" t="s">
        <v>171</v>
      </c>
      <c r="E281" s="253" t="s">
        <v>1</v>
      </c>
      <c r="F281" s="254" t="s">
        <v>172</v>
      </c>
      <c r="G281" s="251"/>
      <c r="H281" s="253" t="s">
        <v>1</v>
      </c>
      <c r="I281" s="255"/>
      <c r="J281" s="251"/>
      <c r="K281" s="251"/>
      <c r="L281" s="256"/>
      <c r="M281" s="257"/>
      <c r="N281" s="258"/>
      <c r="O281" s="258"/>
      <c r="P281" s="258"/>
      <c r="Q281" s="258"/>
      <c r="R281" s="258"/>
      <c r="S281" s="258"/>
      <c r="T281" s="25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0" t="s">
        <v>171</v>
      </c>
      <c r="AU281" s="260" t="s">
        <v>84</v>
      </c>
      <c r="AV281" s="13" t="s">
        <v>81</v>
      </c>
      <c r="AW281" s="13" t="s">
        <v>31</v>
      </c>
      <c r="AX281" s="13" t="s">
        <v>74</v>
      </c>
      <c r="AY281" s="260" t="s">
        <v>162</v>
      </c>
    </row>
    <row r="282" spans="1:51" s="13" customFormat="1" ht="12">
      <c r="A282" s="13"/>
      <c r="B282" s="250"/>
      <c r="C282" s="251"/>
      <c r="D282" s="252" t="s">
        <v>171</v>
      </c>
      <c r="E282" s="253" t="s">
        <v>1</v>
      </c>
      <c r="F282" s="254" t="s">
        <v>390</v>
      </c>
      <c r="G282" s="251"/>
      <c r="H282" s="253" t="s">
        <v>1</v>
      </c>
      <c r="I282" s="255"/>
      <c r="J282" s="251"/>
      <c r="K282" s="251"/>
      <c r="L282" s="256"/>
      <c r="M282" s="257"/>
      <c r="N282" s="258"/>
      <c r="O282" s="258"/>
      <c r="P282" s="258"/>
      <c r="Q282" s="258"/>
      <c r="R282" s="258"/>
      <c r="S282" s="258"/>
      <c r="T282" s="25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0" t="s">
        <v>171</v>
      </c>
      <c r="AU282" s="260" t="s">
        <v>84</v>
      </c>
      <c r="AV282" s="13" t="s">
        <v>81</v>
      </c>
      <c r="AW282" s="13" t="s">
        <v>31</v>
      </c>
      <c r="AX282" s="13" t="s">
        <v>74</v>
      </c>
      <c r="AY282" s="260" t="s">
        <v>162</v>
      </c>
    </row>
    <row r="283" spans="1:51" s="14" customFormat="1" ht="12">
      <c r="A283" s="14"/>
      <c r="B283" s="261"/>
      <c r="C283" s="262"/>
      <c r="D283" s="252" t="s">
        <v>171</v>
      </c>
      <c r="E283" s="263" t="s">
        <v>1</v>
      </c>
      <c r="F283" s="264" t="s">
        <v>81</v>
      </c>
      <c r="G283" s="262"/>
      <c r="H283" s="265">
        <v>1</v>
      </c>
      <c r="I283" s="266"/>
      <c r="J283" s="262"/>
      <c r="K283" s="262"/>
      <c r="L283" s="267"/>
      <c r="M283" s="268"/>
      <c r="N283" s="269"/>
      <c r="O283" s="269"/>
      <c r="P283" s="269"/>
      <c r="Q283" s="269"/>
      <c r="R283" s="269"/>
      <c r="S283" s="269"/>
      <c r="T283" s="27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1" t="s">
        <v>171</v>
      </c>
      <c r="AU283" s="271" t="s">
        <v>84</v>
      </c>
      <c r="AV283" s="14" t="s">
        <v>84</v>
      </c>
      <c r="AW283" s="14" t="s">
        <v>31</v>
      </c>
      <c r="AX283" s="14" t="s">
        <v>81</v>
      </c>
      <c r="AY283" s="271" t="s">
        <v>162</v>
      </c>
    </row>
    <row r="284" spans="1:65" s="2" customFormat="1" ht="21.75" customHeight="1">
      <c r="A284" s="39"/>
      <c r="B284" s="40"/>
      <c r="C284" s="237" t="s">
        <v>391</v>
      </c>
      <c r="D284" s="237" t="s">
        <v>164</v>
      </c>
      <c r="E284" s="238" t="s">
        <v>392</v>
      </c>
      <c r="F284" s="239" t="s">
        <v>393</v>
      </c>
      <c r="G284" s="240" t="s">
        <v>181</v>
      </c>
      <c r="H284" s="241">
        <v>3</v>
      </c>
      <c r="I284" s="242"/>
      <c r="J284" s="243">
        <f>ROUND(I284*H284,2)</f>
        <v>0</v>
      </c>
      <c r="K284" s="239" t="s">
        <v>168</v>
      </c>
      <c r="L284" s="45"/>
      <c r="M284" s="244" t="s">
        <v>1</v>
      </c>
      <c r="N284" s="245" t="s">
        <v>39</v>
      </c>
      <c r="O284" s="92"/>
      <c r="P284" s="246">
        <f>O284*H284</f>
        <v>0</v>
      </c>
      <c r="Q284" s="246">
        <v>0</v>
      </c>
      <c r="R284" s="246">
        <f>Q284*H284</f>
        <v>0</v>
      </c>
      <c r="S284" s="246">
        <v>0</v>
      </c>
      <c r="T284" s="247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8" t="s">
        <v>169</v>
      </c>
      <c r="AT284" s="248" t="s">
        <v>164</v>
      </c>
      <c r="AU284" s="248" t="s">
        <v>84</v>
      </c>
      <c r="AY284" s="18" t="s">
        <v>162</v>
      </c>
      <c r="BE284" s="249">
        <f>IF(N284="základní",J284,0)</f>
        <v>0</v>
      </c>
      <c r="BF284" s="249">
        <f>IF(N284="snížená",J284,0)</f>
        <v>0</v>
      </c>
      <c r="BG284" s="249">
        <f>IF(N284="zákl. přenesená",J284,0)</f>
        <v>0</v>
      </c>
      <c r="BH284" s="249">
        <f>IF(N284="sníž. přenesená",J284,0)</f>
        <v>0</v>
      </c>
      <c r="BI284" s="249">
        <f>IF(N284="nulová",J284,0)</f>
        <v>0</v>
      </c>
      <c r="BJ284" s="18" t="s">
        <v>81</v>
      </c>
      <c r="BK284" s="249">
        <f>ROUND(I284*H284,2)</f>
        <v>0</v>
      </c>
      <c r="BL284" s="18" t="s">
        <v>169</v>
      </c>
      <c r="BM284" s="248" t="s">
        <v>394</v>
      </c>
    </row>
    <row r="285" spans="1:51" s="13" customFormat="1" ht="12">
      <c r="A285" s="13"/>
      <c r="B285" s="250"/>
      <c r="C285" s="251"/>
      <c r="D285" s="252" t="s">
        <v>171</v>
      </c>
      <c r="E285" s="253" t="s">
        <v>1</v>
      </c>
      <c r="F285" s="254" t="s">
        <v>383</v>
      </c>
      <c r="G285" s="251"/>
      <c r="H285" s="253" t="s">
        <v>1</v>
      </c>
      <c r="I285" s="255"/>
      <c r="J285" s="251"/>
      <c r="K285" s="251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171</v>
      </c>
      <c r="AU285" s="260" t="s">
        <v>84</v>
      </c>
      <c r="AV285" s="13" t="s">
        <v>81</v>
      </c>
      <c r="AW285" s="13" t="s">
        <v>31</v>
      </c>
      <c r="AX285" s="13" t="s">
        <v>74</v>
      </c>
      <c r="AY285" s="260" t="s">
        <v>162</v>
      </c>
    </row>
    <row r="286" spans="1:51" s="14" customFormat="1" ht="12">
      <c r="A286" s="14"/>
      <c r="B286" s="261"/>
      <c r="C286" s="262"/>
      <c r="D286" s="252" t="s">
        <v>171</v>
      </c>
      <c r="E286" s="263" t="s">
        <v>1</v>
      </c>
      <c r="F286" s="264" t="s">
        <v>395</v>
      </c>
      <c r="G286" s="262"/>
      <c r="H286" s="265">
        <v>3</v>
      </c>
      <c r="I286" s="266"/>
      <c r="J286" s="262"/>
      <c r="K286" s="262"/>
      <c r="L286" s="267"/>
      <c r="M286" s="268"/>
      <c r="N286" s="269"/>
      <c r="O286" s="269"/>
      <c r="P286" s="269"/>
      <c r="Q286" s="269"/>
      <c r="R286" s="269"/>
      <c r="S286" s="269"/>
      <c r="T286" s="27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1" t="s">
        <v>171</v>
      </c>
      <c r="AU286" s="271" t="s">
        <v>84</v>
      </c>
      <c r="AV286" s="14" t="s">
        <v>84</v>
      </c>
      <c r="AW286" s="14" t="s">
        <v>31</v>
      </c>
      <c r="AX286" s="14" t="s">
        <v>74</v>
      </c>
      <c r="AY286" s="271" t="s">
        <v>162</v>
      </c>
    </row>
    <row r="287" spans="1:51" s="15" customFormat="1" ht="12">
      <c r="A287" s="15"/>
      <c r="B287" s="272"/>
      <c r="C287" s="273"/>
      <c r="D287" s="252" t="s">
        <v>171</v>
      </c>
      <c r="E287" s="274" t="s">
        <v>110</v>
      </c>
      <c r="F287" s="275" t="s">
        <v>125</v>
      </c>
      <c r="G287" s="273"/>
      <c r="H287" s="276">
        <v>3</v>
      </c>
      <c r="I287" s="277"/>
      <c r="J287" s="273"/>
      <c r="K287" s="273"/>
      <c r="L287" s="278"/>
      <c r="M287" s="279"/>
      <c r="N287" s="280"/>
      <c r="O287" s="280"/>
      <c r="P287" s="280"/>
      <c r="Q287" s="280"/>
      <c r="R287" s="280"/>
      <c r="S287" s="280"/>
      <c r="T287" s="281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82" t="s">
        <v>171</v>
      </c>
      <c r="AU287" s="282" t="s">
        <v>84</v>
      </c>
      <c r="AV287" s="15" t="s">
        <v>169</v>
      </c>
      <c r="AW287" s="15" t="s">
        <v>31</v>
      </c>
      <c r="AX287" s="15" t="s">
        <v>81</v>
      </c>
      <c r="AY287" s="282" t="s">
        <v>162</v>
      </c>
    </row>
    <row r="288" spans="1:65" s="2" customFormat="1" ht="16.5" customHeight="1">
      <c r="A288" s="39"/>
      <c r="B288" s="40"/>
      <c r="C288" s="294" t="s">
        <v>396</v>
      </c>
      <c r="D288" s="294" t="s">
        <v>311</v>
      </c>
      <c r="E288" s="295" t="s">
        <v>397</v>
      </c>
      <c r="F288" s="296" t="s">
        <v>398</v>
      </c>
      <c r="G288" s="297" t="s">
        <v>181</v>
      </c>
      <c r="H288" s="298">
        <v>3.045</v>
      </c>
      <c r="I288" s="299"/>
      <c r="J288" s="300">
        <f>ROUND(I288*H288,2)</f>
        <v>0</v>
      </c>
      <c r="K288" s="296" t="s">
        <v>168</v>
      </c>
      <c r="L288" s="301"/>
      <c r="M288" s="302" t="s">
        <v>1</v>
      </c>
      <c r="N288" s="303" t="s">
        <v>39</v>
      </c>
      <c r="O288" s="92"/>
      <c r="P288" s="246">
        <f>O288*H288</f>
        <v>0</v>
      </c>
      <c r="Q288" s="246">
        <v>0.00037</v>
      </c>
      <c r="R288" s="246">
        <f>Q288*H288</f>
        <v>0.0011266499999999999</v>
      </c>
      <c r="S288" s="246">
        <v>0</v>
      </c>
      <c r="T288" s="247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8" t="s">
        <v>216</v>
      </c>
      <c r="AT288" s="248" t="s">
        <v>311</v>
      </c>
      <c r="AU288" s="248" t="s">
        <v>84</v>
      </c>
      <c r="AY288" s="18" t="s">
        <v>162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18" t="s">
        <v>81</v>
      </c>
      <c r="BK288" s="249">
        <f>ROUND(I288*H288,2)</f>
        <v>0</v>
      </c>
      <c r="BL288" s="18" t="s">
        <v>169</v>
      </c>
      <c r="BM288" s="248" t="s">
        <v>399</v>
      </c>
    </row>
    <row r="289" spans="1:51" s="14" customFormat="1" ht="12">
      <c r="A289" s="14"/>
      <c r="B289" s="261"/>
      <c r="C289" s="262"/>
      <c r="D289" s="252" t="s">
        <v>171</v>
      </c>
      <c r="E289" s="263" t="s">
        <v>1</v>
      </c>
      <c r="F289" s="264" t="s">
        <v>400</v>
      </c>
      <c r="G289" s="262"/>
      <c r="H289" s="265">
        <v>3.045</v>
      </c>
      <c r="I289" s="266"/>
      <c r="J289" s="262"/>
      <c r="K289" s="262"/>
      <c r="L289" s="267"/>
      <c r="M289" s="268"/>
      <c r="N289" s="269"/>
      <c r="O289" s="269"/>
      <c r="P289" s="269"/>
      <c r="Q289" s="269"/>
      <c r="R289" s="269"/>
      <c r="S289" s="269"/>
      <c r="T289" s="27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1" t="s">
        <v>171</v>
      </c>
      <c r="AU289" s="271" t="s">
        <v>84</v>
      </c>
      <c r="AV289" s="14" t="s">
        <v>84</v>
      </c>
      <c r="AW289" s="14" t="s">
        <v>31</v>
      </c>
      <c r="AX289" s="14" t="s">
        <v>81</v>
      </c>
      <c r="AY289" s="271" t="s">
        <v>162</v>
      </c>
    </row>
    <row r="290" spans="1:65" s="2" customFormat="1" ht="21.75" customHeight="1">
      <c r="A290" s="39"/>
      <c r="B290" s="40"/>
      <c r="C290" s="237" t="s">
        <v>401</v>
      </c>
      <c r="D290" s="237" t="s">
        <v>164</v>
      </c>
      <c r="E290" s="238" t="s">
        <v>402</v>
      </c>
      <c r="F290" s="239" t="s">
        <v>403</v>
      </c>
      <c r="G290" s="240" t="s">
        <v>181</v>
      </c>
      <c r="H290" s="241">
        <v>513</v>
      </c>
      <c r="I290" s="242"/>
      <c r="J290" s="243">
        <f>ROUND(I290*H290,2)</f>
        <v>0</v>
      </c>
      <c r="K290" s="239" t="s">
        <v>168</v>
      </c>
      <c r="L290" s="45"/>
      <c r="M290" s="244" t="s">
        <v>1</v>
      </c>
      <c r="N290" s="245" t="s">
        <v>39</v>
      </c>
      <c r="O290" s="92"/>
      <c r="P290" s="246">
        <f>O290*H290</f>
        <v>0</v>
      </c>
      <c r="Q290" s="246">
        <v>0</v>
      </c>
      <c r="R290" s="246">
        <f>Q290*H290</f>
        <v>0</v>
      </c>
      <c r="S290" s="246">
        <v>0</v>
      </c>
      <c r="T290" s="24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8" t="s">
        <v>169</v>
      </c>
      <c r="AT290" s="248" t="s">
        <v>164</v>
      </c>
      <c r="AU290" s="248" t="s">
        <v>84</v>
      </c>
      <c r="AY290" s="18" t="s">
        <v>162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8" t="s">
        <v>81</v>
      </c>
      <c r="BK290" s="249">
        <f>ROUND(I290*H290,2)</f>
        <v>0</v>
      </c>
      <c r="BL290" s="18" t="s">
        <v>169</v>
      </c>
      <c r="BM290" s="248" t="s">
        <v>404</v>
      </c>
    </row>
    <row r="291" spans="1:51" s="13" customFormat="1" ht="12">
      <c r="A291" s="13"/>
      <c r="B291" s="250"/>
      <c r="C291" s="251"/>
      <c r="D291" s="252" t="s">
        <v>171</v>
      </c>
      <c r="E291" s="253" t="s">
        <v>1</v>
      </c>
      <c r="F291" s="254" t="s">
        <v>383</v>
      </c>
      <c r="G291" s="251"/>
      <c r="H291" s="253" t="s">
        <v>1</v>
      </c>
      <c r="I291" s="255"/>
      <c r="J291" s="251"/>
      <c r="K291" s="251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171</v>
      </c>
      <c r="AU291" s="260" t="s">
        <v>84</v>
      </c>
      <c r="AV291" s="13" t="s">
        <v>81</v>
      </c>
      <c r="AW291" s="13" t="s">
        <v>31</v>
      </c>
      <c r="AX291" s="13" t="s">
        <v>74</v>
      </c>
      <c r="AY291" s="260" t="s">
        <v>162</v>
      </c>
    </row>
    <row r="292" spans="1:51" s="14" customFormat="1" ht="12">
      <c r="A292" s="14"/>
      <c r="B292" s="261"/>
      <c r="C292" s="262"/>
      <c r="D292" s="252" t="s">
        <v>171</v>
      </c>
      <c r="E292" s="263" t="s">
        <v>1</v>
      </c>
      <c r="F292" s="264" t="s">
        <v>405</v>
      </c>
      <c r="G292" s="262"/>
      <c r="H292" s="265">
        <v>485</v>
      </c>
      <c r="I292" s="266"/>
      <c r="J292" s="262"/>
      <c r="K292" s="262"/>
      <c r="L292" s="267"/>
      <c r="M292" s="268"/>
      <c r="N292" s="269"/>
      <c r="O292" s="269"/>
      <c r="P292" s="269"/>
      <c r="Q292" s="269"/>
      <c r="R292" s="269"/>
      <c r="S292" s="269"/>
      <c r="T292" s="27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1" t="s">
        <v>171</v>
      </c>
      <c r="AU292" s="271" t="s">
        <v>84</v>
      </c>
      <c r="AV292" s="14" t="s">
        <v>84</v>
      </c>
      <c r="AW292" s="14" t="s">
        <v>31</v>
      </c>
      <c r="AX292" s="14" t="s">
        <v>74</v>
      </c>
      <c r="AY292" s="271" t="s">
        <v>162</v>
      </c>
    </row>
    <row r="293" spans="1:51" s="14" customFormat="1" ht="12">
      <c r="A293" s="14"/>
      <c r="B293" s="261"/>
      <c r="C293" s="262"/>
      <c r="D293" s="252" t="s">
        <v>171</v>
      </c>
      <c r="E293" s="263" t="s">
        <v>1</v>
      </c>
      <c r="F293" s="264" t="s">
        <v>406</v>
      </c>
      <c r="G293" s="262"/>
      <c r="H293" s="265">
        <v>28</v>
      </c>
      <c r="I293" s="266"/>
      <c r="J293" s="262"/>
      <c r="K293" s="262"/>
      <c r="L293" s="267"/>
      <c r="M293" s="268"/>
      <c r="N293" s="269"/>
      <c r="O293" s="269"/>
      <c r="P293" s="269"/>
      <c r="Q293" s="269"/>
      <c r="R293" s="269"/>
      <c r="S293" s="269"/>
      <c r="T293" s="27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1" t="s">
        <v>171</v>
      </c>
      <c r="AU293" s="271" t="s">
        <v>84</v>
      </c>
      <c r="AV293" s="14" t="s">
        <v>84</v>
      </c>
      <c r="AW293" s="14" t="s">
        <v>31</v>
      </c>
      <c r="AX293" s="14" t="s">
        <v>74</v>
      </c>
      <c r="AY293" s="271" t="s">
        <v>162</v>
      </c>
    </row>
    <row r="294" spans="1:51" s="15" customFormat="1" ht="12">
      <c r="A294" s="15"/>
      <c r="B294" s="272"/>
      <c r="C294" s="273"/>
      <c r="D294" s="252" t="s">
        <v>171</v>
      </c>
      <c r="E294" s="274" t="s">
        <v>107</v>
      </c>
      <c r="F294" s="275" t="s">
        <v>125</v>
      </c>
      <c r="G294" s="273"/>
      <c r="H294" s="276">
        <v>513</v>
      </c>
      <c r="I294" s="277"/>
      <c r="J294" s="273"/>
      <c r="K294" s="273"/>
      <c r="L294" s="278"/>
      <c r="M294" s="279"/>
      <c r="N294" s="280"/>
      <c r="O294" s="280"/>
      <c r="P294" s="280"/>
      <c r="Q294" s="280"/>
      <c r="R294" s="280"/>
      <c r="S294" s="280"/>
      <c r="T294" s="281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82" t="s">
        <v>171</v>
      </c>
      <c r="AU294" s="282" t="s">
        <v>84</v>
      </c>
      <c r="AV294" s="15" t="s">
        <v>169</v>
      </c>
      <c r="AW294" s="15" t="s">
        <v>31</v>
      </c>
      <c r="AX294" s="15" t="s">
        <v>81</v>
      </c>
      <c r="AY294" s="282" t="s">
        <v>162</v>
      </c>
    </row>
    <row r="295" spans="1:65" s="2" customFormat="1" ht="21.75" customHeight="1">
      <c r="A295" s="39"/>
      <c r="B295" s="40"/>
      <c r="C295" s="294" t="s">
        <v>407</v>
      </c>
      <c r="D295" s="294" t="s">
        <v>311</v>
      </c>
      <c r="E295" s="295" t="s">
        <v>408</v>
      </c>
      <c r="F295" s="296" t="s">
        <v>409</v>
      </c>
      <c r="G295" s="297" t="s">
        <v>181</v>
      </c>
      <c r="H295" s="298">
        <v>520.695</v>
      </c>
      <c r="I295" s="299"/>
      <c r="J295" s="300">
        <f>ROUND(I295*H295,2)</f>
        <v>0</v>
      </c>
      <c r="K295" s="296" t="s">
        <v>1</v>
      </c>
      <c r="L295" s="301"/>
      <c r="M295" s="302" t="s">
        <v>1</v>
      </c>
      <c r="N295" s="303" t="s">
        <v>39</v>
      </c>
      <c r="O295" s="92"/>
      <c r="P295" s="246">
        <f>O295*H295</f>
        <v>0</v>
      </c>
      <c r="Q295" s="246">
        <v>0.0137</v>
      </c>
      <c r="R295" s="246">
        <f>Q295*H295</f>
        <v>7.1335215000000005</v>
      </c>
      <c r="S295" s="246">
        <v>0</v>
      </c>
      <c r="T295" s="247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8" t="s">
        <v>216</v>
      </c>
      <c r="AT295" s="248" t="s">
        <v>311</v>
      </c>
      <c r="AU295" s="248" t="s">
        <v>84</v>
      </c>
      <c r="AY295" s="18" t="s">
        <v>162</v>
      </c>
      <c r="BE295" s="249">
        <f>IF(N295="základní",J295,0)</f>
        <v>0</v>
      </c>
      <c r="BF295" s="249">
        <f>IF(N295="snížená",J295,0)</f>
        <v>0</v>
      </c>
      <c r="BG295" s="249">
        <f>IF(N295="zákl. přenesená",J295,0)</f>
        <v>0</v>
      </c>
      <c r="BH295" s="249">
        <f>IF(N295="sníž. přenesená",J295,0)</f>
        <v>0</v>
      </c>
      <c r="BI295" s="249">
        <f>IF(N295="nulová",J295,0)</f>
        <v>0</v>
      </c>
      <c r="BJ295" s="18" t="s">
        <v>81</v>
      </c>
      <c r="BK295" s="249">
        <f>ROUND(I295*H295,2)</f>
        <v>0</v>
      </c>
      <c r="BL295" s="18" t="s">
        <v>169</v>
      </c>
      <c r="BM295" s="248" t="s">
        <v>410</v>
      </c>
    </row>
    <row r="296" spans="1:51" s="14" customFormat="1" ht="12">
      <c r="A296" s="14"/>
      <c r="B296" s="261"/>
      <c r="C296" s="262"/>
      <c r="D296" s="252" t="s">
        <v>171</v>
      </c>
      <c r="E296" s="263" t="s">
        <v>1</v>
      </c>
      <c r="F296" s="264" t="s">
        <v>411</v>
      </c>
      <c r="G296" s="262"/>
      <c r="H296" s="265">
        <v>520.695</v>
      </c>
      <c r="I296" s="266"/>
      <c r="J296" s="262"/>
      <c r="K296" s="262"/>
      <c r="L296" s="267"/>
      <c r="M296" s="268"/>
      <c r="N296" s="269"/>
      <c r="O296" s="269"/>
      <c r="P296" s="269"/>
      <c r="Q296" s="269"/>
      <c r="R296" s="269"/>
      <c r="S296" s="269"/>
      <c r="T296" s="27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1" t="s">
        <v>171</v>
      </c>
      <c r="AU296" s="271" t="s">
        <v>84</v>
      </c>
      <c r="AV296" s="14" t="s">
        <v>84</v>
      </c>
      <c r="AW296" s="14" t="s">
        <v>31</v>
      </c>
      <c r="AX296" s="14" t="s">
        <v>81</v>
      </c>
      <c r="AY296" s="271" t="s">
        <v>162</v>
      </c>
    </row>
    <row r="297" spans="1:65" s="2" customFormat="1" ht="21.75" customHeight="1">
      <c r="A297" s="39"/>
      <c r="B297" s="40"/>
      <c r="C297" s="237" t="s">
        <v>412</v>
      </c>
      <c r="D297" s="237" t="s">
        <v>164</v>
      </c>
      <c r="E297" s="238" t="s">
        <v>413</v>
      </c>
      <c r="F297" s="239" t="s">
        <v>414</v>
      </c>
      <c r="G297" s="240" t="s">
        <v>359</v>
      </c>
      <c r="H297" s="241">
        <v>2</v>
      </c>
      <c r="I297" s="242"/>
      <c r="J297" s="243">
        <f>ROUND(I297*H297,2)</f>
        <v>0</v>
      </c>
      <c r="K297" s="239" t="s">
        <v>168</v>
      </c>
      <c r="L297" s="45"/>
      <c r="M297" s="244" t="s">
        <v>1</v>
      </c>
      <c r="N297" s="245" t="s">
        <v>39</v>
      </c>
      <c r="O297" s="92"/>
      <c r="P297" s="246">
        <f>O297*H297</f>
        <v>0</v>
      </c>
      <c r="Q297" s="246">
        <v>0.00657</v>
      </c>
      <c r="R297" s="246">
        <f>Q297*H297</f>
        <v>0.01314</v>
      </c>
      <c r="S297" s="246">
        <v>0</v>
      </c>
      <c r="T297" s="247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8" t="s">
        <v>169</v>
      </c>
      <c r="AT297" s="248" t="s">
        <v>164</v>
      </c>
      <c r="AU297" s="248" t="s">
        <v>84</v>
      </c>
      <c r="AY297" s="18" t="s">
        <v>162</v>
      </c>
      <c r="BE297" s="249">
        <f>IF(N297="základní",J297,0)</f>
        <v>0</v>
      </c>
      <c r="BF297" s="249">
        <f>IF(N297="snížená",J297,0)</f>
        <v>0</v>
      </c>
      <c r="BG297" s="249">
        <f>IF(N297="zákl. přenesená",J297,0)</f>
        <v>0</v>
      </c>
      <c r="BH297" s="249">
        <f>IF(N297="sníž. přenesená",J297,0)</f>
        <v>0</v>
      </c>
      <c r="BI297" s="249">
        <f>IF(N297="nulová",J297,0)</f>
        <v>0</v>
      </c>
      <c r="BJ297" s="18" t="s">
        <v>81</v>
      </c>
      <c r="BK297" s="249">
        <f>ROUND(I297*H297,2)</f>
        <v>0</v>
      </c>
      <c r="BL297" s="18" t="s">
        <v>169</v>
      </c>
      <c r="BM297" s="248" t="s">
        <v>415</v>
      </c>
    </row>
    <row r="298" spans="1:51" s="13" customFormat="1" ht="12">
      <c r="A298" s="13"/>
      <c r="B298" s="250"/>
      <c r="C298" s="251"/>
      <c r="D298" s="252" t="s">
        <v>171</v>
      </c>
      <c r="E298" s="253" t="s">
        <v>1</v>
      </c>
      <c r="F298" s="254" t="s">
        <v>383</v>
      </c>
      <c r="G298" s="251"/>
      <c r="H298" s="253" t="s">
        <v>1</v>
      </c>
      <c r="I298" s="255"/>
      <c r="J298" s="251"/>
      <c r="K298" s="251"/>
      <c r="L298" s="256"/>
      <c r="M298" s="257"/>
      <c r="N298" s="258"/>
      <c r="O298" s="258"/>
      <c r="P298" s="258"/>
      <c r="Q298" s="258"/>
      <c r="R298" s="258"/>
      <c r="S298" s="258"/>
      <c r="T298" s="25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0" t="s">
        <v>171</v>
      </c>
      <c r="AU298" s="260" t="s">
        <v>84</v>
      </c>
      <c r="AV298" s="13" t="s">
        <v>81</v>
      </c>
      <c r="AW298" s="13" t="s">
        <v>31</v>
      </c>
      <c r="AX298" s="13" t="s">
        <v>74</v>
      </c>
      <c r="AY298" s="260" t="s">
        <v>162</v>
      </c>
    </row>
    <row r="299" spans="1:51" s="14" customFormat="1" ht="12">
      <c r="A299" s="14"/>
      <c r="B299" s="261"/>
      <c r="C299" s="262"/>
      <c r="D299" s="252" t="s">
        <v>171</v>
      </c>
      <c r="E299" s="263" t="s">
        <v>1</v>
      </c>
      <c r="F299" s="264" t="s">
        <v>416</v>
      </c>
      <c r="G299" s="262"/>
      <c r="H299" s="265">
        <v>2</v>
      </c>
      <c r="I299" s="266"/>
      <c r="J299" s="262"/>
      <c r="K299" s="262"/>
      <c r="L299" s="267"/>
      <c r="M299" s="268"/>
      <c r="N299" s="269"/>
      <c r="O299" s="269"/>
      <c r="P299" s="269"/>
      <c r="Q299" s="269"/>
      <c r="R299" s="269"/>
      <c r="S299" s="269"/>
      <c r="T299" s="27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1" t="s">
        <v>171</v>
      </c>
      <c r="AU299" s="271" t="s">
        <v>84</v>
      </c>
      <c r="AV299" s="14" t="s">
        <v>84</v>
      </c>
      <c r="AW299" s="14" t="s">
        <v>31</v>
      </c>
      <c r="AX299" s="14" t="s">
        <v>81</v>
      </c>
      <c r="AY299" s="271" t="s">
        <v>162</v>
      </c>
    </row>
    <row r="300" spans="1:65" s="2" customFormat="1" ht="21.75" customHeight="1">
      <c r="A300" s="39"/>
      <c r="B300" s="40"/>
      <c r="C300" s="294" t="s">
        <v>417</v>
      </c>
      <c r="D300" s="294" t="s">
        <v>311</v>
      </c>
      <c r="E300" s="295" t="s">
        <v>418</v>
      </c>
      <c r="F300" s="296" t="s">
        <v>419</v>
      </c>
      <c r="G300" s="297" t="s">
        <v>359</v>
      </c>
      <c r="H300" s="298">
        <v>1.02</v>
      </c>
      <c r="I300" s="299"/>
      <c r="J300" s="300">
        <f>ROUND(I300*H300,2)</f>
        <v>0</v>
      </c>
      <c r="K300" s="296" t="s">
        <v>168</v>
      </c>
      <c r="L300" s="301"/>
      <c r="M300" s="302" t="s">
        <v>1</v>
      </c>
      <c r="N300" s="303" t="s">
        <v>39</v>
      </c>
      <c r="O300" s="92"/>
      <c r="P300" s="246">
        <f>O300*H300</f>
        <v>0</v>
      </c>
      <c r="Q300" s="246">
        <v>0.0435</v>
      </c>
      <c r="R300" s="246">
        <f>Q300*H300</f>
        <v>0.04437</v>
      </c>
      <c r="S300" s="246">
        <v>0</v>
      </c>
      <c r="T300" s="247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8" t="s">
        <v>216</v>
      </c>
      <c r="AT300" s="248" t="s">
        <v>311</v>
      </c>
      <c r="AU300" s="248" t="s">
        <v>84</v>
      </c>
      <c r="AY300" s="18" t="s">
        <v>162</v>
      </c>
      <c r="BE300" s="249">
        <f>IF(N300="základní",J300,0)</f>
        <v>0</v>
      </c>
      <c r="BF300" s="249">
        <f>IF(N300="snížená",J300,0)</f>
        <v>0</v>
      </c>
      <c r="BG300" s="249">
        <f>IF(N300="zákl. přenesená",J300,0)</f>
        <v>0</v>
      </c>
      <c r="BH300" s="249">
        <f>IF(N300="sníž. přenesená",J300,0)</f>
        <v>0</v>
      </c>
      <c r="BI300" s="249">
        <f>IF(N300="nulová",J300,0)</f>
        <v>0</v>
      </c>
      <c r="BJ300" s="18" t="s">
        <v>81</v>
      </c>
      <c r="BK300" s="249">
        <f>ROUND(I300*H300,2)</f>
        <v>0</v>
      </c>
      <c r="BL300" s="18" t="s">
        <v>169</v>
      </c>
      <c r="BM300" s="248" t="s">
        <v>420</v>
      </c>
    </row>
    <row r="301" spans="1:51" s="13" customFormat="1" ht="12">
      <c r="A301" s="13"/>
      <c r="B301" s="250"/>
      <c r="C301" s="251"/>
      <c r="D301" s="252" t="s">
        <v>171</v>
      </c>
      <c r="E301" s="253" t="s">
        <v>1</v>
      </c>
      <c r="F301" s="254" t="s">
        <v>383</v>
      </c>
      <c r="G301" s="251"/>
      <c r="H301" s="253" t="s">
        <v>1</v>
      </c>
      <c r="I301" s="255"/>
      <c r="J301" s="251"/>
      <c r="K301" s="251"/>
      <c r="L301" s="256"/>
      <c r="M301" s="257"/>
      <c r="N301" s="258"/>
      <c r="O301" s="258"/>
      <c r="P301" s="258"/>
      <c r="Q301" s="258"/>
      <c r="R301" s="258"/>
      <c r="S301" s="258"/>
      <c r="T301" s="25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0" t="s">
        <v>171</v>
      </c>
      <c r="AU301" s="260" t="s">
        <v>84</v>
      </c>
      <c r="AV301" s="13" t="s">
        <v>81</v>
      </c>
      <c r="AW301" s="13" t="s">
        <v>31</v>
      </c>
      <c r="AX301" s="13" t="s">
        <v>74</v>
      </c>
      <c r="AY301" s="260" t="s">
        <v>162</v>
      </c>
    </row>
    <row r="302" spans="1:51" s="14" customFormat="1" ht="12">
      <c r="A302" s="14"/>
      <c r="B302" s="261"/>
      <c r="C302" s="262"/>
      <c r="D302" s="252" t="s">
        <v>171</v>
      </c>
      <c r="E302" s="263" t="s">
        <v>1</v>
      </c>
      <c r="F302" s="264" t="s">
        <v>421</v>
      </c>
      <c r="G302" s="262"/>
      <c r="H302" s="265">
        <v>1.02</v>
      </c>
      <c r="I302" s="266"/>
      <c r="J302" s="262"/>
      <c r="K302" s="262"/>
      <c r="L302" s="267"/>
      <c r="M302" s="268"/>
      <c r="N302" s="269"/>
      <c r="O302" s="269"/>
      <c r="P302" s="269"/>
      <c r="Q302" s="269"/>
      <c r="R302" s="269"/>
      <c r="S302" s="269"/>
      <c r="T302" s="27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1" t="s">
        <v>171</v>
      </c>
      <c r="AU302" s="271" t="s">
        <v>84</v>
      </c>
      <c r="AV302" s="14" t="s">
        <v>84</v>
      </c>
      <c r="AW302" s="14" t="s">
        <v>31</v>
      </c>
      <c r="AX302" s="14" t="s">
        <v>81</v>
      </c>
      <c r="AY302" s="271" t="s">
        <v>162</v>
      </c>
    </row>
    <row r="303" spans="1:65" s="2" customFormat="1" ht="21.75" customHeight="1">
      <c r="A303" s="39"/>
      <c r="B303" s="40"/>
      <c r="C303" s="294" t="s">
        <v>422</v>
      </c>
      <c r="D303" s="294" t="s">
        <v>311</v>
      </c>
      <c r="E303" s="295" t="s">
        <v>423</v>
      </c>
      <c r="F303" s="296" t="s">
        <v>424</v>
      </c>
      <c r="G303" s="297" t="s">
        <v>359</v>
      </c>
      <c r="H303" s="298">
        <v>1.02</v>
      </c>
      <c r="I303" s="299"/>
      <c r="J303" s="300">
        <f>ROUND(I303*H303,2)</f>
        <v>0</v>
      </c>
      <c r="K303" s="296" t="s">
        <v>168</v>
      </c>
      <c r="L303" s="301"/>
      <c r="M303" s="302" t="s">
        <v>1</v>
      </c>
      <c r="N303" s="303" t="s">
        <v>39</v>
      </c>
      <c r="O303" s="92"/>
      <c r="P303" s="246">
        <f>O303*H303</f>
        <v>0</v>
      </c>
      <c r="Q303" s="246">
        <v>0.084</v>
      </c>
      <c r="R303" s="246">
        <f>Q303*H303</f>
        <v>0.08568</v>
      </c>
      <c r="S303" s="246">
        <v>0</v>
      </c>
      <c r="T303" s="247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8" t="s">
        <v>216</v>
      </c>
      <c r="AT303" s="248" t="s">
        <v>311</v>
      </c>
      <c r="AU303" s="248" t="s">
        <v>84</v>
      </c>
      <c r="AY303" s="18" t="s">
        <v>162</v>
      </c>
      <c r="BE303" s="249">
        <f>IF(N303="základní",J303,0)</f>
        <v>0</v>
      </c>
      <c r="BF303" s="249">
        <f>IF(N303="snížená",J303,0)</f>
        <v>0</v>
      </c>
      <c r="BG303" s="249">
        <f>IF(N303="zákl. přenesená",J303,0)</f>
        <v>0</v>
      </c>
      <c r="BH303" s="249">
        <f>IF(N303="sníž. přenesená",J303,0)</f>
        <v>0</v>
      </c>
      <c r="BI303" s="249">
        <f>IF(N303="nulová",J303,0)</f>
        <v>0</v>
      </c>
      <c r="BJ303" s="18" t="s">
        <v>81</v>
      </c>
      <c r="BK303" s="249">
        <f>ROUND(I303*H303,2)</f>
        <v>0</v>
      </c>
      <c r="BL303" s="18" t="s">
        <v>169</v>
      </c>
      <c r="BM303" s="248" t="s">
        <v>425</v>
      </c>
    </row>
    <row r="304" spans="1:51" s="13" customFormat="1" ht="12">
      <c r="A304" s="13"/>
      <c r="B304" s="250"/>
      <c r="C304" s="251"/>
      <c r="D304" s="252" t="s">
        <v>171</v>
      </c>
      <c r="E304" s="253" t="s">
        <v>1</v>
      </c>
      <c r="F304" s="254" t="s">
        <v>383</v>
      </c>
      <c r="G304" s="251"/>
      <c r="H304" s="253" t="s">
        <v>1</v>
      </c>
      <c r="I304" s="255"/>
      <c r="J304" s="251"/>
      <c r="K304" s="251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171</v>
      </c>
      <c r="AU304" s="260" t="s">
        <v>84</v>
      </c>
      <c r="AV304" s="13" t="s">
        <v>81</v>
      </c>
      <c r="AW304" s="13" t="s">
        <v>31</v>
      </c>
      <c r="AX304" s="13" t="s">
        <v>74</v>
      </c>
      <c r="AY304" s="260" t="s">
        <v>162</v>
      </c>
    </row>
    <row r="305" spans="1:51" s="14" customFormat="1" ht="12">
      <c r="A305" s="14"/>
      <c r="B305" s="261"/>
      <c r="C305" s="262"/>
      <c r="D305" s="252" t="s">
        <v>171</v>
      </c>
      <c r="E305" s="263" t="s">
        <v>1</v>
      </c>
      <c r="F305" s="264" t="s">
        <v>421</v>
      </c>
      <c r="G305" s="262"/>
      <c r="H305" s="265">
        <v>1.02</v>
      </c>
      <c r="I305" s="266"/>
      <c r="J305" s="262"/>
      <c r="K305" s="262"/>
      <c r="L305" s="267"/>
      <c r="M305" s="268"/>
      <c r="N305" s="269"/>
      <c r="O305" s="269"/>
      <c r="P305" s="269"/>
      <c r="Q305" s="269"/>
      <c r="R305" s="269"/>
      <c r="S305" s="269"/>
      <c r="T305" s="27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1" t="s">
        <v>171</v>
      </c>
      <c r="AU305" s="271" t="s">
        <v>84</v>
      </c>
      <c r="AV305" s="14" t="s">
        <v>84</v>
      </c>
      <c r="AW305" s="14" t="s">
        <v>31</v>
      </c>
      <c r="AX305" s="14" t="s">
        <v>81</v>
      </c>
      <c r="AY305" s="271" t="s">
        <v>162</v>
      </c>
    </row>
    <row r="306" spans="1:65" s="2" customFormat="1" ht="21.75" customHeight="1">
      <c r="A306" s="39"/>
      <c r="B306" s="40"/>
      <c r="C306" s="237" t="s">
        <v>426</v>
      </c>
      <c r="D306" s="237" t="s">
        <v>164</v>
      </c>
      <c r="E306" s="238" t="s">
        <v>427</v>
      </c>
      <c r="F306" s="239" t="s">
        <v>428</v>
      </c>
      <c r="G306" s="240" t="s">
        <v>359</v>
      </c>
      <c r="H306" s="241">
        <v>72</v>
      </c>
      <c r="I306" s="242"/>
      <c r="J306" s="243">
        <f>ROUND(I306*H306,2)</f>
        <v>0</v>
      </c>
      <c r="K306" s="239" t="s">
        <v>168</v>
      </c>
      <c r="L306" s="45"/>
      <c r="M306" s="244" t="s">
        <v>1</v>
      </c>
      <c r="N306" s="245" t="s">
        <v>39</v>
      </c>
      <c r="O306" s="92"/>
      <c r="P306" s="246">
        <f>O306*H306</f>
        <v>0</v>
      </c>
      <c r="Q306" s="246">
        <v>0</v>
      </c>
      <c r="R306" s="246">
        <f>Q306*H306</f>
        <v>0</v>
      </c>
      <c r="S306" s="246">
        <v>0</v>
      </c>
      <c r="T306" s="247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8" t="s">
        <v>169</v>
      </c>
      <c r="AT306" s="248" t="s">
        <v>164</v>
      </c>
      <c r="AU306" s="248" t="s">
        <v>84</v>
      </c>
      <c r="AY306" s="18" t="s">
        <v>162</v>
      </c>
      <c r="BE306" s="249">
        <f>IF(N306="základní",J306,0)</f>
        <v>0</v>
      </c>
      <c r="BF306" s="249">
        <f>IF(N306="snížená",J306,0)</f>
        <v>0</v>
      </c>
      <c r="BG306" s="249">
        <f>IF(N306="zákl. přenesená",J306,0)</f>
        <v>0</v>
      </c>
      <c r="BH306" s="249">
        <f>IF(N306="sníž. přenesená",J306,0)</f>
        <v>0</v>
      </c>
      <c r="BI306" s="249">
        <f>IF(N306="nulová",J306,0)</f>
        <v>0</v>
      </c>
      <c r="BJ306" s="18" t="s">
        <v>81</v>
      </c>
      <c r="BK306" s="249">
        <f>ROUND(I306*H306,2)</f>
        <v>0</v>
      </c>
      <c r="BL306" s="18" t="s">
        <v>169</v>
      </c>
      <c r="BM306" s="248" t="s">
        <v>429</v>
      </c>
    </row>
    <row r="307" spans="1:51" s="13" customFormat="1" ht="12">
      <c r="A307" s="13"/>
      <c r="B307" s="250"/>
      <c r="C307" s="251"/>
      <c r="D307" s="252" t="s">
        <v>171</v>
      </c>
      <c r="E307" s="253" t="s">
        <v>1</v>
      </c>
      <c r="F307" s="254" t="s">
        <v>383</v>
      </c>
      <c r="G307" s="251"/>
      <c r="H307" s="253" t="s">
        <v>1</v>
      </c>
      <c r="I307" s="255"/>
      <c r="J307" s="251"/>
      <c r="K307" s="251"/>
      <c r="L307" s="256"/>
      <c r="M307" s="257"/>
      <c r="N307" s="258"/>
      <c r="O307" s="258"/>
      <c r="P307" s="258"/>
      <c r="Q307" s="258"/>
      <c r="R307" s="258"/>
      <c r="S307" s="258"/>
      <c r="T307" s="25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0" t="s">
        <v>171</v>
      </c>
      <c r="AU307" s="260" t="s">
        <v>84</v>
      </c>
      <c r="AV307" s="13" t="s">
        <v>81</v>
      </c>
      <c r="AW307" s="13" t="s">
        <v>31</v>
      </c>
      <c r="AX307" s="13" t="s">
        <v>74</v>
      </c>
      <c r="AY307" s="260" t="s">
        <v>162</v>
      </c>
    </row>
    <row r="308" spans="1:51" s="14" customFormat="1" ht="12">
      <c r="A308" s="14"/>
      <c r="B308" s="261"/>
      <c r="C308" s="262"/>
      <c r="D308" s="252" t="s">
        <v>171</v>
      </c>
      <c r="E308" s="263" t="s">
        <v>1</v>
      </c>
      <c r="F308" s="264" t="s">
        <v>430</v>
      </c>
      <c r="G308" s="262"/>
      <c r="H308" s="265">
        <v>63</v>
      </c>
      <c r="I308" s="266"/>
      <c r="J308" s="262"/>
      <c r="K308" s="262"/>
      <c r="L308" s="267"/>
      <c r="M308" s="268"/>
      <c r="N308" s="269"/>
      <c r="O308" s="269"/>
      <c r="P308" s="269"/>
      <c r="Q308" s="269"/>
      <c r="R308" s="269"/>
      <c r="S308" s="269"/>
      <c r="T308" s="27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1" t="s">
        <v>171</v>
      </c>
      <c r="AU308" s="271" t="s">
        <v>84</v>
      </c>
      <c r="AV308" s="14" t="s">
        <v>84</v>
      </c>
      <c r="AW308" s="14" t="s">
        <v>31</v>
      </c>
      <c r="AX308" s="14" t="s">
        <v>74</v>
      </c>
      <c r="AY308" s="271" t="s">
        <v>162</v>
      </c>
    </row>
    <row r="309" spans="1:51" s="14" customFormat="1" ht="12">
      <c r="A309" s="14"/>
      <c r="B309" s="261"/>
      <c r="C309" s="262"/>
      <c r="D309" s="252" t="s">
        <v>171</v>
      </c>
      <c r="E309" s="263" t="s">
        <v>1</v>
      </c>
      <c r="F309" s="264" t="s">
        <v>431</v>
      </c>
      <c r="G309" s="262"/>
      <c r="H309" s="265">
        <v>9</v>
      </c>
      <c r="I309" s="266"/>
      <c r="J309" s="262"/>
      <c r="K309" s="262"/>
      <c r="L309" s="267"/>
      <c r="M309" s="268"/>
      <c r="N309" s="269"/>
      <c r="O309" s="269"/>
      <c r="P309" s="269"/>
      <c r="Q309" s="269"/>
      <c r="R309" s="269"/>
      <c r="S309" s="269"/>
      <c r="T309" s="27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1" t="s">
        <v>171</v>
      </c>
      <c r="AU309" s="271" t="s">
        <v>84</v>
      </c>
      <c r="AV309" s="14" t="s">
        <v>84</v>
      </c>
      <c r="AW309" s="14" t="s">
        <v>31</v>
      </c>
      <c r="AX309" s="14" t="s">
        <v>74</v>
      </c>
      <c r="AY309" s="271" t="s">
        <v>162</v>
      </c>
    </row>
    <row r="310" spans="1:51" s="15" customFormat="1" ht="12">
      <c r="A310" s="15"/>
      <c r="B310" s="272"/>
      <c r="C310" s="273"/>
      <c r="D310" s="252" t="s">
        <v>171</v>
      </c>
      <c r="E310" s="274" t="s">
        <v>1</v>
      </c>
      <c r="F310" s="275" t="s">
        <v>125</v>
      </c>
      <c r="G310" s="273"/>
      <c r="H310" s="276">
        <v>72</v>
      </c>
      <c r="I310" s="277"/>
      <c r="J310" s="273"/>
      <c r="K310" s="273"/>
      <c r="L310" s="278"/>
      <c r="M310" s="279"/>
      <c r="N310" s="280"/>
      <c r="O310" s="280"/>
      <c r="P310" s="280"/>
      <c r="Q310" s="280"/>
      <c r="R310" s="280"/>
      <c r="S310" s="280"/>
      <c r="T310" s="281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82" t="s">
        <v>171</v>
      </c>
      <c r="AU310" s="282" t="s">
        <v>84</v>
      </c>
      <c r="AV310" s="15" t="s">
        <v>169</v>
      </c>
      <c r="AW310" s="15" t="s">
        <v>31</v>
      </c>
      <c r="AX310" s="15" t="s">
        <v>81</v>
      </c>
      <c r="AY310" s="282" t="s">
        <v>162</v>
      </c>
    </row>
    <row r="311" spans="1:65" s="2" customFormat="1" ht="16.5" customHeight="1">
      <c r="A311" s="39"/>
      <c r="B311" s="40"/>
      <c r="C311" s="294" t="s">
        <v>432</v>
      </c>
      <c r="D311" s="294" t="s">
        <v>311</v>
      </c>
      <c r="E311" s="295" t="s">
        <v>433</v>
      </c>
      <c r="F311" s="296" t="s">
        <v>434</v>
      </c>
      <c r="G311" s="297" t="s">
        <v>359</v>
      </c>
      <c r="H311" s="298">
        <v>63.945</v>
      </c>
      <c r="I311" s="299"/>
      <c r="J311" s="300">
        <f>ROUND(I311*H311,2)</f>
        <v>0</v>
      </c>
      <c r="K311" s="296" t="s">
        <v>168</v>
      </c>
      <c r="L311" s="301"/>
      <c r="M311" s="302" t="s">
        <v>1</v>
      </c>
      <c r="N311" s="303" t="s">
        <v>39</v>
      </c>
      <c r="O311" s="92"/>
      <c r="P311" s="246">
        <f>O311*H311</f>
        <v>0</v>
      </c>
      <c r="Q311" s="246">
        <v>0.00421</v>
      </c>
      <c r="R311" s="246">
        <f>Q311*H311</f>
        <v>0.26920845</v>
      </c>
      <c r="S311" s="246">
        <v>0</v>
      </c>
      <c r="T311" s="247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8" t="s">
        <v>216</v>
      </c>
      <c r="AT311" s="248" t="s">
        <v>311</v>
      </c>
      <c r="AU311" s="248" t="s">
        <v>84</v>
      </c>
      <c r="AY311" s="18" t="s">
        <v>162</v>
      </c>
      <c r="BE311" s="249">
        <f>IF(N311="základní",J311,0)</f>
        <v>0</v>
      </c>
      <c r="BF311" s="249">
        <f>IF(N311="snížená",J311,0)</f>
        <v>0</v>
      </c>
      <c r="BG311" s="249">
        <f>IF(N311="zákl. přenesená",J311,0)</f>
        <v>0</v>
      </c>
      <c r="BH311" s="249">
        <f>IF(N311="sníž. přenesená",J311,0)</f>
        <v>0</v>
      </c>
      <c r="BI311" s="249">
        <f>IF(N311="nulová",J311,0)</f>
        <v>0</v>
      </c>
      <c r="BJ311" s="18" t="s">
        <v>81</v>
      </c>
      <c r="BK311" s="249">
        <f>ROUND(I311*H311,2)</f>
        <v>0</v>
      </c>
      <c r="BL311" s="18" t="s">
        <v>169</v>
      </c>
      <c r="BM311" s="248" t="s">
        <v>435</v>
      </c>
    </row>
    <row r="312" spans="1:51" s="13" customFormat="1" ht="12">
      <c r="A312" s="13"/>
      <c r="B312" s="250"/>
      <c r="C312" s="251"/>
      <c r="D312" s="252" t="s">
        <v>171</v>
      </c>
      <c r="E312" s="253" t="s">
        <v>1</v>
      </c>
      <c r="F312" s="254" t="s">
        <v>383</v>
      </c>
      <c r="G312" s="251"/>
      <c r="H312" s="253" t="s">
        <v>1</v>
      </c>
      <c r="I312" s="255"/>
      <c r="J312" s="251"/>
      <c r="K312" s="251"/>
      <c r="L312" s="256"/>
      <c r="M312" s="257"/>
      <c r="N312" s="258"/>
      <c r="O312" s="258"/>
      <c r="P312" s="258"/>
      <c r="Q312" s="258"/>
      <c r="R312" s="258"/>
      <c r="S312" s="258"/>
      <c r="T312" s="25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0" t="s">
        <v>171</v>
      </c>
      <c r="AU312" s="260" t="s">
        <v>84</v>
      </c>
      <c r="AV312" s="13" t="s">
        <v>81</v>
      </c>
      <c r="AW312" s="13" t="s">
        <v>31</v>
      </c>
      <c r="AX312" s="13" t="s">
        <v>74</v>
      </c>
      <c r="AY312" s="260" t="s">
        <v>162</v>
      </c>
    </row>
    <row r="313" spans="1:51" s="14" customFormat="1" ht="12">
      <c r="A313" s="14"/>
      <c r="B313" s="261"/>
      <c r="C313" s="262"/>
      <c r="D313" s="252" t="s">
        <v>171</v>
      </c>
      <c r="E313" s="263" t="s">
        <v>1</v>
      </c>
      <c r="F313" s="264" t="s">
        <v>436</v>
      </c>
      <c r="G313" s="262"/>
      <c r="H313" s="265">
        <v>63.945</v>
      </c>
      <c r="I313" s="266"/>
      <c r="J313" s="262"/>
      <c r="K313" s="262"/>
      <c r="L313" s="267"/>
      <c r="M313" s="268"/>
      <c r="N313" s="269"/>
      <c r="O313" s="269"/>
      <c r="P313" s="269"/>
      <c r="Q313" s="269"/>
      <c r="R313" s="269"/>
      <c r="S313" s="269"/>
      <c r="T313" s="27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1" t="s">
        <v>171</v>
      </c>
      <c r="AU313" s="271" t="s">
        <v>84</v>
      </c>
      <c r="AV313" s="14" t="s">
        <v>84</v>
      </c>
      <c r="AW313" s="14" t="s">
        <v>31</v>
      </c>
      <c r="AX313" s="14" t="s">
        <v>81</v>
      </c>
      <c r="AY313" s="271" t="s">
        <v>162</v>
      </c>
    </row>
    <row r="314" spans="1:65" s="2" customFormat="1" ht="16.5" customHeight="1">
      <c r="A314" s="39"/>
      <c r="B314" s="40"/>
      <c r="C314" s="294" t="s">
        <v>437</v>
      </c>
      <c r="D314" s="294" t="s">
        <v>311</v>
      </c>
      <c r="E314" s="295" t="s">
        <v>438</v>
      </c>
      <c r="F314" s="296" t="s">
        <v>439</v>
      </c>
      <c r="G314" s="297" t="s">
        <v>359</v>
      </c>
      <c r="H314" s="298">
        <v>2.03</v>
      </c>
      <c r="I314" s="299"/>
      <c r="J314" s="300">
        <f>ROUND(I314*H314,2)</f>
        <v>0</v>
      </c>
      <c r="K314" s="296" t="s">
        <v>1</v>
      </c>
      <c r="L314" s="301"/>
      <c r="M314" s="302" t="s">
        <v>1</v>
      </c>
      <c r="N314" s="303" t="s">
        <v>39</v>
      </c>
      <c r="O314" s="92"/>
      <c r="P314" s="246">
        <f>O314*H314</f>
        <v>0</v>
      </c>
      <c r="Q314" s="246">
        <v>0.015</v>
      </c>
      <c r="R314" s="246">
        <f>Q314*H314</f>
        <v>0.030449999999999994</v>
      </c>
      <c r="S314" s="246">
        <v>0</v>
      </c>
      <c r="T314" s="247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8" t="s">
        <v>216</v>
      </c>
      <c r="AT314" s="248" t="s">
        <v>311</v>
      </c>
      <c r="AU314" s="248" t="s">
        <v>84</v>
      </c>
      <c r="AY314" s="18" t="s">
        <v>162</v>
      </c>
      <c r="BE314" s="249">
        <f>IF(N314="základní",J314,0)</f>
        <v>0</v>
      </c>
      <c r="BF314" s="249">
        <f>IF(N314="snížená",J314,0)</f>
        <v>0</v>
      </c>
      <c r="BG314" s="249">
        <f>IF(N314="zákl. přenesená",J314,0)</f>
        <v>0</v>
      </c>
      <c r="BH314" s="249">
        <f>IF(N314="sníž. přenesená",J314,0)</f>
        <v>0</v>
      </c>
      <c r="BI314" s="249">
        <f>IF(N314="nulová",J314,0)</f>
        <v>0</v>
      </c>
      <c r="BJ314" s="18" t="s">
        <v>81</v>
      </c>
      <c r="BK314" s="249">
        <f>ROUND(I314*H314,2)</f>
        <v>0</v>
      </c>
      <c r="BL314" s="18" t="s">
        <v>169</v>
      </c>
      <c r="BM314" s="248" t="s">
        <v>440</v>
      </c>
    </row>
    <row r="315" spans="1:51" s="13" customFormat="1" ht="12">
      <c r="A315" s="13"/>
      <c r="B315" s="250"/>
      <c r="C315" s="251"/>
      <c r="D315" s="252" t="s">
        <v>171</v>
      </c>
      <c r="E315" s="253" t="s">
        <v>1</v>
      </c>
      <c r="F315" s="254" t="s">
        <v>383</v>
      </c>
      <c r="G315" s="251"/>
      <c r="H315" s="253" t="s">
        <v>1</v>
      </c>
      <c r="I315" s="255"/>
      <c r="J315" s="251"/>
      <c r="K315" s="251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171</v>
      </c>
      <c r="AU315" s="260" t="s">
        <v>84</v>
      </c>
      <c r="AV315" s="13" t="s">
        <v>81</v>
      </c>
      <c r="AW315" s="13" t="s">
        <v>31</v>
      </c>
      <c r="AX315" s="13" t="s">
        <v>74</v>
      </c>
      <c r="AY315" s="260" t="s">
        <v>162</v>
      </c>
    </row>
    <row r="316" spans="1:51" s="14" customFormat="1" ht="12">
      <c r="A316" s="14"/>
      <c r="B316" s="261"/>
      <c r="C316" s="262"/>
      <c r="D316" s="252" t="s">
        <v>171</v>
      </c>
      <c r="E316" s="263" t="s">
        <v>1</v>
      </c>
      <c r="F316" s="264" t="s">
        <v>441</v>
      </c>
      <c r="G316" s="262"/>
      <c r="H316" s="265">
        <v>2.03</v>
      </c>
      <c r="I316" s="266"/>
      <c r="J316" s="262"/>
      <c r="K316" s="262"/>
      <c r="L316" s="267"/>
      <c r="M316" s="268"/>
      <c r="N316" s="269"/>
      <c r="O316" s="269"/>
      <c r="P316" s="269"/>
      <c r="Q316" s="269"/>
      <c r="R316" s="269"/>
      <c r="S316" s="269"/>
      <c r="T316" s="27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1" t="s">
        <v>171</v>
      </c>
      <c r="AU316" s="271" t="s">
        <v>84</v>
      </c>
      <c r="AV316" s="14" t="s">
        <v>84</v>
      </c>
      <c r="AW316" s="14" t="s">
        <v>31</v>
      </c>
      <c r="AX316" s="14" t="s">
        <v>81</v>
      </c>
      <c r="AY316" s="271" t="s">
        <v>162</v>
      </c>
    </row>
    <row r="317" spans="1:65" s="2" customFormat="1" ht="16.5" customHeight="1">
      <c r="A317" s="39"/>
      <c r="B317" s="40"/>
      <c r="C317" s="294" t="s">
        <v>442</v>
      </c>
      <c r="D317" s="294" t="s">
        <v>311</v>
      </c>
      <c r="E317" s="295" t="s">
        <v>443</v>
      </c>
      <c r="F317" s="296" t="s">
        <v>444</v>
      </c>
      <c r="G317" s="297" t="s">
        <v>359</v>
      </c>
      <c r="H317" s="298">
        <v>1.015</v>
      </c>
      <c r="I317" s="299"/>
      <c r="J317" s="300">
        <f>ROUND(I317*H317,2)</f>
        <v>0</v>
      </c>
      <c r="K317" s="296" t="s">
        <v>1</v>
      </c>
      <c r="L317" s="301"/>
      <c r="M317" s="302" t="s">
        <v>1</v>
      </c>
      <c r="N317" s="303" t="s">
        <v>39</v>
      </c>
      <c r="O317" s="92"/>
      <c r="P317" s="246">
        <f>O317*H317</f>
        <v>0</v>
      </c>
      <c r="Q317" s="246">
        <v>0.0128</v>
      </c>
      <c r="R317" s="246">
        <f>Q317*H317</f>
        <v>0.012992</v>
      </c>
      <c r="S317" s="246">
        <v>0</v>
      </c>
      <c r="T317" s="247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8" t="s">
        <v>216</v>
      </c>
      <c r="AT317" s="248" t="s">
        <v>311</v>
      </c>
      <c r="AU317" s="248" t="s">
        <v>84</v>
      </c>
      <c r="AY317" s="18" t="s">
        <v>162</v>
      </c>
      <c r="BE317" s="249">
        <f>IF(N317="základní",J317,0)</f>
        <v>0</v>
      </c>
      <c r="BF317" s="249">
        <f>IF(N317="snížená",J317,0)</f>
        <v>0</v>
      </c>
      <c r="BG317" s="249">
        <f>IF(N317="zákl. přenesená",J317,0)</f>
        <v>0</v>
      </c>
      <c r="BH317" s="249">
        <f>IF(N317="sníž. přenesená",J317,0)</f>
        <v>0</v>
      </c>
      <c r="BI317" s="249">
        <f>IF(N317="nulová",J317,0)</f>
        <v>0</v>
      </c>
      <c r="BJ317" s="18" t="s">
        <v>81</v>
      </c>
      <c r="BK317" s="249">
        <f>ROUND(I317*H317,2)</f>
        <v>0</v>
      </c>
      <c r="BL317" s="18" t="s">
        <v>169</v>
      </c>
      <c r="BM317" s="248" t="s">
        <v>445</v>
      </c>
    </row>
    <row r="318" spans="1:51" s="13" customFormat="1" ht="12">
      <c r="A318" s="13"/>
      <c r="B318" s="250"/>
      <c r="C318" s="251"/>
      <c r="D318" s="252" t="s">
        <v>171</v>
      </c>
      <c r="E318" s="253" t="s">
        <v>1</v>
      </c>
      <c r="F318" s="254" t="s">
        <v>383</v>
      </c>
      <c r="G318" s="251"/>
      <c r="H318" s="253" t="s">
        <v>1</v>
      </c>
      <c r="I318" s="255"/>
      <c r="J318" s="251"/>
      <c r="K318" s="251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171</v>
      </c>
      <c r="AU318" s="260" t="s">
        <v>84</v>
      </c>
      <c r="AV318" s="13" t="s">
        <v>81</v>
      </c>
      <c r="AW318" s="13" t="s">
        <v>31</v>
      </c>
      <c r="AX318" s="13" t="s">
        <v>74</v>
      </c>
      <c r="AY318" s="260" t="s">
        <v>162</v>
      </c>
    </row>
    <row r="319" spans="1:51" s="14" customFormat="1" ht="12">
      <c r="A319" s="14"/>
      <c r="B319" s="261"/>
      <c r="C319" s="262"/>
      <c r="D319" s="252" t="s">
        <v>171</v>
      </c>
      <c r="E319" s="263" t="s">
        <v>1</v>
      </c>
      <c r="F319" s="264" t="s">
        <v>446</v>
      </c>
      <c r="G319" s="262"/>
      <c r="H319" s="265">
        <v>1.015</v>
      </c>
      <c r="I319" s="266"/>
      <c r="J319" s="262"/>
      <c r="K319" s="262"/>
      <c r="L319" s="267"/>
      <c r="M319" s="268"/>
      <c r="N319" s="269"/>
      <c r="O319" s="269"/>
      <c r="P319" s="269"/>
      <c r="Q319" s="269"/>
      <c r="R319" s="269"/>
      <c r="S319" s="269"/>
      <c r="T319" s="27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1" t="s">
        <v>171</v>
      </c>
      <c r="AU319" s="271" t="s">
        <v>84</v>
      </c>
      <c r="AV319" s="14" t="s">
        <v>84</v>
      </c>
      <c r="AW319" s="14" t="s">
        <v>31</v>
      </c>
      <c r="AX319" s="14" t="s">
        <v>81</v>
      </c>
      <c r="AY319" s="271" t="s">
        <v>162</v>
      </c>
    </row>
    <row r="320" spans="1:65" s="2" customFormat="1" ht="16.5" customHeight="1">
      <c r="A320" s="39"/>
      <c r="B320" s="40"/>
      <c r="C320" s="294" t="s">
        <v>447</v>
      </c>
      <c r="D320" s="294" t="s">
        <v>311</v>
      </c>
      <c r="E320" s="295" t="s">
        <v>448</v>
      </c>
      <c r="F320" s="296" t="s">
        <v>449</v>
      </c>
      <c r="G320" s="297" t="s">
        <v>359</v>
      </c>
      <c r="H320" s="298">
        <v>2.03</v>
      </c>
      <c r="I320" s="299"/>
      <c r="J320" s="300">
        <f>ROUND(I320*H320,2)</f>
        <v>0</v>
      </c>
      <c r="K320" s="296" t="s">
        <v>1</v>
      </c>
      <c r="L320" s="301"/>
      <c r="M320" s="302" t="s">
        <v>1</v>
      </c>
      <c r="N320" s="303" t="s">
        <v>39</v>
      </c>
      <c r="O320" s="92"/>
      <c r="P320" s="246">
        <f>O320*H320</f>
        <v>0</v>
      </c>
      <c r="Q320" s="246">
        <v>0.0128</v>
      </c>
      <c r="R320" s="246">
        <f>Q320*H320</f>
        <v>0.025984</v>
      </c>
      <c r="S320" s="246">
        <v>0</v>
      </c>
      <c r="T320" s="247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8" t="s">
        <v>216</v>
      </c>
      <c r="AT320" s="248" t="s">
        <v>311</v>
      </c>
      <c r="AU320" s="248" t="s">
        <v>84</v>
      </c>
      <c r="AY320" s="18" t="s">
        <v>162</v>
      </c>
      <c r="BE320" s="249">
        <f>IF(N320="základní",J320,0)</f>
        <v>0</v>
      </c>
      <c r="BF320" s="249">
        <f>IF(N320="snížená",J320,0)</f>
        <v>0</v>
      </c>
      <c r="BG320" s="249">
        <f>IF(N320="zákl. přenesená",J320,0)</f>
        <v>0</v>
      </c>
      <c r="BH320" s="249">
        <f>IF(N320="sníž. přenesená",J320,0)</f>
        <v>0</v>
      </c>
      <c r="BI320" s="249">
        <f>IF(N320="nulová",J320,0)</f>
        <v>0</v>
      </c>
      <c r="BJ320" s="18" t="s">
        <v>81</v>
      </c>
      <c r="BK320" s="249">
        <f>ROUND(I320*H320,2)</f>
        <v>0</v>
      </c>
      <c r="BL320" s="18" t="s">
        <v>169</v>
      </c>
      <c r="BM320" s="248" t="s">
        <v>450</v>
      </c>
    </row>
    <row r="321" spans="1:51" s="13" customFormat="1" ht="12">
      <c r="A321" s="13"/>
      <c r="B321" s="250"/>
      <c r="C321" s="251"/>
      <c r="D321" s="252" t="s">
        <v>171</v>
      </c>
      <c r="E321" s="253" t="s">
        <v>1</v>
      </c>
      <c r="F321" s="254" t="s">
        <v>383</v>
      </c>
      <c r="G321" s="251"/>
      <c r="H321" s="253" t="s">
        <v>1</v>
      </c>
      <c r="I321" s="255"/>
      <c r="J321" s="251"/>
      <c r="K321" s="251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171</v>
      </c>
      <c r="AU321" s="260" t="s">
        <v>84</v>
      </c>
      <c r="AV321" s="13" t="s">
        <v>81</v>
      </c>
      <c r="AW321" s="13" t="s">
        <v>31</v>
      </c>
      <c r="AX321" s="13" t="s">
        <v>74</v>
      </c>
      <c r="AY321" s="260" t="s">
        <v>162</v>
      </c>
    </row>
    <row r="322" spans="1:51" s="14" customFormat="1" ht="12">
      <c r="A322" s="14"/>
      <c r="B322" s="261"/>
      <c r="C322" s="262"/>
      <c r="D322" s="252" t="s">
        <v>171</v>
      </c>
      <c r="E322" s="263" t="s">
        <v>1</v>
      </c>
      <c r="F322" s="264" t="s">
        <v>441</v>
      </c>
      <c r="G322" s="262"/>
      <c r="H322" s="265">
        <v>2.03</v>
      </c>
      <c r="I322" s="266"/>
      <c r="J322" s="262"/>
      <c r="K322" s="262"/>
      <c r="L322" s="267"/>
      <c r="M322" s="268"/>
      <c r="N322" s="269"/>
      <c r="O322" s="269"/>
      <c r="P322" s="269"/>
      <c r="Q322" s="269"/>
      <c r="R322" s="269"/>
      <c r="S322" s="269"/>
      <c r="T322" s="27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1" t="s">
        <v>171</v>
      </c>
      <c r="AU322" s="271" t="s">
        <v>84</v>
      </c>
      <c r="AV322" s="14" t="s">
        <v>84</v>
      </c>
      <c r="AW322" s="14" t="s">
        <v>31</v>
      </c>
      <c r="AX322" s="14" t="s">
        <v>81</v>
      </c>
      <c r="AY322" s="271" t="s">
        <v>162</v>
      </c>
    </row>
    <row r="323" spans="1:65" s="2" customFormat="1" ht="16.5" customHeight="1">
      <c r="A323" s="39"/>
      <c r="B323" s="40"/>
      <c r="C323" s="294" t="s">
        <v>451</v>
      </c>
      <c r="D323" s="294" t="s">
        <v>311</v>
      </c>
      <c r="E323" s="295" t="s">
        <v>452</v>
      </c>
      <c r="F323" s="296" t="s">
        <v>453</v>
      </c>
      <c r="G323" s="297" t="s">
        <v>359</v>
      </c>
      <c r="H323" s="298">
        <v>4.06</v>
      </c>
      <c r="I323" s="299"/>
      <c r="J323" s="300">
        <f>ROUND(I323*H323,2)</f>
        <v>0</v>
      </c>
      <c r="K323" s="296" t="s">
        <v>1</v>
      </c>
      <c r="L323" s="301"/>
      <c r="M323" s="302" t="s">
        <v>1</v>
      </c>
      <c r="N323" s="303" t="s">
        <v>39</v>
      </c>
      <c r="O323" s="92"/>
      <c r="P323" s="246">
        <f>O323*H323</f>
        <v>0</v>
      </c>
      <c r="Q323" s="246">
        <v>0.0163</v>
      </c>
      <c r="R323" s="246">
        <f>Q323*H323</f>
        <v>0.06617799999999999</v>
      </c>
      <c r="S323" s="246">
        <v>0</v>
      </c>
      <c r="T323" s="247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8" t="s">
        <v>216</v>
      </c>
      <c r="AT323" s="248" t="s">
        <v>311</v>
      </c>
      <c r="AU323" s="248" t="s">
        <v>84</v>
      </c>
      <c r="AY323" s="18" t="s">
        <v>162</v>
      </c>
      <c r="BE323" s="249">
        <f>IF(N323="základní",J323,0)</f>
        <v>0</v>
      </c>
      <c r="BF323" s="249">
        <f>IF(N323="snížená",J323,0)</f>
        <v>0</v>
      </c>
      <c r="BG323" s="249">
        <f>IF(N323="zákl. přenesená",J323,0)</f>
        <v>0</v>
      </c>
      <c r="BH323" s="249">
        <f>IF(N323="sníž. přenesená",J323,0)</f>
        <v>0</v>
      </c>
      <c r="BI323" s="249">
        <f>IF(N323="nulová",J323,0)</f>
        <v>0</v>
      </c>
      <c r="BJ323" s="18" t="s">
        <v>81</v>
      </c>
      <c r="BK323" s="249">
        <f>ROUND(I323*H323,2)</f>
        <v>0</v>
      </c>
      <c r="BL323" s="18" t="s">
        <v>169</v>
      </c>
      <c r="BM323" s="248" t="s">
        <v>454</v>
      </c>
    </row>
    <row r="324" spans="1:51" s="13" customFormat="1" ht="12">
      <c r="A324" s="13"/>
      <c r="B324" s="250"/>
      <c r="C324" s="251"/>
      <c r="D324" s="252" t="s">
        <v>171</v>
      </c>
      <c r="E324" s="253" t="s">
        <v>1</v>
      </c>
      <c r="F324" s="254" t="s">
        <v>383</v>
      </c>
      <c r="G324" s="251"/>
      <c r="H324" s="253" t="s">
        <v>1</v>
      </c>
      <c r="I324" s="255"/>
      <c r="J324" s="251"/>
      <c r="K324" s="251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171</v>
      </c>
      <c r="AU324" s="260" t="s">
        <v>84</v>
      </c>
      <c r="AV324" s="13" t="s">
        <v>81</v>
      </c>
      <c r="AW324" s="13" t="s">
        <v>31</v>
      </c>
      <c r="AX324" s="13" t="s">
        <v>74</v>
      </c>
      <c r="AY324" s="260" t="s">
        <v>162</v>
      </c>
    </row>
    <row r="325" spans="1:51" s="14" customFormat="1" ht="12">
      <c r="A325" s="14"/>
      <c r="B325" s="261"/>
      <c r="C325" s="262"/>
      <c r="D325" s="252" t="s">
        <v>171</v>
      </c>
      <c r="E325" s="263" t="s">
        <v>1</v>
      </c>
      <c r="F325" s="264" t="s">
        <v>455</v>
      </c>
      <c r="G325" s="262"/>
      <c r="H325" s="265">
        <v>4.06</v>
      </c>
      <c r="I325" s="266"/>
      <c r="J325" s="262"/>
      <c r="K325" s="262"/>
      <c r="L325" s="267"/>
      <c r="M325" s="268"/>
      <c r="N325" s="269"/>
      <c r="O325" s="269"/>
      <c r="P325" s="269"/>
      <c r="Q325" s="269"/>
      <c r="R325" s="269"/>
      <c r="S325" s="269"/>
      <c r="T325" s="270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1" t="s">
        <v>171</v>
      </c>
      <c r="AU325" s="271" t="s">
        <v>84</v>
      </c>
      <c r="AV325" s="14" t="s">
        <v>84</v>
      </c>
      <c r="AW325" s="14" t="s">
        <v>31</v>
      </c>
      <c r="AX325" s="14" t="s">
        <v>81</v>
      </c>
      <c r="AY325" s="271" t="s">
        <v>162</v>
      </c>
    </row>
    <row r="326" spans="1:65" s="2" customFormat="1" ht="16.5" customHeight="1">
      <c r="A326" s="39"/>
      <c r="B326" s="40"/>
      <c r="C326" s="294" t="s">
        <v>456</v>
      </c>
      <c r="D326" s="294" t="s">
        <v>311</v>
      </c>
      <c r="E326" s="295" t="s">
        <v>457</v>
      </c>
      <c r="F326" s="296" t="s">
        <v>458</v>
      </c>
      <c r="G326" s="297" t="s">
        <v>359</v>
      </c>
      <c r="H326" s="298">
        <v>3.03</v>
      </c>
      <c r="I326" s="299"/>
      <c r="J326" s="300">
        <f>ROUND(I326*H326,2)</f>
        <v>0</v>
      </c>
      <c r="K326" s="296" t="s">
        <v>1</v>
      </c>
      <c r="L326" s="301"/>
      <c r="M326" s="302" t="s">
        <v>1</v>
      </c>
      <c r="N326" s="303" t="s">
        <v>39</v>
      </c>
      <c r="O326" s="92"/>
      <c r="P326" s="246">
        <f>O326*H326</f>
        <v>0</v>
      </c>
      <c r="Q326" s="246">
        <v>0.045</v>
      </c>
      <c r="R326" s="246">
        <f>Q326*H326</f>
        <v>0.13635</v>
      </c>
      <c r="S326" s="246">
        <v>0</v>
      </c>
      <c r="T326" s="247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8" t="s">
        <v>216</v>
      </c>
      <c r="AT326" s="248" t="s">
        <v>311</v>
      </c>
      <c r="AU326" s="248" t="s">
        <v>84</v>
      </c>
      <c r="AY326" s="18" t="s">
        <v>162</v>
      </c>
      <c r="BE326" s="249">
        <f>IF(N326="základní",J326,0)</f>
        <v>0</v>
      </c>
      <c r="BF326" s="249">
        <f>IF(N326="snížená",J326,0)</f>
        <v>0</v>
      </c>
      <c r="BG326" s="249">
        <f>IF(N326="zákl. přenesená",J326,0)</f>
        <v>0</v>
      </c>
      <c r="BH326" s="249">
        <f>IF(N326="sníž. přenesená",J326,0)</f>
        <v>0</v>
      </c>
      <c r="BI326" s="249">
        <f>IF(N326="nulová",J326,0)</f>
        <v>0</v>
      </c>
      <c r="BJ326" s="18" t="s">
        <v>81</v>
      </c>
      <c r="BK326" s="249">
        <f>ROUND(I326*H326,2)</f>
        <v>0</v>
      </c>
      <c r="BL326" s="18" t="s">
        <v>169</v>
      </c>
      <c r="BM326" s="248" t="s">
        <v>459</v>
      </c>
    </row>
    <row r="327" spans="1:51" s="13" customFormat="1" ht="12">
      <c r="A327" s="13"/>
      <c r="B327" s="250"/>
      <c r="C327" s="251"/>
      <c r="D327" s="252" t="s">
        <v>171</v>
      </c>
      <c r="E327" s="253" t="s">
        <v>1</v>
      </c>
      <c r="F327" s="254" t="s">
        <v>383</v>
      </c>
      <c r="G327" s="251"/>
      <c r="H327" s="253" t="s">
        <v>1</v>
      </c>
      <c r="I327" s="255"/>
      <c r="J327" s="251"/>
      <c r="K327" s="251"/>
      <c r="L327" s="256"/>
      <c r="M327" s="257"/>
      <c r="N327" s="258"/>
      <c r="O327" s="258"/>
      <c r="P327" s="258"/>
      <c r="Q327" s="258"/>
      <c r="R327" s="258"/>
      <c r="S327" s="258"/>
      <c r="T327" s="25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0" t="s">
        <v>171</v>
      </c>
      <c r="AU327" s="260" t="s">
        <v>84</v>
      </c>
      <c r="AV327" s="13" t="s">
        <v>81</v>
      </c>
      <c r="AW327" s="13" t="s">
        <v>31</v>
      </c>
      <c r="AX327" s="13" t="s">
        <v>74</v>
      </c>
      <c r="AY327" s="260" t="s">
        <v>162</v>
      </c>
    </row>
    <row r="328" spans="1:51" s="14" customFormat="1" ht="12">
      <c r="A328" s="14"/>
      <c r="B328" s="261"/>
      <c r="C328" s="262"/>
      <c r="D328" s="252" t="s">
        <v>171</v>
      </c>
      <c r="E328" s="263" t="s">
        <v>1</v>
      </c>
      <c r="F328" s="264" t="s">
        <v>460</v>
      </c>
      <c r="G328" s="262"/>
      <c r="H328" s="265">
        <v>3.03</v>
      </c>
      <c r="I328" s="266"/>
      <c r="J328" s="262"/>
      <c r="K328" s="262"/>
      <c r="L328" s="267"/>
      <c r="M328" s="268"/>
      <c r="N328" s="269"/>
      <c r="O328" s="269"/>
      <c r="P328" s="269"/>
      <c r="Q328" s="269"/>
      <c r="R328" s="269"/>
      <c r="S328" s="269"/>
      <c r="T328" s="27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1" t="s">
        <v>171</v>
      </c>
      <c r="AU328" s="271" t="s">
        <v>84</v>
      </c>
      <c r="AV328" s="14" t="s">
        <v>84</v>
      </c>
      <c r="AW328" s="14" t="s">
        <v>31</v>
      </c>
      <c r="AX328" s="14" t="s">
        <v>81</v>
      </c>
      <c r="AY328" s="271" t="s">
        <v>162</v>
      </c>
    </row>
    <row r="329" spans="1:65" s="2" customFormat="1" ht="16.5" customHeight="1">
      <c r="A329" s="39"/>
      <c r="B329" s="40"/>
      <c r="C329" s="237" t="s">
        <v>461</v>
      </c>
      <c r="D329" s="237" t="s">
        <v>164</v>
      </c>
      <c r="E329" s="238" t="s">
        <v>462</v>
      </c>
      <c r="F329" s="239" t="s">
        <v>463</v>
      </c>
      <c r="G329" s="240" t="s">
        <v>359</v>
      </c>
      <c r="H329" s="241">
        <v>1</v>
      </c>
      <c r="I329" s="242"/>
      <c r="J329" s="243">
        <f>ROUND(I329*H329,2)</f>
        <v>0</v>
      </c>
      <c r="K329" s="239" t="s">
        <v>168</v>
      </c>
      <c r="L329" s="45"/>
      <c r="M329" s="244" t="s">
        <v>1</v>
      </c>
      <c r="N329" s="245" t="s">
        <v>39</v>
      </c>
      <c r="O329" s="92"/>
      <c r="P329" s="246">
        <f>O329*H329</f>
        <v>0</v>
      </c>
      <c r="Q329" s="246">
        <v>0.00156</v>
      </c>
      <c r="R329" s="246">
        <f>Q329*H329</f>
        <v>0.00156</v>
      </c>
      <c r="S329" s="246">
        <v>0</v>
      </c>
      <c r="T329" s="247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8" t="s">
        <v>169</v>
      </c>
      <c r="AT329" s="248" t="s">
        <v>164</v>
      </c>
      <c r="AU329" s="248" t="s">
        <v>84</v>
      </c>
      <c r="AY329" s="18" t="s">
        <v>162</v>
      </c>
      <c r="BE329" s="249">
        <f>IF(N329="základní",J329,0)</f>
        <v>0</v>
      </c>
      <c r="BF329" s="249">
        <f>IF(N329="snížená",J329,0)</f>
        <v>0</v>
      </c>
      <c r="BG329" s="249">
        <f>IF(N329="zákl. přenesená",J329,0)</f>
        <v>0</v>
      </c>
      <c r="BH329" s="249">
        <f>IF(N329="sníž. přenesená",J329,0)</f>
        <v>0</v>
      </c>
      <c r="BI329" s="249">
        <f>IF(N329="nulová",J329,0)</f>
        <v>0</v>
      </c>
      <c r="BJ329" s="18" t="s">
        <v>81</v>
      </c>
      <c r="BK329" s="249">
        <f>ROUND(I329*H329,2)</f>
        <v>0</v>
      </c>
      <c r="BL329" s="18" t="s">
        <v>169</v>
      </c>
      <c r="BM329" s="248" t="s">
        <v>464</v>
      </c>
    </row>
    <row r="330" spans="1:51" s="13" customFormat="1" ht="12">
      <c r="A330" s="13"/>
      <c r="B330" s="250"/>
      <c r="C330" s="251"/>
      <c r="D330" s="252" t="s">
        <v>171</v>
      </c>
      <c r="E330" s="253" t="s">
        <v>1</v>
      </c>
      <c r="F330" s="254" t="s">
        <v>383</v>
      </c>
      <c r="G330" s="251"/>
      <c r="H330" s="253" t="s">
        <v>1</v>
      </c>
      <c r="I330" s="255"/>
      <c r="J330" s="251"/>
      <c r="K330" s="251"/>
      <c r="L330" s="256"/>
      <c r="M330" s="257"/>
      <c r="N330" s="258"/>
      <c r="O330" s="258"/>
      <c r="P330" s="258"/>
      <c r="Q330" s="258"/>
      <c r="R330" s="258"/>
      <c r="S330" s="258"/>
      <c r="T330" s="25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0" t="s">
        <v>171</v>
      </c>
      <c r="AU330" s="260" t="s">
        <v>84</v>
      </c>
      <c r="AV330" s="13" t="s">
        <v>81</v>
      </c>
      <c r="AW330" s="13" t="s">
        <v>31</v>
      </c>
      <c r="AX330" s="13" t="s">
        <v>74</v>
      </c>
      <c r="AY330" s="260" t="s">
        <v>162</v>
      </c>
    </row>
    <row r="331" spans="1:51" s="14" customFormat="1" ht="12">
      <c r="A331" s="14"/>
      <c r="B331" s="261"/>
      <c r="C331" s="262"/>
      <c r="D331" s="252" t="s">
        <v>171</v>
      </c>
      <c r="E331" s="263" t="s">
        <v>1</v>
      </c>
      <c r="F331" s="264" t="s">
        <v>81</v>
      </c>
      <c r="G331" s="262"/>
      <c r="H331" s="265">
        <v>1</v>
      </c>
      <c r="I331" s="266"/>
      <c r="J331" s="262"/>
      <c r="K331" s="262"/>
      <c r="L331" s="267"/>
      <c r="M331" s="268"/>
      <c r="N331" s="269"/>
      <c r="O331" s="269"/>
      <c r="P331" s="269"/>
      <c r="Q331" s="269"/>
      <c r="R331" s="269"/>
      <c r="S331" s="269"/>
      <c r="T331" s="27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1" t="s">
        <v>171</v>
      </c>
      <c r="AU331" s="271" t="s">
        <v>84</v>
      </c>
      <c r="AV331" s="14" t="s">
        <v>84</v>
      </c>
      <c r="AW331" s="14" t="s">
        <v>31</v>
      </c>
      <c r="AX331" s="14" t="s">
        <v>81</v>
      </c>
      <c r="AY331" s="271" t="s">
        <v>162</v>
      </c>
    </row>
    <row r="332" spans="1:65" s="2" customFormat="1" ht="16.5" customHeight="1">
      <c r="A332" s="39"/>
      <c r="B332" s="40"/>
      <c r="C332" s="294" t="s">
        <v>465</v>
      </c>
      <c r="D332" s="294" t="s">
        <v>311</v>
      </c>
      <c r="E332" s="295" t="s">
        <v>466</v>
      </c>
      <c r="F332" s="296" t="s">
        <v>467</v>
      </c>
      <c r="G332" s="297" t="s">
        <v>359</v>
      </c>
      <c r="H332" s="298">
        <v>1</v>
      </c>
      <c r="I332" s="299"/>
      <c r="J332" s="300">
        <f>ROUND(I332*H332,2)</f>
        <v>0</v>
      </c>
      <c r="K332" s="296" t="s">
        <v>1</v>
      </c>
      <c r="L332" s="301"/>
      <c r="M332" s="302" t="s">
        <v>1</v>
      </c>
      <c r="N332" s="303" t="s">
        <v>39</v>
      </c>
      <c r="O332" s="92"/>
      <c r="P332" s="246">
        <f>O332*H332</f>
        <v>0</v>
      </c>
      <c r="Q332" s="246">
        <v>0.031</v>
      </c>
      <c r="R332" s="246">
        <f>Q332*H332</f>
        <v>0.031</v>
      </c>
      <c r="S332" s="246">
        <v>0</v>
      </c>
      <c r="T332" s="247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8" t="s">
        <v>216</v>
      </c>
      <c r="AT332" s="248" t="s">
        <v>311</v>
      </c>
      <c r="AU332" s="248" t="s">
        <v>84</v>
      </c>
      <c r="AY332" s="18" t="s">
        <v>162</v>
      </c>
      <c r="BE332" s="249">
        <f>IF(N332="základní",J332,0)</f>
        <v>0</v>
      </c>
      <c r="BF332" s="249">
        <f>IF(N332="snížená",J332,0)</f>
        <v>0</v>
      </c>
      <c r="BG332" s="249">
        <f>IF(N332="zákl. přenesená",J332,0)</f>
        <v>0</v>
      </c>
      <c r="BH332" s="249">
        <f>IF(N332="sníž. přenesená",J332,0)</f>
        <v>0</v>
      </c>
      <c r="BI332" s="249">
        <f>IF(N332="nulová",J332,0)</f>
        <v>0</v>
      </c>
      <c r="BJ332" s="18" t="s">
        <v>81</v>
      </c>
      <c r="BK332" s="249">
        <f>ROUND(I332*H332,2)</f>
        <v>0</v>
      </c>
      <c r="BL332" s="18" t="s">
        <v>169</v>
      </c>
      <c r="BM332" s="248" t="s">
        <v>468</v>
      </c>
    </row>
    <row r="333" spans="1:51" s="13" customFormat="1" ht="12">
      <c r="A333" s="13"/>
      <c r="B333" s="250"/>
      <c r="C333" s="251"/>
      <c r="D333" s="252" t="s">
        <v>171</v>
      </c>
      <c r="E333" s="253" t="s">
        <v>1</v>
      </c>
      <c r="F333" s="254" t="s">
        <v>383</v>
      </c>
      <c r="G333" s="251"/>
      <c r="H333" s="253" t="s">
        <v>1</v>
      </c>
      <c r="I333" s="255"/>
      <c r="J333" s="251"/>
      <c r="K333" s="251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171</v>
      </c>
      <c r="AU333" s="260" t="s">
        <v>84</v>
      </c>
      <c r="AV333" s="13" t="s">
        <v>81</v>
      </c>
      <c r="AW333" s="13" t="s">
        <v>31</v>
      </c>
      <c r="AX333" s="13" t="s">
        <v>74</v>
      </c>
      <c r="AY333" s="260" t="s">
        <v>162</v>
      </c>
    </row>
    <row r="334" spans="1:51" s="14" customFormat="1" ht="12">
      <c r="A334" s="14"/>
      <c r="B334" s="261"/>
      <c r="C334" s="262"/>
      <c r="D334" s="252" t="s">
        <v>171</v>
      </c>
      <c r="E334" s="263" t="s">
        <v>1</v>
      </c>
      <c r="F334" s="264" t="s">
        <v>81</v>
      </c>
      <c r="G334" s="262"/>
      <c r="H334" s="265">
        <v>1</v>
      </c>
      <c r="I334" s="266"/>
      <c r="J334" s="262"/>
      <c r="K334" s="262"/>
      <c r="L334" s="267"/>
      <c r="M334" s="268"/>
      <c r="N334" s="269"/>
      <c r="O334" s="269"/>
      <c r="P334" s="269"/>
      <c r="Q334" s="269"/>
      <c r="R334" s="269"/>
      <c r="S334" s="269"/>
      <c r="T334" s="270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1" t="s">
        <v>171</v>
      </c>
      <c r="AU334" s="271" t="s">
        <v>84</v>
      </c>
      <c r="AV334" s="14" t="s">
        <v>84</v>
      </c>
      <c r="AW334" s="14" t="s">
        <v>31</v>
      </c>
      <c r="AX334" s="14" t="s">
        <v>81</v>
      </c>
      <c r="AY334" s="271" t="s">
        <v>162</v>
      </c>
    </row>
    <row r="335" spans="1:65" s="2" customFormat="1" ht="16.5" customHeight="1">
      <c r="A335" s="39"/>
      <c r="B335" s="40"/>
      <c r="C335" s="294" t="s">
        <v>469</v>
      </c>
      <c r="D335" s="294" t="s">
        <v>311</v>
      </c>
      <c r="E335" s="295" t="s">
        <v>470</v>
      </c>
      <c r="F335" s="296" t="s">
        <v>471</v>
      </c>
      <c r="G335" s="297" t="s">
        <v>359</v>
      </c>
      <c r="H335" s="298">
        <v>1</v>
      </c>
      <c r="I335" s="299"/>
      <c r="J335" s="300">
        <f>ROUND(I335*H335,2)</f>
        <v>0</v>
      </c>
      <c r="K335" s="296" t="s">
        <v>1</v>
      </c>
      <c r="L335" s="301"/>
      <c r="M335" s="302" t="s">
        <v>1</v>
      </c>
      <c r="N335" s="303" t="s">
        <v>39</v>
      </c>
      <c r="O335" s="92"/>
      <c r="P335" s="246">
        <f>O335*H335</f>
        <v>0</v>
      </c>
      <c r="Q335" s="246">
        <v>0.001</v>
      </c>
      <c r="R335" s="246">
        <f>Q335*H335</f>
        <v>0.001</v>
      </c>
      <c r="S335" s="246">
        <v>0</v>
      </c>
      <c r="T335" s="247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8" t="s">
        <v>216</v>
      </c>
      <c r="AT335" s="248" t="s">
        <v>311</v>
      </c>
      <c r="AU335" s="248" t="s">
        <v>84</v>
      </c>
      <c r="AY335" s="18" t="s">
        <v>162</v>
      </c>
      <c r="BE335" s="249">
        <f>IF(N335="základní",J335,0)</f>
        <v>0</v>
      </c>
      <c r="BF335" s="249">
        <f>IF(N335="snížená",J335,0)</f>
        <v>0</v>
      </c>
      <c r="BG335" s="249">
        <f>IF(N335="zákl. přenesená",J335,0)</f>
        <v>0</v>
      </c>
      <c r="BH335" s="249">
        <f>IF(N335="sníž. přenesená",J335,0)</f>
        <v>0</v>
      </c>
      <c r="BI335" s="249">
        <f>IF(N335="nulová",J335,0)</f>
        <v>0</v>
      </c>
      <c r="BJ335" s="18" t="s">
        <v>81</v>
      </c>
      <c r="BK335" s="249">
        <f>ROUND(I335*H335,2)</f>
        <v>0</v>
      </c>
      <c r="BL335" s="18" t="s">
        <v>169</v>
      </c>
      <c r="BM335" s="248" t="s">
        <v>472</v>
      </c>
    </row>
    <row r="336" spans="1:51" s="13" customFormat="1" ht="12">
      <c r="A336" s="13"/>
      <c r="B336" s="250"/>
      <c r="C336" s="251"/>
      <c r="D336" s="252" t="s">
        <v>171</v>
      </c>
      <c r="E336" s="253" t="s">
        <v>1</v>
      </c>
      <c r="F336" s="254" t="s">
        <v>383</v>
      </c>
      <c r="G336" s="251"/>
      <c r="H336" s="253" t="s">
        <v>1</v>
      </c>
      <c r="I336" s="255"/>
      <c r="J336" s="251"/>
      <c r="K336" s="251"/>
      <c r="L336" s="256"/>
      <c r="M336" s="257"/>
      <c r="N336" s="258"/>
      <c r="O336" s="258"/>
      <c r="P336" s="258"/>
      <c r="Q336" s="258"/>
      <c r="R336" s="258"/>
      <c r="S336" s="258"/>
      <c r="T336" s="25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0" t="s">
        <v>171</v>
      </c>
      <c r="AU336" s="260" t="s">
        <v>84</v>
      </c>
      <c r="AV336" s="13" t="s">
        <v>81</v>
      </c>
      <c r="AW336" s="13" t="s">
        <v>31</v>
      </c>
      <c r="AX336" s="13" t="s">
        <v>74</v>
      </c>
      <c r="AY336" s="260" t="s">
        <v>162</v>
      </c>
    </row>
    <row r="337" spans="1:51" s="14" customFormat="1" ht="12">
      <c r="A337" s="14"/>
      <c r="B337" s="261"/>
      <c r="C337" s="262"/>
      <c r="D337" s="252" t="s">
        <v>171</v>
      </c>
      <c r="E337" s="263" t="s">
        <v>1</v>
      </c>
      <c r="F337" s="264" t="s">
        <v>81</v>
      </c>
      <c r="G337" s="262"/>
      <c r="H337" s="265">
        <v>1</v>
      </c>
      <c r="I337" s="266"/>
      <c r="J337" s="262"/>
      <c r="K337" s="262"/>
      <c r="L337" s="267"/>
      <c r="M337" s="268"/>
      <c r="N337" s="269"/>
      <c r="O337" s="269"/>
      <c r="P337" s="269"/>
      <c r="Q337" s="269"/>
      <c r="R337" s="269"/>
      <c r="S337" s="269"/>
      <c r="T337" s="27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1" t="s">
        <v>171</v>
      </c>
      <c r="AU337" s="271" t="s">
        <v>84</v>
      </c>
      <c r="AV337" s="14" t="s">
        <v>84</v>
      </c>
      <c r="AW337" s="14" t="s">
        <v>31</v>
      </c>
      <c r="AX337" s="14" t="s">
        <v>81</v>
      </c>
      <c r="AY337" s="271" t="s">
        <v>162</v>
      </c>
    </row>
    <row r="338" spans="1:65" s="2" customFormat="1" ht="16.5" customHeight="1">
      <c r="A338" s="39"/>
      <c r="B338" s="40"/>
      <c r="C338" s="237" t="s">
        <v>473</v>
      </c>
      <c r="D338" s="237" t="s">
        <v>164</v>
      </c>
      <c r="E338" s="238" t="s">
        <v>474</v>
      </c>
      <c r="F338" s="239" t="s">
        <v>475</v>
      </c>
      <c r="G338" s="240" t="s">
        <v>359</v>
      </c>
      <c r="H338" s="241">
        <v>2</v>
      </c>
      <c r="I338" s="242"/>
      <c r="J338" s="243">
        <f>ROUND(I338*H338,2)</f>
        <v>0</v>
      </c>
      <c r="K338" s="239" t="s">
        <v>168</v>
      </c>
      <c r="L338" s="45"/>
      <c r="M338" s="244" t="s">
        <v>1</v>
      </c>
      <c r="N338" s="245" t="s">
        <v>39</v>
      </c>
      <c r="O338" s="92"/>
      <c r="P338" s="246">
        <f>O338*H338</f>
        <v>0</v>
      </c>
      <c r="Q338" s="246">
        <v>0.00508</v>
      </c>
      <c r="R338" s="246">
        <f>Q338*H338</f>
        <v>0.01016</v>
      </c>
      <c r="S338" s="246">
        <v>0</v>
      </c>
      <c r="T338" s="247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8" t="s">
        <v>169</v>
      </c>
      <c r="AT338" s="248" t="s">
        <v>164</v>
      </c>
      <c r="AU338" s="248" t="s">
        <v>84</v>
      </c>
      <c r="AY338" s="18" t="s">
        <v>162</v>
      </c>
      <c r="BE338" s="249">
        <f>IF(N338="základní",J338,0)</f>
        <v>0</v>
      </c>
      <c r="BF338" s="249">
        <f>IF(N338="snížená",J338,0)</f>
        <v>0</v>
      </c>
      <c r="BG338" s="249">
        <f>IF(N338="zákl. přenesená",J338,0)</f>
        <v>0</v>
      </c>
      <c r="BH338" s="249">
        <f>IF(N338="sníž. přenesená",J338,0)</f>
        <v>0</v>
      </c>
      <c r="BI338" s="249">
        <f>IF(N338="nulová",J338,0)</f>
        <v>0</v>
      </c>
      <c r="BJ338" s="18" t="s">
        <v>81</v>
      </c>
      <c r="BK338" s="249">
        <f>ROUND(I338*H338,2)</f>
        <v>0</v>
      </c>
      <c r="BL338" s="18" t="s">
        <v>169</v>
      </c>
      <c r="BM338" s="248" t="s">
        <v>476</v>
      </c>
    </row>
    <row r="339" spans="1:51" s="13" customFormat="1" ht="12">
      <c r="A339" s="13"/>
      <c r="B339" s="250"/>
      <c r="C339" s="251"/>
      <c r="D339" s="252" t="s">
        <v>171</v>
      </c>
      <c r="E339" s="253" t="s">
        <v>1</v>
      </c>
      <c r="F339" s="254" t="s">
        <v>383</v>
      </c>
      <c r="G339" s="251"/>
      <c r="H339" s="253" t="s">
        <v>1</v>
      </c>
      <c r="I339" s="255"/>
      <c r="J339" s="251"/>
      <c r="K339" s="251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171</v>
      </c>
      <c r="AU339" s="260" t="s">
        <v>84</v>
      </c>
      <c r="AV339" s="13" t="s">
        <v>81</v>
      </c>
      <c r="AW339" s="13" t="s">
        <v>31</v>
      </c>
      <c r="AX339" s="13" t="s">
        <v>74</v>
      </c>
      <c r="AY339" s="260" t="s">
        <v>162</v>
      </c>
    </row>
    <row r="340" spans="1:51" s="14" customFormat="1" ht="12">
      <c r="A340" s="14"/>
      <c r="B340" s="261"/>
      <c r="C340" s="262"/>
      <c r="D340" s="252" t="s">
        <v>171</v>
      </c>
      <c r="E340" s="263" t="s">
        <v>1</v>
      </c>
      <c r="F340" s="264" t="s">
        <v>84</v>
      </c>
      <c r="G340" s="262"/>
      <c r="H340" s="265">
        <v>2</v>
      </c>
      <c r="I340" s="266"/>
      <c r="J340" s="262"/>
      <c r="K340" s="262"/>
      <c r="L340" s="267"/>
      <c r="M340" s="268"/>
      <c r="N340" s="269"/>
      <c r="O340" s="269"/>
      <c r="P340" s="269"/>
      <c r="Q340" s="269"/>
      <c r="R340" s="269"/>
      <c r="S340" s="269"/>
      <c r="T340" s="27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1" t="s">
        <v>171</v>
      </c>
      <c r="AU340" s="271" t="s">
        <v>84</v>
      </c>
      <c r="AV340" s="14" t="s">
        <v>84</v>
      </c>
      <c r="AW340" s="14" t="s">
        <v>31</v>
      </c>
      <c r="AX340" s="14" t="s">
        <v>81</v>
      </c>
      <c r="AY340" s="271" t="s">
        <v>162</v>
      </c>
    </row>
    <row r="341" spans="1:65" s="2" customFormat="1" ht="16.5" customHeight="1">
      <c r="A341" s="39"/>
      <c r="B341" s="40"/>
      <c r="C341" s="294" t="s">
        <v>477</v>
      </c>
      <c r="D341" s="294" t="s">
        <v>311</v>
      </c>
      <c r="E341" s="295" t="s">
        <v>478</v>
      </c>
      <c r="F341" s="296" t="s">
        <v>479</v>
      </c>
      <c r="G341" s="297" t="s">
        <v>359</v>
      </c>
      <c r="H341" s="298">
        <v>2.02</v>
      </c>
      <c r="I341" s="299"/>
      <c r="J341" s="300">
        <f>ROUND(I341*H341,2)</f>
        <v>0</v>
      </c>
      <c r="K341" s="296" t="s">
        <v>1</v>
      </c>
      <c r="L341" s="301"/>
      <c r="M341" s="302" t="s">
        <v>1</v>
      </c>
      <c r="N341" s="303" t="s">
        <v>39</v>
      </c>
      <c r="O341" s="92"/>
      <c r="P341" s="246">
        <f>O341*H341</f>
        <v>0</v>
      </c>
      <c r="Q341" s="246">
        <v>0.096</v>
      </c>
      <c r="R341" s="246">
        <f>Q341*H341</f>
        <v>0.19392</v>
      </c>
      <c r="S341" s="246">
        <v>0</v>
      </c>
      <c r="T341" s="247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48" t="s">
        <v>216</v>
      </c>
      <c r="AT341" s="248" t="s">
        <v>311</v>
      </c>
      <c r="AU341" s="248" t="s">
        <v>84</v>
      </c>
      <c r="AY341" s="18" t="s">
        <v>162</v>
      </c>
      <c r="BE341" s="249">
        <f>IF(N341="základní",J341,0)</f>
        <v>0</v>
      </c>
      <c r="BF341" s="249">
        <f>IF(N341="snížená",J341,0)</f>
        <v>0</v>
      </c>
      <c r="BG341" s="249">
        <f>IF(N341="zákl. přenesená",J341,0)</f>
        <v>0</v>
      </c>
      <c r="BH341" s="249">
        <f>IF(N341="sníž. přenesená",J341,0)</f>
        <v>0</v>
      </c>
      <c r="BI341" s="249">
        <f>IF(N341="nulová",J341,0)</f>
        <v>0</v>
      </c>
      <c r="BJ341" s="18" t="s">
        <v>81</v>
      </c>
      <c r="BK341" s="249">
        <f>ROUND(I341*H341,2)</f>
        <v>0</v>
      </c>
      <c r="BL341" s="18" t="s">
        <v>169</v>
      </c>
      <c r="BM341" s="248" t="s">
        <v>480</v>
      </c>
    </row>
    <row r="342" spans="1:51" s="13" customFormat="1" ht="12">
      <c r="A342" s="13"/>
      <c r="B342" s="250"/>
      <c r="C342" s="251"/>
      <c r="D342" s="252" t="s">
        <v>171</v>
      </c>
      <c r="E342" s="253" t="s">
        <v>1</v>
      </c>
      <c r="F342" s="254" t="s">
        <v>383</v>
      </c>
      <c r="G342" s="251"/>
      <c r="H342" s="253" t="s">
        <v>1</v>
      </c>
      <c r="I342" s="255"/>
      <c r="J342" s="251"/>
      <c r="K342" s="251"/>
      <c r="L342" s="256"/>
      <c r="M342" s="257"/>
      <c r="N342" s="258"/>
      <c r="O342" s="258"/>
      <c r="P342" s="258"/>
      <c r="Q342" s="258"/>
      <c r="R342" s="258"/>
      <c r="S342" s="258"/>
      <c r="T342" s="25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0" t="s">
        <v>171</v>
      </c>
      <c r="AU342" s="260" t="s">
        <v>84</v>
      </c>
      <c r="AV342" s="13" t="s">
        <v>81</v>
      </c>
      <c r="AW342" s="13" t="s">
        <v>31</v>
      </c>
      <c r="AX342" s="13" t="s">
        <v>74</v>
      </c>
      <c r="AY342" s="260" t="s">
        <v>162</v>
      </c>
    </row>
    <row r="343" spans="1:51" s="14" customFormat="1" ht="12">
      <c r="A343" s="14"/>
      <c r="B343" s="261"/>
      <c r="C343" s="262"/>
      <c r="D343" s="252" t="s">
        <v>171</v>
      </c>
      <c r="E343" s="263" t="s">
        <v>1</v>
      </c>
      <c r="F343" s="264" t="s">
        <v>481</v>
      </c>
      <c r="G343" s="262"/>
      <c r="H343" s="265">
        <v>2.02</v>
      </c>
      <c r="I343" s="266"/>
      <c r="J343" s="262"/>
      <c r="K343" s="262"/>
      <c r="L343" s="267"/>
      <c r="M343" s="268"/>
      <c r="N343" s="269"/>
      <c r="O343" s="269"/>
      <c r="P343" s="269"/>
      <c r="Q343" s="269"/>
      <c r="R343" s="269"/>
      <c r="S343" s="269"/>
      <c r="T343" s="270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1" t="s">
        <v>171</v>
      </c>
      <c r="AU343" s="271" t="s">
        <v>84</v>
      </c>
      <c r="AV343" s="14" t="s">
        <v>84</v>
      </c>
      <c r="AW343" s="14" t="s">
        <v>31</v>
      </c>
      <c r="AX343" s="14" t="s">
        <v>81</v>
      </c>
      <c r="AY343" s="271" t="s">
        <v>162</v>
      </c>
    </row>
    <row r="344" spans="1:65" s="2" customFormat="1" ht="16.5" customHeight="1">
      <c r="A344" s="39"/>
      <c r="B344" s="40"/>
      <c r="C344" s="294" t="s">
        <v>482</v>
      </c>
      <c r="D344" s="294" t="s">
        <v>311</v>
      </c>
      <c r="E344" s="295" t="s">
        <v>483</v>
      </c>
      <c r="F344" s="296" t="s">
        <v>484</v>
      </c>
      <c r="G344" s="297" t="s">
        <v>359</v>
      </c>
      <c r="H344" s="298">
        <v>2</v>
      </c>
      <c r="I344" s="299"/>
      <c r="J344" s="300">
        <f>ROUND(I344*H344,2)</f>
        <v>0</v>
      </c>
      <c r="K344" s="296" t="s">
        <v>1</v>
      </c>
      <c r="L344" s="301"/>
      <c r="M344" s="302" t="s">
        <v>1</v>
      </c>
      <c r="N344" s="303" t="s">
        <v>39</v>
      </c>
      <c r="O344" s="92"/>
      <c r="P344" s="246">
        <f>O344*H344</f>
        <v>0</v>
      </c>
      <c r="Q344" s="246">
        <v>0</v>
      </c>
      <c r="R344" s="246">
        <f>Q344*H344</f>
        <v>0</v>
      </c>
      <c r="S344" s="246">
        <v>0</v>
      </c>
      <c r="T344" s="247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8" t="s">
        <v>216</v>
      </c>
      <c r="AT344" s="248" t="s">
        <v>311</v>
      </c>
      <c r="AU344" s="248" t="s">
        <v>84</v>
      </c>
      <c r="AY344" s="18" t="s">
        <v>162</v>
      </c>
      <c r="BE344" s="249">
        <f>IF(N344="základní",J344,0)</f>
        <v>0</v>
      </c>
      <c r="BF344" s="249">
        <f>IF(N344="snížená",J344,0)</f>
        <v>0</v>
      </c>
      <c r="BG344" s="249">
        <f>IF(N344="zákl. přenesená",J344,0)</f>
        <v>0</v>
      </c>
      <c r="BH344" s="249">
        <f>IF(N344="sníž. přenesená",J344,0)</f>
        <v>0</v>
      </c>
      <c r="BI344" s="249">
        <f>IF(N344="nulová",J344,0)</f>
        <v>0</v>
      </c>
      <c r="BJ344" s="18" t="s">
        <v>81</v>
      </c>
      <c r="BK344" s="249">
        <f>ROUND(I344*H344,2)</f>
        <v>0</v>
      </c>
      <c r="BL344" s="18" t="s">
        <v>169</v>
      </c>
      <c r="BM344" s="248" t="s">
        <v>485</v>
      </c>
    </row>
    <row r="345" spans="1:51" s="13" customFormat="1" ht="12">
      <c r="A345" s="13"/>
      <c r="B345" s="250"/>
      <c r="C345" s="251"/>
      <c r="D345" s="252" t="s">
        <v>171</v>
      </c>
      <c r="E345" s="253" t="s">
        <v>1</v>
      </c>
      <c r="F345" s="254" t="s">
        <v>383</v>
      </c>
      <c r="G345" s="251"/>
      <c r="H345" s="253" t="s">
        <v>1</v>
      </c>
      <c r="I345" s="255"/>
      <c r="J345" s="251"/>
      <c r="K345" s="251"/>
      <c r="L345" s="256"/>
      <c r="M345" s="257"/>
      <c r="N345" s="258"/>
      <c r="O345" s="258"/>
      <c r="P345" s="258"/>
      <c r="Q345" s="258"/>
      <c r="R345" s="258"/>
      <c r="S345" s="258"/>
      <c r="T345" s="25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0" t="s">
        <v>171</v>
      </c>
      <c r="AU345" s="260" t="s">
        <v>84</v>
      </c>
      <c r="AV345" s="13" t="s">
        <v>81</v>
      </c>
      <c r="AW345" s="13" t="s">
        <v>31</v>
      </c>
      <c r="AX345" s="13" t="s">
        <v>74</v>
      </c>
      <c r="AY345" s="260" t="s">
        <v>162</v>
      </c>
    </row>
    <row r="346" spans="1:51" s="14" customFormat="1" ht="12">
      <c r="A346" s="14"/>
      <c r="B346" s="261"/>
      <c r="C346" s="262"/>
      <c r="D346" s="252" t="s">
        <v>171</v>
      </c>
      <c r="E346" s="263" t="s">
        <v>1</v>
      </c>
      <c r="F346" s="264" t="s">
        <v>84</v>
      </c>
      <c r="G346" s="262"/>
      <c r="H346" s="265">
        <v>2</v>
      </c>
      <c r="I346" s="266"/>
      <c r="J346" s="262"/>
      <c r="K346" s="262"/>
      <c r="L346" s="267"/>
      <c r="M346" s="268"/>
      <c r="N346" s="269"/>
      <c r="O346" s="269"/>
      <c r="P346" s="269"/>
      <c r="Q346" s="269"/>
      <c r="R346" s="269"/>
      <c r="S346" s="269"/>
      <c r="T346" s="27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1" t="s">
        <v>171</v>
      </c>
      <c r="AU346" s="271" t="s">
        <v>84</v>
      </c>
      <c r="AV346" s="14" t="s">
        <v>84</v>
      </c>
      <c r="AW346" s="14" t="s">
        <v>31</v>
      </c>
      <c r="AX346" s="14" t="s">
        <v>81</v>
      </c>
      <c r="AY346" s="271" t="s">
        <v>162</v>
      </c>
    </row>
    <row r="347" spans="1:65" s="2" customFormat="1" ht="21.75" customHeight="1">
      <c r="A347" s="39"/>
      <c r="B347" s="40"/>
      <c r="C347" s="237" t="s">
        <v>486</v>
      </c>
      <c r="D347" s="237" t="s">
        <v>164</v>
      </c>
      <c r="E347" s="238" t="s">
        <v>487</v>
      </c>
      <c r="F347" s="239" t="s">
        <v>488</v>
      </c>
      <c r="G347" s="240" t="s">
        <v>359</v>
      </c>
      <c r="H347" s="241">
        <v>5</v>
      </c>
      <c r="I347" s="242"/>
      <c r="J347" s="243">
        <f>ROUND(I347*H347,2)</f>
        <v>0</v>
      </c>
      <c r="K347" s="239" t="s">
        <v>1</v>
      </c>
      <c r="L347" s="45"/>
      <c r="M347" s="244" t="s">
        <v>1</v>
      </c>
      <c r="N347" s="245" t="s">
        <v>39</v>
      </c>
      <c r="O347" s="92"/>
      <c r="P347" s="246">
        <f>O347*H347</f>
        <v>0</v>
      </c>
      <c r="Q347" s="246">
        <v>0</v>
      </c>
      <c r="R347" s="246">
        <f>Q347*H347</f>
        <v>0</v>
      </c>
      <c r="S347" s="246">
        <v>0</v>
      </c>
      <c r="T347" s="247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8" t="s">
        <v>169</v>
      </c>
      <c r="AT347" s="248" t="s">
        <v>164</v>
      </c>
      <c r="AU347" s="248" t="s">
        <v>84</v>
      </c>
      <c r="AY347" s="18" t="s">
        <v>162</v>
      </c>
      <c r="BE347" s="249">
        <f>IF(N347="základní",J347,0)</f>
        <v>0</v>
      </c>
      <c r="BF347" s="249">
        <f>IF(N347="snížená",J347,0)</f>
        <v>0</v>
      </c>
      <c r="BG347" s="249">
        <f>IF(N347="zákl. přenesená",J347,0)</f>
        <v>0</v>
      </c>
      <c r="BH347" s="249">
        <f>IF(N347="sníž. přenesená",J347,0)</f>
        <v>0</v>
      </c>
      <c r="BI347" s="249">
        <f>IF(N347="nulová",J347,0)</f>
        <v>0</v>
      </c>
      <c r="BJ347" s="18" t="s">
        <v>81</v>
      </c>
      <c r="BK347" s="249">
        <f>ROUND(I347*H347,2)</f>
        <v>0</v>
      </c>
      <c r="BL347" s="18" t="s">
        <v>169</v>
      </c>
      <c r="BM347" s="248" t="s">
        <v>489</v>
      </c>
    </row>
    <row r="348" spans="1:51" s="13" customFormat="1" ht="12">
      <c r="A348" s="13"/>
      <c r="B348" s="250"/>
      <c r="C348" s="251"/>
      <c r="D348" s="252" t="s">
        <v>171</v>
      </c>
      <c r="E348" s="253" t="s">
        <v>1</v>
      </c>
      <c r="F348" s="254" t="s">
        <v>383</v>
      </c>
      <c r="G348" s="251"/>
      <c r="H348" s="253" t="s">
        <v>1</v>
      </c>
      <c r="I348" s="255"/>
      <c r="J348" s="251"/>
      <c r="K348" s="251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171</v>
      </c>
      <c r="AU348" s="260" t="s">
        <v>84</v>
      </c>
      <c r="AV348" s="13" t="s">
        <v>81</v>
      </c>
      <c r="AW348" s="13" t="s">
        <v>31</v>
      </c>
      <c r="AX348" s="13" t="s">
        <v>74</v>
      </c>
      <c r="AY348" s="260" t="s">
        <v>162</v>
      </c>
    </row>
    <row r="349" spans="1:51" s="14" customFormat="1" ht="12">
      <c r="A349" s="14"/>
      <c r="B349" s="261"/>
      <c r="C349" s="262"/>
      <c r="D349" s="252" t="s">
        <v>171</v>
      </c>
      <c r="E349" s="263" t="s">
        <v>1</v>
      </c>
      <c r="F349" s="264" t="s">
        <v>189</v>
      </c>
      <c r="G349" s="262"/>
      <c r="H349" s="265">
        <v>5</v>
      </c>
      <c r="I349" s="266"/>
      <c r="J349" s="262"/>
      <c r="K349" s="262"/>
      <c r="L349" s="267"/>
      <c r="M349" s="268"/>
      <c r="N349" s="269"/>
      <c r="O349" s="269"/>
      <c r="P349" s="269"/>
      <c r="Q349" s="269"/>
      <c r="R349" s="269"/>
      <c r="S349" s="269"/>
      <c r="T349" s="27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1" t="s">
        <v>171</v>
      </c>
      <c r="AU349" s="271" t="s">
        <v>84</v>
      </c>
      <c r="AV349" s="14" t="s">
        <v>84</v>
      </c>
      <c r="AW349" s="14" t="s">
        <v>31</v>
      </c>
      <c r="AX349" s="14" t="s">
        <v>81</v>
      </c>
      <c r="AY349" s="271" t="s">
        <v>162</v>
      </c>
    </row>
    <row r="350" spans="1:65" s="2" customFormat="1" ht="16.5" customHeight="1">
      <c r="A350" s="39"/>
      <c r="B350" s="40"/>
      <c r="C350" s="294" t="s">
        <v>490</v>
      </c>
      <c r="D350" s="294" t="s">
        <v>311</v>
      </c>
      <c r="E350" s="295" t="s">
        <v>491</v>
      </c>
      <c r="F350" s="296" t="s">
        <v>492</v>
      </c>
      <c r="G350" s="297" t="s">
        <v>359</v>
      </c>
      <c r="H350" s="298">
        <v>5.075</v>
      </c>
      <c r="I350" s="299"/>
      <c r="J350" s="300">
        <f>ROUND(I350*H350,2)</f>
        <v>0</v>
      </c>
      <c r="K350" s="296" t="s">
        <v>168</v>
      </c>
      <c r="L350" s="301"/>
      <c r="M350" s="302" t="s">
        <v>1</v>
      </c>
      <c r="N350" s="303" t="s">
        <v>39</v>
      </c>
      <c r="O350" s="92"/>
      <c r="P350" s="246">
        <f>O350*H350</f>
        <v>0</v>
      </c>
      <c r="Q350" s="246">
        <v>0.00371</v>
      </c>
      <c r="R350" s="246">
        <f>Q350*H350</f>
        <v>0.01882825</v>
      </c>
      <c r="S350" s="246">
        <v>0</v>
      </c>
      <c r="T350" s="247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8" t="s">
        <v>216</v>
      </c>
      <c r="AT350" s="248" t="s">
        <v>311</v>
      </c>
      <c r="AU350" s="248" t="s">
        <v>84</v>
      </c>
      <c r="AY350" s="18" t="s">
        <v>162</v>
      </c>
      <c r="BE350" s="249">
        <f>IF(N350="základní",J350,0)</f>
        <v>0</v>
      </c>
      <c r="BF350" s="249">
        <f>IF(N350="snížená",J350,0)</f>
        <v>0</v>
      </c>
      <c r="BG350" s="249">
        <f>IF(N350="zákl. přenesená",J350,0)</f>
        <v>0</v>
      </c>
      <c r="BH350" s="249">
        <f>IF(N350="sníž. přenesená",J350,0)</f>
        <v>0</v>
      </c>
      <c r="BI350" s="249">
        <f>IF(N350="nulová",J350,0)</f>
        <v>0</v>
      </c>
      <c r="BJ350" s="18" t="s">
        <v>81</v>
      </c>
      <c r="BK350" s="249">
        <f>ROUND(I350*H350,2)</f>
        <v>0</v>
      </c>
      <c r="BL350" s="18" t="s">
        <v>169</v>
      </c>
      <c r="BM350" s="248" t="s">
        <v>493</v>
      </c>
    </row>
    <row r="351" spans="1:51" s="13" customFormat="1" ht="12">
      <c r="A351" s="13"/>
      <c r="B351" s="250"/>
      <c r="C351" s="251"/>
      <c r="D351" s="252" t="s">
        <v>171</v>
      </c>
      <c r="E351" s="253" t="s">
        <v>1</v>
      </c>
      <c r="F351" s="254" t="s">
        <v>383</v>
      </c>
      <c r="G351" s="251"/>
      <c r="H351" s="253" t="s">
        <v>1</v>
      </c>
      <c r="I351" s="255"/>
      <c r="J351" s="251"/>
      <c r="K351" s="251"/>
      <c r="L351" s="256"/>
      <c r="M351" s="257"/>
      <c r="N351" s="258"/>
      <c r="O351" s="258"/>
      <c r="P351" s="258"/>
      <c r="Q351" s="258"/>
      <c r="R351" s="258"/>
      <c r="S351" s="258"/>
      <c r="T351" s="25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0" t="s">
        <v>171</v>
      </c>
      <c r="AU351" s="260" t="s">
        <v>84</v>
      </c>
      <c r="AV351" s="13" t="s">
        <v>81</v>
      </c>
      <c r="AW351" s="13" t="s">
        <v>31</v>
      </c>
      <c r="AX351" s="13" t="s">
        <v>74</v>
      </c>
      <c r="AY351" s="260" t="s">
        <v>162</v>
      </c>
    </row>
    <row r="352" spans="1:51" s="14" customFormat="1" ht="12">
      <c r="A352" s="14"/>
      <c r="B352" s="261"/>
      <c r="C352" s="262"/>
      <c r="D352" s="252" t="s">
        <v>171</v>
      </c>
      <c r="E352" s="263" t="s">
        <v>1</v>
      </c>
      <c r="F352" s="264" t="s">
        <v>494</v>
      </c>
      <c r="G352" s="262"/>
      <c r="H352" s="265">
        <v>5.075</v>
      </c>
      <c r="I352" s="266"/>
      <c r="J352" s="262"/>
      <c r="K352" s="262"/>
      <c r="L352" s="267"/>
      <c r="M352" s="268"/>
      <c r="N352" s="269"/>
      <c r="O352" s="269"/>
      <c r="P352" s="269"/>
      <c r="Q352" s="269"/>
      <c r="R352" s="269"/>
      <c r="S352" s="269"/>
      <c r="T352" s="27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1" t="s">
        <v>171</v>
      </c>
      <c r="AU352" s="271" t="s">
        <v>84</v>
      </c>
      <c r="AV352" s="14" t="s">
        <v>84</v>
      </c>
      <c r="AW352" s="14" t="s">
        <v>31</v>
      </c>
      <c r="AX352" s="14" t="s">
        <v>81</v>
      </c>
      <c r="AY352" s="271" t="s">
        <v>162</v>
      </c>
    </row>
    <row r="353" spans="1:65" s="2" customFormat="1" ht="16.5" customHeight="1">
      <c r="A353" s="39"/>
      <c r="B353" s="40"/>
      <c r="C353" s="294" t="s">
        <v>495</v>
      </c>
      <c r="D353" s="294" t="s">
        <v>311</v>
      </c>
      <c r="E353" s="295" t="s">
        <v>496</v>
      </c>
      <c r="F353" s="296" t="s">
        <v>497</v>
      </c>
      <c r="G353" s="297" t="s">
        <v>359</v>
      </c>
      <c r="H353" s="298">
        <v>5.075</v>
      </c>
      <c r="I353" s="299"/>
      <c r="J353" s="300">
        <f>ROUND(I353*H353,2)</f>
        <v>0</v>
      </c>
      <c r="K353" s="296" t="s">
        <v>1</v>
      </c>
      <c r="L353" s="301"/>
      <c r="M353" s="302" t="s">
        <v>1</v>
      </c>
      <c r="N353" s="303" t="s">
        <v>39</v>
      </c>
      <c r="O353" s="92"/>
      <c r="P353" s="246">
        <f>O353*H353</f>
        <v>0</v>
      </c>
      <c r="Q353" s="246">
        <v>0.031</v>
      </c>
      <c r="R353" s="246">
        <f>Q353*H353</f>
        <v>0.157325</v>
      </c>
      <c r="S353" s="246">
        <v>0</v>
      </c>
      <c r="T353" s="247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8" t="s">
        <v>216</v>
      </c>
      <c r="AT353" s="248" t="s">
        <v>311</v>
      </c>
      <c r="AU353" s="248" t="s">
        <v>84</v>
      </c>
      <c r="AY353" s="18" t="s">
        <v>162</v>
      </c>
      <c r="BE353" s="249">
        <f>IF(N353="základní",J353,0)</f>
        <v>0</v>
      </c>
      <c r="BF353" s="249">
        <f>IF(N353="snížená",J353,0)</f>
        <v>0</v>
      </c>
      <c r="BG353" s="249">
        <f>IF(N353="zákl. přenesená",J353,0)</f>
        <v>0</v>
      </c>
      <c r="BH353" s="249">
        <f>IF(N353="sníž. přenesená",J353,0)</f>
        <v>0</v>
      </c>
      <c r="BI353" s="249">
        <f>IF(N353="nulová",J353,0)</f>
        <v>0</v>
      </c>
      <c r="BJ353" s="18" t="s">
        <v>81</v>
      </c>
      <c r="BK353" s="249">
        <f>ROUND(I353*H353,2)</f>
        <v>0</v>
      </c>
      <c r="BL353" s="18" t="s">
        <v>169</v>
      </c>
      <c r="BM353" s="248" t="s">
        <v>498</v>
      </c>
    </row>
    <row r="354" spans="1:51" s="13" customFormat="1" ht="12">
      <c r="A354" s="13"/>
      <c r="B354" s="250"/>
      <c r="C354" s="251"/>
      <c r="D354" s="252" t="s">
        <v>171</v>
      </c>
      <c r="E354" s="253" t="s">
        <v>1</v>
      </c>
      <c r="F354" s="254" t="s">
        <v>383</v>
      </c>
      <c r="G354" s="251"/>
      <c r="H354" s="253" t="s">
        <v>1</v>
      </c>
      <c r="I354" s="255"/>
      <c r="J354" s="251"/>
      <c r="K354" s="251"/>
      <c r="L354" s="256"/>
      <c r="M354" s="257"/>
      <c r="N354" s="258"/>
      <c r="O354" s="258"/>
      <c r="P354" s="258"/>
      <c r="Q354" s="258"/>
      <c r="R354" s="258"/>
      <c r="S354" s="258"/>
      <c r="T354" s="25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0" t="s">
        <v>171</v>
      </c>
      <c r="AU354" s="260" t="s">
        <v>84</v>
      </c>
      <c r="AV354" s="13" t="s">
        <v>81</v>
      </c>
      <c r="AW354" s="13" t="s">
        <v>31</v>
      </c>
      <c r="AX354" s="13" t="s">
        <v>74</v>
      </c>
      <c r="AY354" s="260" t="s">
        <v>162</v>
      </c>
    </row>
    <row r="355" spans="1:51" s="14" customFormat="1" ht="12">
      <c r="A355" s="14"/>
      <c r="B355" s="261"/>
      <c r="C355" s="262"/>
      <c r="D355" s="252" t="s">
        <v>171</v>
      </c>
      <c r="E355" s="263" t="s">
        <v>1</v>
      </c>
      <c r="F355" s="264" t="s">
        <v>494</v>
      </c>
      <c r="G355" s="262"/>
      <c r="H355" s="265">
        <v>5.075</v>
      </c>
      <c r="I355" s="266"/>
      <c r="J355" s="262"/>
      <c r="K355" s="262"/>
      <c r="L355" s="267"/>
      <c r="M355" s="268"/>
      <c r="N355" s="269"/>
      <c r="O355" s="269"/>
      <c r="P355" s="269"/>
      <c r="Q355" s="269"/>
      <c r="R355" s="269"/>
      <c r="S355" s="269"/>
      <c r="T355" s="270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1" t="s">
        <v>171</v>
      </c>
      <c r="AU355" s="271" t="s">
        <v>84</v>
      </c>
      <c r="AV355" s="14" t="s">
        <v>84</v>
      </c>
      <c r="AW355" s="14" t="s">
        <v>31</v>
      </c>
      <c r="AX355" s="14" t="s">
        <v>81</v>
      </c>
      <c r="AY355" s="271" t="s">
        <v>162</v>
      </c>
    </row>
    <row r="356" spans="1:65" s="2" customFormat="1" ht="21.75" customHeight="1">
      <c r="A356" s="39"/>
      <c r="B356" s="40"/>
      <c r="C356" s="237" t="s">
        <v>499</v>
      </c>
      <c r="D356" s="237" t="s">
        <v>164</v>
      </c>
      <c r="E356" s="238" t="s">
        <v>500</v>
      </c>
      <c r="F356" s="239" t="s">
        <v>501</v>
      </c>
      <c r="G356" s="240" t="s">
        <v>359</v>
      </c>
      <c r="H356" s="241">
        <v>3</v>
      </c>
      <c r="I356" s="242"/>
      <c r="J356" s="243">
        <f>ROUND(I356*H356,2)</f>
        <v>0</v>
      </c>
      <c r="K356" s="239" t="s">
        <v>168</v>
      </c>
      <c r="L356" s="45"/>
      <c r="M356" s="244" t="s">
        <v>1</v>
      </c>
      <c r="N356" s="245" t="s">
        <v>39</v>
      </c>
      <c r="O356" s="92"/>
      <c r="P356" s="246">
        <f>O356*H356</f>
        <v>0</v>
      </c>
      <c r="Q356" s="246">
        <v>0.01019</v>
      </c>
      <c r="R356" s="246">
        <f>Q356*H356</f>
        <v>0.03057</v>
      </c>
      <c r="S356" s="246">
        <v>0</v>
      </c>
      <c r="T356" s="247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48" t="s">
        <v>169</v>
      </c>
      <c r="AT356" s="248" t="s">
        <v>164</v>
      </c>
      <c r="AU356" s="248" t="s">
        <v>84</v>
      </c>
      <c r="AY356" s="18" t="s">
        <v>162</v>
      </c>
      <c r="BE356" s="249">
        <f>IF(N356="základní",J356,0)</f>
        <v>0</v>
      </c>
      <c r="BF356" s="249">
        <f>IF(N356="snížená",J356,0)</f>
        <v>0</v>
      </c>
      <c r="BG356" s="249">
        <f>IF(N356="zákl. přenesená",J356,0)</f>
        <v>0</v>
      </c>
      <c r="BH356" s="249">
        <f>IF(N356="sníž. přenesená",J356,0)</f>
        <v>0</v>
      </c>
      <c r="BI356" s="249">
        <f>IF(N356="nulová",J356,0)</f>
        <v>0</v>
      </c>
      <c r="BJ356" s="18" t="s">
        <v>81</v>
      </c>
      <c r="BK356" s="249">
        <f>ROUND(I356*H356,2)</f>
        <v>0</v>
      </c>
      <c r="BL356" s="18" t="s">
        <v>169</v>
      </c>
      <c r="BM356" s="248" t="s">
        <v>502</v>
      </c>
    </row>
    <row r="357" spans="1:51" s="13" customFormat="1" ht="12">
      <c r="A357" s="13"/>
      <c r="B357" s="250"/>
      <c r="C357" s="251"/>
      <c r="D357" s="252" t="s">
        <v>171</v>
      </c>
      <c r="E357" s="253" t="s">
        <v>1</v>
      </c>
      <c r="F357" s="254" t="s">
        <v>383</v>
      </c>
      <c r="G357" s="251"/>
      <c r="H357" s="253" t="s">
        <v>1</v>
      </c>
      <c r="I357" s="255"/>
      <c r="J357" s="251"/>
      <c r="K357" s="251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171</v>
      </c>
      <c r="AU357" s="260" t="s">
        <v>84</v>
      </c>
      <c r="AV357" s="13" t="s">
        <v>81</v>
      </c>
      <c r="AW357" s="13" t="s">
        <v>31</v>
      </c>
      <c r="AX357" s="13" t="s">
        <v>74</v>
      </c>
      <c r="AY357" s="260" t="s">
        <v>162</v>
      </c>
    </row>
    <row r="358" spans="1:51" s="13" customFormat="1" ht="12">
      <c r="A358" s="13"/>
      <c r="B358" s="250"/>
      <c r="C358" s="251"/>
      <c r="D358" s="252" t="s">
        <v>171</v>
      </c>
      <c r="E358" s="253" t="s">
        <v>1</v>
      </c>
      <c r="F358" s="254" t="s">
        <v>503</v>
      </c>
      <c r="G358" s="251"/>
      <c r="H358" s="253" t="s">
        <v>1</v>
      </c>
      <c r="I358" s="255"/>
      <c r="J358" s="251"/>
      <c r="K358" s="251"/>
      <c r="L358" s="256"/>
      <c r="M358" s="257"/>
      <c r="N358" s="258"/>
      <c r="O358" s="258"/>
      <c r="P358" s="258"/>
      <c r="Q358" s="258"/>
      <c r="R358" s="258"/>
      <c r="S358" s="258"/>
      <c r="T358" s="25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0" t="s">
        <v>171</v>
      </c>
      <c r="AU358" s="260" t="s">
        <v>84</v>
      </c>
      <c r="AV358" s="13" t="s">
        <v>81</v>
      </c>
      <c r="AW358" s="13" t="s">
        <v>31</v>
      </c>
      <c r="AX358" s="13" t="s">
        <v>74</v>
      </c>
      <c r="AY358" s="260" t="s">
        <v>162</v>
      </c>
    </row>
    <row r="359" spans="1:51" s="14" customFormat="1" ht="12">
      <c r="A359" s="14"/>
      <c r="B359" s="261"/>
      <c r="C359" s="262"/>
      <c r="D359" s="252" t="s">
        <v>171</v>
      </c>
      <c r="E359" s="263" t="s">
        <v>1</v>
      </c>
      <c r="F359" s="264" t="s">
        <v>111</v>
      </c>
      <c r="G359" s="262"/>
      <c r="H359" s="265">
        <v>3</v>
      </c>
      <c r="I359" s="266"/>
      <c r="J359" s="262"/>
      <c r="K359" s="262"/>
      <c r="L359" s="267"/>
      <c r="M359" s="268"/>
      <c r="N359" s="269"/>
      <c r="O359" s="269"/>
      <c r="P359" s="269"/>
      <c r="Q359" s="269"/>
      <c r="R359" s="269"/>
      <c r="S359" s="269"/>
      <c r="T359" s="27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1" t="s">
        <v>171</v>
      </c>
      <c r="AU359" s="271" t="s">
        <v>84</v>
      </c>
      <c r="AV359" s="14" t="s">
        <v>84</v>
      </c>
      <c r="AW359" s="14" t="s">
        <v>31</v>
      </c>
      <c r="AX359" s="14" t="s">
        <v>81</v>
      </c>
      <c r="AY359" s="271" t="s">
        <v>162</v>
      </c>
    </row>
    <row r="360" spans="1:65" s="2" customFormat="1" ht="16.5" customHeight="1">
      <c r="A360" s="39"/>
      <c r="B360" s="40"/>
      <c r="C360" s="294" t="s">
        <v>504</v>
      </c>
      <c r="D360" s="294" t="s">
        <v>311</v>
      </c>
      <c r="E360" s="295" t="s">
        <v>505</v>
      </c>
      <c r="F360" s="296" t="s">
        <v>506</v>
      </c>
      <c r="G360" s="297" t="s">
        <v>359</v>
      </c>
      <c r="H360" s="298">
        <v>3.03</v>
      </c>
      <c r="I360" s="299"/>
      <c r="J360" s="300">
        <f>ROUND(I360*H360,2)</f>
        <v>0</v>
      </c>
      <c r="K360" s="296" t="s">
        <v>168</v>
      </c>
      <c r="L360" s="301"/>
      <c r="M360" s="302" t="s">
        <v>1</v>
      </c>
      <c r="N360" s="303" t="s">
        <v>39</v>
      </c>
      <c r="O360" s="92"/>
      <c r="P360" s="246">
        <f>O360*H360</f>
        <v>0</v>
      </c>
      <c r="Q360" s="246">
        <v>0.526</v>
      </c>
      <c r="R360" s="246">
        <f>Q360*H360</f>
        <v>1.59378</v>
      </c>
      <c r="S360" s="246">
        <v>0</v>
      </c>
      <c r="T360" s="247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48" t="s">
        <v>216</v>
      </c>
      <c r="AT360" s="248" t="s">
        <v>311</v>
      </c>
      <c r="AU360" s="248" t="s">
        <v>84</v>
      </c>
      <c r="AY360" s="18" t="s">
        <v>162</v>
      </c>
      <c r="BE360" s="249">
        <f>IF(N360="základní",J360,0)</f>
        <v>0</v>
      </c>
      <c r="BF360" s="249">
        <f>IF(N360="snížená",J360,0)</f>
        <v>0</v>
      </c>
      <c r="BG360" s="249">
        <f>IF(N360="zákl. přenesená",J360,0)</f>
        <v>0</v>
      </c>
      <c r="BH360" s="249">
        <f>IF(N360="sníž. přenesená",J360,0)</f>
        <v>0</v>
      </c>
      <c r="BI360" s="249">
        <f>IF(N360="nulová",J360,0)</f>
        <v>0</v>
      </c>
      <c r="BJ360" s="18" t="s">
        <v>81</v>
      </c>
      <c r="BK360" s="249">
        <f>ROUND(I360*H360,2)</f>
        <v>0</v>
      </c>
      <c r="BL360" s="18" t="s">
        <v>169</v>
      </c>
      <c r="BM360" s="248" t="s">
        <v>507</v>
      </c>
    </row>
    <row r="361" spans="1:51" s="13" customFormat="1" ht="12">
      <c r="A361" s="13"/>
      <c r="B361" s="250"/>
      <c r="C361" s="251"/>
      <c r="D361" s="252" t="s">
        <v>171</v>
      </c>
      <c r="E361" s="253" t="s">
        <v>1</v>
      </c>
      <c r="F361" s="254" t="s">
        <v>383</v>
      </c>
      <c r="G361" s="251"/>
      <c r="H361" s="253" t="s">
        <v>1</v>
      </c>
      <c r="I361" s="255"/>
      <c r="J361" s="251"/>
      <c r="K361" s="251"/>
      <c r="L361" s="256"/>
      <c r="M361" s="257"/>
      <c r="N361" s="258"/>
      <c r="O361" s="258"/>
      <c r="P361" s="258"/>
      <c r="Q361" s="258"/>
      <c r="R361" s="258"/>
      <c r="S361" s="258"/>
      <c r="T361" s="25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0" t="s">
        <v>171</v>
      </c>
      <c r="AU361" s="260" t="s">
        <v>84</v>
      </c>
      <c r="AV361" s="13" t="s">
        <v>81</v>
      </c>
      <c r="AW361" s="13" t="s">
        <v>31</v>
      </c>
      <c r="AX361" s="13" t="s">
        <v>74</v>
      </c>
      <c r="AY361" s="260" t="s">
        <v>162</v>
      </c>
    </row>
    <row r="362" spans="1:51" s="14" customFormat="1" ht="12">
      <c r="A362" s="14"/>
      <c r="B362" s="261"/>
      <c r="C362" s="262"/>
      <c r="D362" s="252" t="s">
        <v>171</v>
      </c>
      <c r="E362" s="263" t="s">
        <v>1</v>
      </c>
      <c r="F362" s="264" t="s">
        <v>460</v>
      </c>
      <c r="G362" s="262"/>
      <c r="H362" s="265">
        <v>3.03</v>
      </c>
      <c r="I362" s="266"/>
      <c r="J362" s="262"/>
      <c r="K362" s="262"/>
      <c r="L362" s="267"/>
      <c r="M362" s="268"/>
      <c r="N362" s="269"/>
      <c r="O362" s="269"/>
      <c r="P362" s="269"/>
      <c r="Q362" s="269"/>
      <c r="R362" s="269"/>
      <c r="S362" s="269"/>
      <c r="T362" s="27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1" t="s">
        <v>171</v>
      </c>
      <c r="AU362" s="271" t="s">
        <v>84</v>
      </c>
      <c r="AV362" s="14" t="s">
        <v>84</v>
      </c>
      <c r="AW362" s="14" t="s">
        <v>31</v>
      </c>
      <c r="AX362" s="14" t="s">
        <v>81</v>
      </c>
      <c r="AY362" s="271" t="s">
        <v>162</v>
      </c>
    </row>
    <row r="363" spans="1:65" s="2" customFormat="1" ht="21.75" customHeight="1">
      <c r="A363" s="39"/>
      <c r="B363" s="40"/>
      <c r="C363" s="237" t="s">
        <v>508</v>
      </c>
      <c r="D363" s="237" t="s">
        <v>164</v>
      </c>
      <c r="E363" s="238" t="s">
        <v>509</v>
      </c>
      <c r="F363" s="239" t="s">
        <v>510</v>
      </c>
      <c r="G363" s="240" t="s">
        <v>359</v>
      </c>
      <c r="H363" s="241">
        <v>3</v>
      </c>
      <c r="I363" s="242"/>
      <c r="J363" s="243">
        <f>ROUND(I363*H363,2)</f>
        <v>0</v>
      </c>
      <c r="K363" s="239" t="s">
        <v>168</v>
      </c>
      <c r="L363" s="45"/>
      <c r="M363" s="244" t="s">
        <v>1</v>
      </c>
      <c r="N363" s="245" t="s">
        <v>39</v>
      </c>
      <c r="O363" s="92"/>
      <c r="P363" s="246">
        <f>O363*H363</f>
        <v>0</v>
      </c>
      <c r="Q363" s="246">
        <v>0</v>
      </c>
      <c r="R363" s="246">
        <f>Q363*H363</f>
        <v>0</v>
      </c>
      <c r="S363" s="246">
        <v>0.05</v>
      </c>
      <c r="T363" s="247">
        <f>S363*H363</f>
        <v>0.15000000000000002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48" t="s">
        <v>169</v>
      </c>
      <c r="AT363" s="248" t="s">
        <v>164</v>
      </c>
      <c r="AU363" s="248" t="s">
        <v>84</v>
      </c>
      <c r="AY363" s="18" t="s">
        <v>162</v>
      </c>
      <c r="BE363" s="249">
        <f>IF(N363="základní",J363,0)</f>
        <v>0</v>
      </c>
      <c r="BF363" s="249">
        <f>IF(N363="snížená",J363,0)</f>
        <v>0</v>
      </c>
      <c r="BG363" s="249">
        <f>IF(N363="zákl. přenesená",J363,0)</f>
        <v>0</v>
      </c>
      <c r="BH363" s="249">
        <f>IF(N363="sníž. přenesená",J363,0)</f>
        <v>0</v>
      </c>
      <c r="BI363" s="249">
        <f>IF(N363="nulová",J363,0)</f>
        <v>0</v>
      </c>
      <c r="BJ363" s="18" t="s">
        <v>81</v>
      </c>
      <c r="BK363" s="249">
        <f>ROUND(I363*H363,2)</f>
        <v>0</v>
      </c>
      <c r="BL363" s="18" t="s">
        <v>169</v>
      </c>
      <c r="BM363" s="248" t="s">
        <v>511</v>
      </c>
    </row>
    <row r="364" spans="1:51" s="13" customFormat="1" ht="12">
      <c r="A364" s="13"/>
      <c r="B364" s="250"/>
      <c r="C364" s="251"/>
      <c r="D364" s="252" t="s">
        <v>171</v>
      </c>
      <c r="E364" s="253" t="s">
        <v>1</v>
      </c>
      <c r="F364" s="254" t="s">
        <v>172</v>
      </c>
      <c r="G364" s="251"/>
      <c r="H364" s="253" t="s">
        <v>1</v>
      </c>
      <c r="I364" s="255"/>
      <c r="J364" s="251"/>
      <c r="K364" s="251"/>
      <c r="L364" s="256"/>
      <c r="M364" s="257"/>
      <c r="N364" s="258"/>
      <c r="O364" s="258"/>
      <c r="P364" s="258"/>
      <c r="Q364" s="258"/>
      <c r="R364" s="258"/>
      <c r="S364" s="258"/>
      <c r="T364" s="25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0" t="s">
        <v>171</v>
      </c>
      <c r="AU364" s="260" t="s">
        <v>84</v>
      </c>
      <c r="AV364" s="13" t="s">
        <v>81</v>
      </c>
      <c r="AW364" s="13" t="s">
        <v>31</v>
      </c>
      <c r="AX364" s="13" t="s">
        <v>74</v>
      </c>
      <c r="AY364" s="260" t="s">
        <v>162</v>
      </c>
    </row>
    <row r="365" spans="1:51" s="14" customFormat="1" ht="12">
      <c r="A365" s="14"/>
      <c r="B365" s="261"/>
      <c r="C365" s="262"/>
      <c r="D365" s="252" t="s">
        <v>171</v>
      </c>
      <c r="E365" s="263" t="s">
        <v>1</v>
      </c>
      <c r="F365" s="264" t="s">
        <v>512</v>
      </c>
      <c r="G365" s="262"/>
      <c r="H365" s="265">
        <v>2</v>
      </c>
      <c r="I365" s="266"/>
      <c r="J365" s="262"/>
      <c r="K365" s="262"/>
      <c r="L365" s="267"/>
      <c r="M365" s="268"/>
      <c r="N365" s="269"/>
      <c r="O365" s="269"/>
      <c r="P365" s="269"/>
      <c r="Q365" s="269"/>
      <c r="R365" s="269"/>
      <c r="S365" s="269"/>
      <c r="T365" s="27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1" t="s">
        <v>171</v>
      </c>
      <c r="AU365" s="271" t="s">
        <v>84</v>
      </c>
      <c r="AV365" s="14" t="s">
        <v>84</v>
      </c>
      <c r="AW365" s="14" t="s">
        <v>31</v>
      </c>
      <c r="AX365" s="14" t="s">
        <v>74</v>
      </c>
      <c r="AY365" s="271" t="s">
        <v>162</v>
      </c>
    </row>
    <row r="366" spans="1:51" s="14" customFormat="1" ht="12">
      <c r="A366" s="14"/>
      <c r="B366" s="261"/>
      <c r="C366" s="262"/>
      <c r="D366" s="252" t="s">
        <v>171</v>
      </c>
      <c r="E366" s="263" t="s">
        <v>1</v>
      </c>
      <c r="F366" s="264" t="s">
        <v>513</v>
      </c>
      <c r="G366" s="262"/>
      <c r="H366" s="265">
        <v>1</v>
      </c>
      <c r="I366" s="266"/>
      <c r="J366" s="262"/>
      <c r="K366" s="262"/>
      <c r="L366" s="267"/>
      <c r="M366" s="268"/>
      <c r="N366" s="269"/>
      <c r="O366" s="269"/>
      <c r="P366" s="269"/>
      <c r="Q366" s="269"/>
      <c r="R366" s="269"/>
      <c r="S366" s="269"/>
      <c r="T366" s="27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1" t="s">
        <v>171</v>
      </c>
      <c r="AU366" s="271" t="s">
        <v>84</v>
      </c>
      <c r="AV366" s="14" t="s">
        <v>84</v>
      </c>
      <c r="AW366" s="14" t="s">
        <v>31</v>
      </c>
      <c r="AX366" s="14" t="s">
        <v>74</v>
      </c>
      <c r="AY366" s="271" t="s">
        <v>162</v>
      </c>
    </row>
    <row r="367" spans="1:51" s="15" customFormat="1" ht="12">
      <c r="A367" s="15"/>
      <c r="B367" s="272"/>
      <c r="C367" s="273"/>
      <c r="D367" s="252" t="s">
        <v>171</v>
      </c>
      <c r="E367" s="274" t="s">
        <v>1</v>
      </c>
      <c r="F367" s="275" t="s">
        <v>125</v>
      </c>
      <c r="G367" s="273"/>
      <c r="H367" s="276">
        <v>3</v>
      </c>
      <c r="I367" s="277"/>
      <c r="J367" s="273"/>
      <c r="K367" s="273"/>
      <c r="L367" s="278"/>
      <c r="M367" s="279"/>
      <c r="N367" s="280"/>
      <c r="O367" s="280"/>
      <c r="P367" s="280"/>
      <c r="Q367" s="280"/>
      <c r="R367" s="280"/>
      <c r="S367" s="280"/>
      <c r="T367" s="281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82" t="s">
        <v>171</v>
      </c>
      <c r="AU367" s="282" t="s">
        <v>84</v>
      </c>
      <c r="AV367" s="15" t="s">
        <v>169</v>
      </c>
      <c r="AW367" s="15" t="s">
        <v>31</v>
      </c>
      <c r="AX367" s="15" t="s">
        <v>81</v>
      </c>
      <c r="AY367" s="282" t="s">
        <v>162</v>
      </c>
    </row>
    <row r="368" spans="1:65" s="2" customFormat="1" ht="16.5" customHeight="1">
      <c r="A368" s="39"/>
      <c r="B368" s="40"/>
      <c r="C368" s="237" t="s">
        <v>514</v>
      </c>
      <c r="D368" s="237" t="s">
        <v>164</v>
      </c>
      <c r="E368" s="238" t="s">
        <v>515</v>
      </c>
      <c r="F368" s="239" t="s">
        <v>516</v>
      </c>
      <c r="G368" s="240" t="s">
        <v>359</v>
      </c>
      <c r="H368" s="241">
        <v>1</v>
      </c>
      <c r="I368" s="242"/>
      <c r="J368" s="243">
        <f>ROUND(I368*H368,2)</f>
        <v>0</v>
      </c>
      <c r="K368" s="239" t="s">
        <v>1</v>
      </c>
      <c r="L368" s="45"/>
      <c r="M368" s="244" t="s">
        <v>1</v>
      </c>
      <c r="N368" s="245" t="s">
        <v>39</v>
      </c>
      <c r="O368" s="92"/>
      <c r="P368" s="246">
        <f>O368*H368</f>
        <v>0</v>
      </c>
      <c r="Q368" s="246">
        <v>0.00034</v>
      </c>
      <c r="R368" s="246">
        <f>Q368*H368</f>
        <v>0.00034</v>
      </c>
      <c r="S368" s="246">
        <v>0</v>
      </c>
      <c r="T368" s="247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8" t="s">
        <v>169</v>
      </c>
      <c r="AT368" s="248" t="s">
        <v>164</v>
      </c>
      <c r="AU368" s="248" t="s">
        <v>84</v>
      </c>
      <c r="AY368" s="18" t="s">
        <v>162</v>
      </c>
      <c r="BE368" s="249">
        <f>IF(N368="základní",J368,0)</f>
        <v>0</v>
      </c>
      <c r="BF368" s="249">
        <f>IF(N368="snížená",J368,0)</f>
        <v>0</v>
      </c>
      <c r="BG368" s="249">
        <f>IF(N368="zákl. přenesená",J368,0)</f>
        <v>0</v>
      </c>
      <c r="BH368" s="249">
        <f>IF(N368="sníž. přenesená",J368,0)</f>
        <v>0</v>
      </c>
      <c r="BI368" s="249">
        <f>IF(N368="nulová",J368,0)</f>
        <v>0</v>
      </c>
      <c r="BJ368" s="18" t="s">
        <v>81</v>
      </c>
      <c r="BK368" s="249">
        <f>ROUND(I368*H368,2)</f>
        <v>0</v>
      </c>
      <c r="BL368" s="18" t="s">
        <v>169</v>
      </c>
      <c r="BM368" s="248" t="s">
        <v>517</v>
      </c>
    </row>
    <row r="369" spans="1:51" s="13" customFormat="1" ht="12">
      <c r="A369" s="13"/>
      <c r="B369" s="250"/>
      <c r="C369" s="251"/>
      <c r="D369" s="252" t="s">
        <v>171</v>
      </c>
      <c r="E369" s="253" t="s">
        <v>1</v>
      </c>
      <c r="F369" s="254" t="s">
        <v>172</v>
      </c>
      <c r="G369" s="251"/>
      <c r="H369" s="253" t="s">
        <v>1</v>
      </c>
      <c r="I369" s="255"/>
      <c r="J369" s="251"/>
      <c r="K369" s="251"/>
      <c r="L369" s="256"/>
      <c r="M369" s="257"/>
      <c r="N369" s="258"/>
      <c r="O369" s="258"/>
      <c r="P369" s="258"/>
      <c r="Q369" s="258"/>
      <c r="R369" s="258"/>
      <c r="S369" s="258"/>
      <c r="T369" s="25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0" t="s">
        <v>171</v>
      </c>
      <c r="AU369" s="260" t="s">
        <v>84</v>
      </c>
      <c r="AV369" s="13" t="s">
        <v>81</v>
      </c>
      <c r="AW369" s="13" t="s">
        <v>31</v>
      </c>
      <c r="AX369" s="13" t="s">
        <v>74</v>
      </c>
      <c r="AY369" s="260" t="s">
        <v>162</v>
      </c>
    </row>
    <row r="370" spans="1:51" s="14" customFormat="1" ht="12">
      <c r="A370" s="14"/>
      <c r="B370" s="261"/>
      <c r="C370" s="262"/>
      <c r="D370" s="252" t="s">
        <v>171</v>
      </c>
      <c r="E370" s="263" t="s">
        <v>1</v>
      </c>
      <c r="F370" s="264" t="s">
        <v>81</v>
      </c>
      <c r="G370" s="262"/>
      <c r="H370" s="265">
        <v>1</v>
      </c>
      <c r="I370" s="266"/>
      <c r="J370" s="262"/>
      <c r="K370" s="262"/>
      <c r="L370" s="267"/>
      <c r="M370" s="268"/>
      <c r="N370" s="269"/>
      <c r="O370" s="269"/>
      <c r="P370" s="269"/>
      <c r="Q370" s="269"/>
      <c r="R370" s="269"/>
      <c r="S370" s="269"/>
      <c r="T370" s="270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1" t="s">
        <v>171</v>
      </c>
      <c r="AU370" s="271" t="s">
        <v>84</v>
      </c>
      <c r="AV370" s="14" t="s">
        <v>84</v>
      </c>
      <c r="AW370" s="14" t="s">
        <v>31</v>
      </c>
      <c r="AX370" s="14" t="s">
        <v>81</v>
      </c>
      <c r="AY370" s="271" t="s">
        <v>162</v>
      </c>
    </row>
    <row r="371" spans="1:65" s="2" customFormat="1" ht="16.5" customHeight="1">
      <c r="A371" s="39"/>
      <c r="B371" s="40"/>
      <c r="C371" s="237" t="s">
        <v>518</v>
      </c>
      <c r="D371" s="237" t="s">
        <v>164</v>
      </c>
      <c r="E371" s="238" t="s">
        <v>519</v>
      </c>
      <c r="F371" s="239" t="s">
        <v>520</v>
      </c>
      <c r="G371" s="240" t="s">
        <v>359</v>
      </c>
      <c r="H371" s="241">
        <v>1</v>
      </c>
      <c r="I371" s="242"/>
      <c r="J371" s="243">
        <f>ROUND(I371*H371,2)</f>
        <v>0</v>
      </c>
      <c r="K371" s="239" t="s">
        <v>168</v>
      </c>
      <c r="L371" s="45"/>
      <c r="M371" s="244" t="s">
        <v>1</v>
      </c>
      <c r="N371" s="245" t="s">
        <v>39</v>
      </c>
      <c r="O371" s="92"/>
      <c r="P371" s="246">
        <f>O371*H371</f>
        <v>0</v>
      </c>
      <c r="Q371" s="246">
        <v>0.32906</v>
      </c>
      <c r="R371" s="246">
        <f>Q371*H371</f>
        <v>0.32906</v>
      </c>
      <c r="S371" s="246">
        <v>0</v>
      </c>
      <c r="T371" s="247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48" t="s">
        <v>169</v>
      </c>
      <c r="AT371" s="248" t="s">
        <v>164</v>
      </c>
      <c r="AU371" s="248" t="s">
        <v>84</v>
      </c>
      <c r="AY371" s="18" t="s">
        <v>162</v>
      </c>
      <c r="BE371" s="249">
        <f>IF(N371="základní",J371,0)</f>
        <v>0</v>
      </c>
      <c r="BF371" s="249">
        <f>IF(N371="snížená",J371,0)</f>
        <v>0</v>
      </c>
      <c r="BG371" s="249">
        <f>IF(N371="zákl. přenesená",J371,0)</f>
        <v>0</v>
      </c>
      <c r="BH371" s="249">
        <f>IF(N371="sníž. přenesená",J371,0)</f>
        <v>0</v>
      </c>
      <c r="BI371" s="249">
        <f>IF(N371="nulová",J371,0)</f>
        <v>0</v>
      </c>
      <c r="BJ371" s="18" t="s">
        <v>81</v>
      </c>
      <c r="BK371" s="249">
        <f>ROUND(I371*H371,2)</f>
        <v>0</v>
      </c>
      <c r="BL371" s="18" t="s">
        <v>169</v>
      </c>
      <c r="BM371" s="248" t="s">
        <v>521</v>
      </c>
    </row>
    <row r="372" spans="1:51" s="13" customFormat="1" ht="12">
      <c r="A372" s="13"/>
      <c r="B372" s="250"/>
      <c r="C372" s="251"/>
      <c r="D372" s="252" t="s">
        <v>171</v>
      </c>
      <c r="E372" s="253" t="s">
        <v>1</v>
      </c>
      <c r="F372" s="254" t="s">
        <v>383</v>
      </c>
      <c r="G372" s="251"/>
      <c r="H372" s="253" t="s">
        <v>1</v>
      </c>
      <c r="I372" s="255"/>
      <c r="J372" s="251"/>
      <c r="K372" s="251"/>
      <c r="L372" s="256"/>
      <c r="M372" s="257"/>
      <c r="N372" s="258"/>
      <c r="O372" s="258"/>
      <c r="P372" s="258"/>
      <c r="Q372" s="258"/>
      <c r="R372" s="258"/>
      <c r="S372" s="258"/>
      <c r="T372" s="25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0" t="s">
        <v>171</v>
      </c>
      <c r="AU372" s="260" t="s">
        <v>84</v>
      </c>
      <c r="AV372" s="13" t="s">
        <v>81</v>
      </c>
      <c r="AW372" s="13" t="s">
        <v>31</v>
      </c>
      <c r="AX372" s="13" t="s">
        <v>74</v>
      </c>
      <c r="AY372" s="260" t="s">
        <v>162</v>
      </c>
    </row>
    <row r="373" spans="1:51" s="14" customFormat="1" ht="12">
      <c r="A373" s="14"/>
      <c r="B373" s="261"/>
      <c r="C373" s="262"/>
      <c r="D373" s="252" t="s">
        <v>171</v>
      </c>
      <c r="E373" s="263" t="s">
        <v>1</v>
      </c>
      <c r="F373" s="264" t="s">
        <v>81</v>
      </c>
      <c r="G373" s="262"/>
      <c r="H373" s="265">
        <v>1</v>
      </c>
      <c r="I373" s="266"/>
      <c r="J373" s="262"/>
      <c r="K373" s="262"/>
      <c r="L373" s="267"/>
      <c r="M373" s="268"/>
      <c r="N373" s="269"/>
      <c r="O373" s="269"/>
      <c r="P373" s="269"/>
      <c r="Q373" s="269"/>
      <c r="R373" s="269"/>
      <c r="S373" s="269"/>
      <c r="T373" s="27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1" t="s">
        <v>171</v>
      </c>
      <c r="AU373" s="271" t="s">
        <v>84</v>
      </c>
      <c r="AV373" s="14" t="s">
        <v>84</v>
      </c>
      <c r="AW373" s="14" t="s">
        <v>31</v>
      </c>
      <c r="AX373" s="14" t="s">
        <v>81</v>
      </c>
      <c r="AY373" s="271" t="s">
        <v>162</v>
      </c>
    </row>
    <row r="374" spans="1:65" s="2" customFormat="1" ht="16.5" customHeight="1">
      <c r="A374" s="39"/>
      <c r="B374" s="40"/>
      <c r="C374" s="294" t="s">
        <v>522</v>
      </c>
      <c r="D374" s="294" t="s">
        <v>311</v>
      </c>
      <c r="E374" s="295" t="s">
        <v>523</v>
      </c>
      <c r="F374" s="296" t="s">
        <v>524</v>
      </c>
      <c r="G374" s="297" t="s">
        <v>359</v>
      </c>
      <c r="H374" s="298">
        <v>1</v>
      </c>
      <c r="I374" s="299"/>
      <c r="J374" s="300">
        <f>ROUND(I374*H374,2)</f>
        <v>0</v>
      </c>
      <c r="K374" s="296" t="s">
        <v>168</v>
      </c>
      <c r="L374" s="301"/>
      <c r="M374" s="302" t="s">
        <v>1</v>
      </c>
      <c r="N374" s="303" t="s">
        <v>39</v>
      </c>
      <c r="O374" s="92"/>
      <c r="P374" s="246">
        <f>O374*H374</f>
        <v>0</v>
      </c>
      <c r="Q374" s="246">
        <v>0.0295</v>
      </c>
      <c r="R374" s="246">
        <f>Q374*H374</f>
        <v>0.0295</v>
      </c>
      <c r="S374" s="246">
        <v>0</v>
      </c>
      <c r="T374" s="247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8" t="s">
        <v>216</v>
      </c>
      <c r="AT374" s="248" t="s">
        <v>311</v>
      </c>
      <c r="AU374" s="248" t="s">
        <v>84</v>
      </c>
      <c r="AY374" s="18" t="s">
        <v>162</v>
      </c>
      <c r="BE374" s="249">
        <f>IF(N374="základní",J374,0)</f>
        <v>0</v>
      </c>
      <c r="BF374" s="249">
        <f>IF(N374="snížená",J374,0)</f>
        <v>0</v>
      </c>
      <c r="BG374" s="249">
        <f>IF(N374="zákl. přenesená",J374,0)</f>
        <v>0</v>
      </c>
      <c r="BH374" s="249">
        <f>IF(N374="sníž. přenesená",J374,0)</f>
        <v>0</v>
      </c>
      <c r="BI374" s="249">
        <f>IF(N374="nulová",J374,0)</f>
        <v>0</v>
      </c>
      <c r="BJ374" s="18" t="s">
        <v>81</v>
      </c>
      <c r="BK374" s="249">
        <f>ROUND(I374*H374,2)</f>
        <v>0</v>
      </c>
      <c r="BL374" s="18" t="s">
        <v>169</v>
      </c>
      <c r="BM374" s="248" t="s">
        <v>525</v>
      </c>
    </row>
    <row r="375" spans="1:51" s="13" customFormat="1" ht="12">
      <c r="A375" s="13"/>
      <c r="B375" s="250"/>
      <c r="C375" s="251"/>
      <c r="D375" s="252" t="s">
        <v>171</v>
      </c>
      <c r="E375" s="253" t="s">
        <v>1</v>
      </c>
      <c r="F375" s="254" t="s">
        <v>383</v>
      </c>
      <c r="G375" s="251"/>
      <c r="H375" s="253" t="s">
        <v>1</v>
      </c>
      <c r="I375" s="255"/>
      <c r="J375" s="251"/>
      <c r="K375" s="251"/>
      <c r="L375" s="256"/>
      <c r="M375" s="257"/>
      <c r="N375" s="258"/>
      <c r="O375" s="258"/>
      <c r="P375" s="258"/>
      <c r="Q375" s="258"/>
      <c r="R375" s="258"/>
      <c r="S375" s="258"/>
      <c r="T375" s="25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0" t="s">
        <v>171</v>
      </c>
      <c r="AU375" s="260" t="s">
        <v>84</v>
      </c>
      <c r="AV375" s="13" t="s">
        <v>81</v>
      </c>
      <c r="AW375" s="13" t="s">
        <v>31</v>
      </c>
      <c r="AX375" s="13" t="s">
        <v>74</v>
      </c>
      <c r="AY375" s="260" t="s">
        <v>162</v>
      </c>
    </row>
    <row r="376" spans="1:51" s="14" customFormat="1" ht="12">
      <c r="A376" s="14"/>
      <c r="B376" s="261"/>
      <c r="C376" s="262"/>
      <c r="D376" s="252" t="s">
        <v>171</v>
      </c>
      <c r="E376" s="263" t="s">
        <v>1</v>
      </c>
      <c r="F376" s="264" t="s">
        <v>81</v>
      </c>
      <c r="G376" s="262"/>
      <c r="H376" s="265">
        <v>1</v>
      </c>
      <c r="I376" s="266"/>
      <c r="J376" s="262"/>
      <c r="K376" s="262"/>
      <c r="L376" s="267"/>
      <c r="M376" s="268"/>
      <c r="N376" s="269"/>
      <c r="O376" s="269"/>
      <c r="P376" s="269"/>
      <c r="Q376" s="269"/>
      <c r="R376" s="269"/>
      <c r="S376" s="269"/>
      <c r="T376" s="270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71" t="s">
        <v>171</v>
      </c>
      <c r="AU376" s="271" t="s">
        <v>84</v>
      </c>
      <c r="AV376" s="14" t="s">
        <v>84</v>
      </c>
      <c r="AW376" s="14" t="s">
        <v>31</v>
      </c>
      <c r="AX376" s="14" t="s">
        <v>81</v>
      </c>
      <c r="AY376" s="271" t="s">
        <v>162</v>
      </c>
    </row>
    <row r="377" spans="1:65" s="2" customFormat="1" ht="16.5" customHeight="1">
      <c r="A377" s="39"/>
      <c r="B377" s="40"/>
      <c r="C377" s="294" t="s">
        <v>526</v>
      </c>
      <c r="D377" s="294" t="s">
        <v>311</v>
      </c>
      <c r="E377" s="295" t="s">
        <v>527</v>
      </c>
      <c r="F377" s="296" t="s">
        <v>528</v>
      </c>
      <c r="G377" s="297" t="s">
        <v>359</v>
      </c>
      <c r="H377" s="298">
        <v>1</v>
      </c>
      <c r="I377" s="299"/>
      <c r="J377" s="300">
        <f>ROUND(I377*H377,2)</f>
        <v>0</v>
      </c>
      <c r="K377" s="296" t="s">
        <v>1</v>
      </c>
      <c r="L377" s="301"/>
      <c r="M377" s="302" t="s">
        <v>1</v>
      </c>
      <c r="N377" s="303" t="s">
        <v>39</v>
      </c>
      <c r="O377" s="92"/>
      <c r="P377" s="246">
        <f>O377*H377</f>
        <v>0</v>
      </c>
      <c r="Q377" s="246">
        <v>0.005</v>
      </c>
      <c r="R377" s="246">
        <f>Q377*H377</f>
        <v>0.005</v>
      </c>
      <c r="S377" s="246">
        <v>0</v>
      </c>
      <c r="T377" s="247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8" t="s">
        <v>216</v>
      </c>
      <c r="AT377" s="248" t="s">
        <v>311</v>
      </c>
      <c r="AU377" s="248" t="s">
        <v>84</v>
      </c>
      <c r="AY377" s="18" t="s">
        <v>162</v>
      </c>
      <c r="BE377" s="249">
        <f>IF(N377="základní",J377,0)</f>
        <v>0</v>
      </c>
      <c r="BF377" s="249">
        <f>IF(N377="snížená",J377,0)</f>
        <v>0</v>
      </c>
      <c r="BG377" s="249">
        <f>IF(N377="zákl. přenesená",J377,0)</f>
        <v>0</v>
      </c>
      <c r="BH377" s="249">
        <f>IF(N377="sníž. přenesená",J377,0)</f>
        <v>0</v>
      </c>
      <c r="BI377" s="249">
        <f>IF(N377="nulová",J377,0)</f>
        <v>0</v>
      </c>
      <c r="BJ377" s="18" t="s">
        <v>81</v>
      </c>
      <c r="BK377" s="249">
        <f>ROUND(I377*H377,2)</f>
        <v>0</v>
      </c>
      <c r="BL377" s="18" t="s">
        <v>169</v>
      </c>
      <c r="BM377" s="248" t="s">
        <v>529</v>
      </c>
    </row>
    <row r="378" spans="1:51" s="13" customFormat="1" ht="12">
      <c r="A378" s="13"/>
      <c r="B378" s="250"/>
      <c r="C378" s="251"/>
      <c r="D378" s="252" t="s">
        <v>171</v>
      </c>
      <c r="E378" s="253" t="s">
        <v>1</v>
      </c>
      <c r="F378" s="254" t="s">
        <v>383</v>
      </c>
      <c r="G378" s="251"/>
      <c r="H378" s="253" t="s">
        <v>1</v>
      </c>
      <c r="I378" s="255"/>
      <c r="J378" s="251"/>
      <c r="K378" s="251"/>
      <c r="L378" s="256"/>
      <c r="M378" s="257"/>
      <c r="N378" s="258"/>
      <c r="O378" s="258"/>
      <c r="P378" s="258"/>
      <c r="Q378" s="258"/>
      <c r="R378" s="258"/>
      <c r="S378" s="258"/>
      <c r="T378" s="25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0" t="s">
        <v>171</v>
      </c>
      <c r="AU378" s="260" t="s">
        <v>84</v>
      </c>
      <c r="AV378" s="13" t="s">
        <v>81</v>
      </c>
      <c r="AW378" s="13" t="s">
        <v>31</v>
      </c>
      <c r="AX378" s="13" t="s">
        <v>74</v>
      </c>
      <c r="AY378" s="260" t="s">
        <v>162</v>
      </c>
    </row>
    <row r="379" spans="1:51" s="14" customFormat="1" ht="12">
      <c r="A379" s="14"/>
      <c r="B379" s="261"/>
      <c r="C379" s="262"/>
      <c r="D379" s="252" t="s">
        <v>171</v>
      </c>
      <c r="E379" s="263" t="s">
        <v>1</v>
      </c>
      <c r="F379" s="264" t="s">
        <v>81</v>
      </c>
      <c r="G379" s="262"/>
      <c r="H379" s="265">
        <v>1</v>
      </c>
      <c r="I379" s="266"/>
      <c r="J379" s="262"/>
      <c r="K379" s="262"/>
      <c r="L379" s="267"/>
      <c r="M379" s="268"/>
      <c r="N379" s="269"/>
      <c r="O379" s="269"/>
      <c r="P379" s="269"/>
      <c r="Q379" s="269"/>
      <c r="R379" s="269"/>
      <c r="S379" s="269"/>
      <c r="T379" s="270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71" t="s">
        <v>171</v>
      </c>
      <c r="AU379" s="271" t="s">
        <v>84</v>
      </c>
      <c r="AV379" s="14" t="s">
        <v>84</v>
      </c>
      <c r="AW379" s="14" t="s">
        <v>31</v>
      </c>
      <c r="AX379" s="14" t="s">
        <v>81</v>
      </c>
      <c r="AY379" s="271" t="s">
        <v>162</v>
      </c>
    </row>
    <row r="380" spans="1:65" s="2" customFormat="1" ht="16.5" customHeight="1">
      <c r="A380" s="39"/>
      <c r="B380" s="40"/>
      <c r="C380" s="237" t="s">
        <v>530</v>
      </c>
      <c r="D380" s="237" t="s">
        <v>164</v>
      </c>
      <c r="E380" s="238" t="s">
        <v>531</v>
      </c>
      <c r="F380" s="239" t="s">
        <v>532</v>
      </c>
      <c r="G380" s="240" t="s">
        <v>359</v>
      </c>
      <c r="H380" s="241">
        <v>2</v>
      </c>
      <c r="I380" s="242"/>
      <c r="J380" s="243">
        <f>ROUND(I380*H380,2)</f>
        <v>0</v>
      </c>
      <c r="K380" s="239" t="s">
        <v>168</v>
      </c>
      <c r="L380" s="45"/>
      <c r="M380" s="244" t="s">
        <v>1</v>
      </c>
      <c r="N380" s="245" t="s">
        <v>39</v>
      </c>
      <c r="O380" s="92"/>
      <c r="P380" s="246">
        <f>O380*H380</f>
        <v>0</v>
      </c>
      <c r="Q380" s="246">
        <v>0.12303</v>
      </c>
      <c r="R380" s="246">
        <f>Q380*H380</f>
        <v>0.24606</v>
      </c>
      <c r="S380" s="246">
        <v>0</v>
      </c>
      <c r="T380" s="247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8" t="s">
        <v>169</v>
      </c>
      <c r="AT380" s="248" t="s">
        <v>164</v>
      </c>
      <c r="AU380" s="248" t="s">
        <v>84</v>
      </c>
      <c r="AY380" s="18" t="s">
        <v>162</v>
      </c>
      <c r="BE380" s="249">
        <f>IF(N380="základní",J380,0)</f>
        <v>0</v>
      </c>
      <c r="BF380" s="249">
        <f>IF(N380="snížená",J380,0)</f>
        <v>0</v>
      </c>
      <c r="BG380" s="249">
        <f>IF(N380="zákl. přenesená",J380,0)</f>
        <v>0</v>
      </c>
      <c r="BH380" s="249">
        <f>IF(N380="sníž. přenesená",J380,0)</f>
        <v>0</v>
      </c>
      <c r="BI380" s="249">
        <f>IF(N380="nulová",J380,0)</f>
        <v>0</v>
      </c>
      <c r="BJ380" s="18" t="s">
        <v>81</v>
      </c>
      <c r="BK380" s="249">
        <f>ROUND(I380*H380,2)</f>
        <v>0</v>
      </c>
      <c r="BL380" s="18" t="s">
        <v>169</v>
      </c>
      <c r="BM380" s="248" t="s">
        <v>533</v>
      </c>
    </row>
    <row r="381" spans="1:51" s="13" customFormat="1" ht="12">
      <c r="A381" s="13"/>
      <c r="B381" s="250"/>
      <c r="C381" s="251"/>
      <c r="D381" s="252" t="s">
        <v>171</v>
      </c>
      <c r="E381" s="253" t="s">
        <v>1</v>
      </c>
      <c r="F381" s="254" t="s">
        <v>383</v>
      </c>
      <c r="G381" s="251"/>
      <c r="H381" s="253" t="s">
        <v>1</v>
      </c>
      <c r="I381" s="255"/>
      <c r="J381" s="251"/>
      <c r="K381" s="251"/>
      <c r="L381" s="256"/>
      <c r="M381" s="257"/>
      <c r="N381" s="258"/>
      <c r="O381" s="258"/>
      <c r="P381" s="258"/>
      <c r="Q381" s="258"/>
      <c r="R381" s="258"/>
      <c r="S381" s="258"/>
      <c r="T381" s="25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0" t="s">
        <v>171</v>
      </c>
      <c r="AU381" s="260" t="s">
        <v>84</v>
      </c>
      <c r="AV381" s="13" t="s">
        <v>81</v>
      </c>
      <c r="AW381" s="13" t="s">
        <v>31</v>
      </c>
      <c r="AX381" s="13" t="s">
        <v>74</v>
      </c>
      <c r="AY381" s="260" t="s">
        <v>162</v>
      </c>
    </row>
    <row r="382" spans="1:51" s="14" customFormat="1" ht="12">
      <c r="A382" s="14"/>
      <c r="B382" s="261"/>
      <c r="C382" s="262"/>
      <c r="D382" s="252" t="s">
        <v>171</v>
      </c>
      <c r="E382" s="263" t="s">
        <v>1</v>
      </c>
      <c r="F382" s="264" t="s">
        <v>84</v>
      </c>
      <c r="G382" s="262"/>
      <c r="H382" s="265">
        <v>2</v>
      </c>
      <c r="I382" s="266"/>
      <c r="J382" s="262"/>
      <c r="K382" s="262"/>
      <c r="L382" s="267"/>
      <c r="M382" s="268"/>
      <c r="N382" s="269"/>
      <c r="O382" s="269"/>
      <c r="P382" s="269"/>
      <c r="Q382" s="269"/>
      <c r="R382" s="269"/>
      <c r="S382" s="269"/>
      <c r="T382" s="27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1" t="s">
        <v>171</v>
      </c>
      <c r="AU382" s="271" t="s">
        <v>84</v>
      </c>
      <c r="AV382" s="14" t="s">
        <v>84</v>
      </c>
      <c r="AW382" s="14" t="s">
        <v>31</v>
      </c>
      <c r="AX382" s="14" t="s">
        <v>81</v>
      </c>
      <c r="AY382" s="271" t="s">
        <v>162</v>
      </c>
    </row>
    <row r="383" spans="1:65" s="2" customFormat="1" ht="16.5" customHeight="1">
      <c r="A383" s="39"/>
      <c r="B383" s="40"/>
      <c r="C383" s="294" t="s">
        <v>534</v>
      </c>
      <c r="D383" s="294" t="s">
        <v>311</v>
      </c>
      <c r="E383" s="295" t="s">
        <v>535</v>
      </c>
      <c r="F383" s="296" t="s">
        <v>536</v>
      </c>
      <c r="G383" s="297" t="s">
        <v>359</v>
      </c>
      <c r="H383" s="298">
        <v>2</v>
      </c>
      <c r="I383" s="299"/>
      <c r="J383" s="300">
        <f>ROUND(I383*H383,2)</f>
        <v>0</v>
      </c>
      <c r="K383" s="296" t="s">
        <v>1</v>
      </c>
      <c r="L383" s="301"/>
      <c r="M383" s="302" t="s">
        <v>1</v>
      </c>
      <c r="N383" s="303" t="s">
        <v>39</v>
      </c>
      <c r="O383" s="92"/>
      <c r="P383" s="246">
        <f>O383*H383</f>
        <v>0</v>
      </c>
      <c r="Q383" s="246">
        <v>0.0133</v>
      </c>
      <c r="R383" s="246">
        <f>Q383*H383</f>
        <v>0.0266</v>
      </c>
      <c r="S383" s="246">
        <v>0</v>
      </c>
      <c r="T383" s="247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48" t="s">
        <v>216</v>
      </c>
      <c r="AT383" s="248" t="s">
        <v>311</v>
      </c>
      <c r="AU383" s="248" t="s">
        <v>84</v>
      </c>
      <c r="AY383" s="18" t="s">
        <v>162</v>
      </c>
      <c r="BE383" s="249">
        <f>IF(N383="základní",J383,0)</f>
        <v>0</v>
      </c>
      <c r="BF383" s="249">
        <f>IF(N383="snížená",J383,0)</f>
        <v>0</v>
      </c>
      <c r="BG383" s="249">
        <f>IF(N383="zákl. přenesená",J383,0)</f>
        <v>0</v>
      </c>
      <c r="BH383" s="249">
        <f>IF(N383="sníž. přenesená",J383,0)</f>
        <v>0</v>
      </c>
      <c r="BI383" s="249">
        <f>IF(N383="nulová",J383,0)</f>
        <v>0</v>
      </c>
      <c r="BJ383" s="18" t="s">
        <v>81</v>
      </c>
      <c r="BK383" s="249">
        <f>ROUND(I383*H383,2)</f>
        <v>0</v>
      </c>
      <c r="BL383" s="18" t="s">
        <v>169</v>
      </c>
      <c r="BM383" s="248" t="s">
        <v>537</v>
      </c>
    </row>
    <row r="384" spans="1:51" s="13" customFormat="1" ht="12">
      <c r="A384" s="13"/>
      <c r="B384" s="250"/>
      <c r="C384" s="251"/>
      <c r="D384" s="252" t="s">
        <v>171</v>
      </c>
      <c r="E384" s="253" t="s">
        <v>1</v>
      </c>
      <c r="F384" s="254" t="s">
        <v>383</v>
      </c>
      <c r="G384" s="251"/>
      <c r="H384" s="253" t="s">
        <v>1</v>
      </c>
      <c r="I384" s="255"/>
      <c r="J384" s="251"/>
      <c r="K384" s="251"/>
      <c r="L384" s="256"/>
      <c r="M384" s="257"/>
      <c r="N384" s="258"/>
      <c r="O384" s="258"/>
      <c r="P384" s="258"/>
      <c r="Q384" s="258"/>
      <c r="R384" s="258"/>
      <c r="S384" s="258"/>
      <c r="T384" s="25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0" t="s">
        <v>171</v>
      </c>
      <c r="AU384" s="260" t="s">
        <v>84</v>
      </c>
      <c r="AV384" s="13" t="s">
        <v>81</v>
      </c>
      <c r="AW384" s="13" t="s">
        <v>31</v>
      </c>
      <c r="AX384" s="13" t="s">
        <v>74</v>
      </c>
      <c r="AY384" s="260" t="s">
        <v>162</v>
      </c>
    </row>
    <row r="385" spans="1:51" s="14" customFormat="1" ht="12">
      <c r="A385" s="14"/>
      <c r="B385" s="261"/>
      <c r="C385" s="262"/>
      <c r="D385" s="252" t="s">
        <v>171</v>
      </c>
      <c r="E385" s="263" t="s">
        <v>1</v>
      </c>
      <c r="F385" s="264" t="s">
        <v>84</v>
      </c>
      <c r="G385" s="262"/>
      <c r="H385" s="265">
        <v>2</v>
      </c>
      <c r="I385" s="266"/>
      <c r="J385" s="262"/>
      <c r="K385" s="262"/>
      <c r="L385" s="267"/>
      <c r="M385" s="268"/>
      <c r="N385" s="269"/>
      <c r="O385" s="269"/>
      <c r="P385" s="269"/>
      <c r="Q385" s="269"/>
      <c r="R385" s="269"/>
      <c r="S385" s="269"/>
      <c r="T385" s="27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1" t="s">
        <v>171</v>
      </c>
      <c r="AU385" s="271" t="s">
        <v>84</v>
      </c>
      <c r="AV385" s="14" t="s">
        <v>84</v>
      </c>
      <c r="AW385" s="14" t="s">
        <v>31</v>
      </c>
      <c r="AX385" s="14" t="s">
        <v>81</v>
      </c>
      <c r="AY385" s="271" t="s">
        <v>162</v>
      </c>
    </row>
    <row r="386" spans="1:65" s="2" customFormat="1" ht="16.5" customHeight="1">
      <c r="A386" s="39"/>
      <c r="B386" s="40"/>
      <c r="C386" s="294" t="s">
        <v>538</v>
      </c>
      <c r="D386" s="294" t="s">
        <v>311</v>
      </c>
      <c r="E386" s="295" t="s">
        <v>539</v>
      </c>
      <c r="F386" s="296" t="s">
        <v>540</v>
      </c>
      <c r="G386" s="297" t="s">
        <v>359</v>
      </c>
      <c r="H386" s="298">
        <v>2</v>
      </c>
      <c r="I386" s="299"/>
      <c r="J386" s="300">
        <f>ROUND(I386*H386,2)</f>
        <v>0</v>
      </c>
      <c r="K386" s="296" t="s">
        <v>1</v>
      </c>
      <c r="L386" s="301"/>
      <c r="M386" s="302" t="s">
        <v>1</v>
      </c>
      <c r="N386" s="303" t="s">
        <v>39</v>
      </c>
      <c r="O386" s="92"/>
      <c r="P386" s="246">
        <f>O386*H386</f>
        <v>0</v>
      </c>
      <c r="Q386" s="246">
        <v>0.005</v>
      </c>
      <c r="R386" s="246">
        <f>Q386*H386</f>
        <v>0.01</v>
      </c>
      <c r="S386" s="246">
        <v>0</v>
      </c>
      <c r="T386" s="247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8" t="s">
        <v>216</v>
      </c>
      <c r="AT386" s="248" t="s">
        <v>311</v>
      </c>
      <c r="AU386" s="248" t="s">
        <v>84</v>
      </c>
      <c r="AY386" s="18" t="s">
        <v>162</v>
      </c>
      <c r="BE386" s="249">
        <f>IF(N386="základní",J386,0)</f>
        <v>0</v>
      </c>
      <c r="BF386" s="249">
        <f>IF(N386="snížená",J386,0)</f>
        <v>0</v>
      </c>
      <c r="BG386" s="249">
        <f>IF(N386="zákl. přenesená",J386,0)</f>
        <v>0</v>
      </c>
      <c r="BH386" s="249">
        <f>IF(N386="sníž. přenesená",J386,0)</f>
        <v>0</v>
      </c>
      <c r="BI386" s="249">
        <f>IF(N386="nulová",J386,0)</f>
        <v>0</v>
      </c>
      <c r="BJ386" s="18" t="s">
        <v>81</v>
      </c>
      <c r="BK386" s="249">
        <f>ROUND(I386*H386,2)</f>
        <v>0</v>
      </c>
      <c r="BL386" s="18" t="s">
        <v>169</v>
      </c>
      <c r="BM386" s="248" t="s">
        <v>541</v>
      </c>
    </row>
    <row r="387" spans="1:51" s="13" customFormat="1" ht="12">
      <c r="A387" s="13"/>
      <c r="B387" s="250"/>
      <c r="C387" s="251"/>
      <c r="D387" s="252" t="s">
        <v>171</v>
      </c>
      <c r="E387" s="253" t="s">
        <v>1</v>
      </c>
      <c r="F387" s="254" t="s">
        <v>383</v>
      </c>
      <c r="G387" s="251"/>
      <c r="H387" s="253" t="s">
        <v>1</v>
      </c>
      <c r="I387" s="255"/>
      <c r="J387" s="251"/>
      <c r="K387" s="251"/>
      <c r="L387" s="256"/>
      <c r="M387" s="257"/>
      <c r="N387" s="258"/>
      <c r="O387" s="258"/>
      <c r="P387" s="258"/>
      <c r="Q387" s="258"/>
      <c r="R387" s="258"/>
      <c r="S387" s="258"/>
      <c r="T387" s="25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0" t="s">
        <v>171</v>
      </c>
      <c r="AU387" s="260" t="s">
        <v>84</v>
      </c>
      <c r="AV387" s="13" t="s">
        <v>81</v>
      </c>
      <c r="AW387" s="13" t="s">
        <v>31</v>
      </c>
      <c r="AX387" s="13" t="s">
        <v>74</v>
      </c>
      <c r="AY387" s="260" t="s">
        <v>162</v>
      </c>
    </row>
    <row r="388" spans="1:51" s="14" customFormat="1" ht="12">
      <c r="A388" s="14"/>
      <c r="B388" s="261"/>
      <c r="C388" s="262"/>
      <c r="D388" s="252" t="s">
        <v>171</v>
      </c>
      <c r="E388" s="263" t="s">
        <v>1</v>
      </c>
      <c r="F388" s="264" t="s">
        <v>84</v>
      </c>
      <c r="G388" s="262"/>
      <c r="H388" s="265">
        <v>2</v>
      </c>
      <c r="I388" s="266"/>
      <c r="J388" s="262"/>
      <c r="K388" s="262"/>
      <c r="L388" s="267"/>
      <c r="M388" s="268"/>
      <c r="N388" s="269"/>
      <c r="O388" s="269"/>
      <c r="P388" s="269"/>
      <c r="Q388" s="269"/>
      <c r="R388" s="269"/>
      <c r="S388" s="269"/>
      <c r="T388" s="27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1" t="s">
        <v>171</v>
      </c>
      <c r="AU388" s="271" t="s">
        <v>84</v>
      </c>
      <c r="AV388" s="14" t="s">
        <v>84</v>
      </c>
      <c r="AW388" s="14" t="s">
        <v>31</v>
      </c>
      <c r="AX388" s="14" t="s">
        <v>81</v>
      </c>
      <c r="AY388" s="271" t="s">
        <v>162</v>
      </c>
    </row>
    <row r="389" spans="1:65" s="2" customFormat="1" ht="21.75" customHeight="1">
      <c r="A389" s="39"/>
      <c r="B389" s="40"/>
      <c r="C389" s="237" t="s">
        <v>542</v>
      </c>
      <c r="D389" s="237" t="s">
        <v>164</v>
      </c>
      <c r="E389" s="238" t="s">
        <v>543</v>
      </c>
      <c r="F389" s="239" t="s">
        <v>544</v>
      </c>
      <c r="G389" s="240" t="s">
        <v>181</v>
      </c>
      <c r="H389" s="241">
        <v>513</v>
      </c>
      <c r="I389" s="242"/>
      <c r="J389" s="243">
        <f>ROUND(I389*H389,2)</f>
        <v>0</v>
      </c>
      <c r="K389" s="239" t="s">
        <v>168</v>
      </c>
      <c r="L389" s="45"/>
      <c r="M389" s="244" t="s">
        <v>1</v>
      </c>
      <c r="N389" s="245" t="s">
        <v>39</v>
      </c>
      <c r="O389" s="92"/>
      <c r="P389" s="246">
        <f>O389*H389</f>
        <v>0</v>
      </c>
      <c r="Q389" s="246">
        <v>0</v>
      </c>
      <c r="R389" s="246">
        <f>Q389*H389</f>
        <v>0</v>
      </c>
      <c r="S389" s="246">
        <v>0</v>
      </c>
      <c r="T389" s="247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8" t="s">
        <v>169</v>
      </c>
      <c r="AT389" s="248" t="s">
        <v>164</v>
      </c>
      <c r="AU389" s="248" t="s">
        <v>84</v>
      </c>
      <c r="AY389" s="18" t="s">
        <v>162</v>
      </c>
      <c r="BE389" s="249">
        <f>IF(N389="základní",J389,0)</f>
        <v>0</v>
      </c>
      <c r="BF389" s="249">
        <f>IF(N389="snížená",J389,0)</f>
        <v>0</v>
      </c>
      <c r="BG389" s="249">
        <f>IF(N389="zákl. přenesená",J389,0)</f>
        <v>0</v>
      </c>
      <c r="BH389" s="249">
        <f>IF(N389="sníž. přenesená",J389,0)</f>
        <v>0</v>
      </c>
      <c r="BI389" s="249">
        <f>IF(N389="nulová",J389,0)</f>
        <v>0</v>
      </c>
      <c r="BJ389" s="18" t="s">
        <v>81</v>
      </c>
      <c r="BK389" s="249">
        <f>ROUND(I389*H389,2)</f>
        <v>0</v>
      </c>
      <c r="BL389" s="18" t="s">
        <v>169</v>
      </c>
      <c r="BM389" s="248" t="s">
        <v>545</v>
      </c>
    </row>
    <row r="390" spans="1:51" s="13" customFormat="1" ht="12">
      <c r="A390" s="13"/>
      <c r="B390" s="250"/>
      <c r="C390" s="251"/>
      <c r="D390" s="252" t="s">
        <v>171</v>
      </c>
      <c r="E390" s="253" t="s">
        <v>1</v>
      </c>
      <c r="F390" s="254" t="s">
        <v>300</v>
      </c>
      <c r="G390" s="251"/>
      <c r="H390" s="253" t="s">
        <v>1</v>
      </c>
      <c r="I390" s="255"/>
      <c r="J390" s="251"/>
      <c r="K390" s="251"/>
      <c r="L390" s="256"/>
      <c r="M390" s="257"/>
      <c r="N390" s="258"/>
      <c r="O390" s="258"/>
      <c r="P390" s="258"/>
      <c r="Q390" s="258"/>
      <c r="R390" s="258"/>
      <c r="S390" s="258"/>
      <c r="T390" s="25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0" t="s">
        <v>171</v>
      </c>
      <c r="AU390" s="260" t="s">
        <v>84</v>
      </c>
      <c r="AV390" s="13" t="s">
        <v>81</v>
      </c>
      <c r="AW390" s="13" t="s">
        <v>31</v>
      </c>
      <c r="AX390" s="13" t="s">
        <v>74</v>
      </c>
      <c r="AY390" s="260" t="s">
        <v>162</v>
      </c>
    </row>
    <row r="391" spans="1:51" s="14" customFormat="1" ht="12">
      <c r="A391" s="14"/>
      <c r="B391" s="261"/>
      <c r="C391" s="262"/>
      <c r="D391" s="252" t="s">
        <v>171</v>
      </c>
      <c r="E391" s="263" t="s">
        <v>1</v>
      </c>
      <c r="F391" s="264" t="s">
        <v>546</v>
      </c>
      <c r="G391" s="262"/>
      <c r="H391" s="265">
        <v>513</v>
      </c>
      <c r="I391" s="266"/>
      <c r="J391" s="262"/>
      <c r="K391" s="262"/>
      <c r="L391" s="267"/>
      <c r="M391" s="268"/>
      <c r="N391" s="269"/>
      <c r="O391" s="269"/>
      <c r="P391" s="269"/>
      <c r="Q391" s="269"/>
      <c r="R391" s="269"/>
      <c r="S391" s="269"/>
      <c r="T391" s="27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1" t="s">
        <v>171</v>
      </c>
      <c r="AU391" s="271" t="s">
        <v>84</v>
      </c>
      <c r="AV391" s="14" t="s">
        <v>84</v>
      </c>
      <c r="AW391" s="14" t="s">
        <v>31</v>
      </c>
      <c r="AX391" s="14" t="s">
        <v>81</v>
      </c>
      <c r="AY391" s="271" t="s">
        <v>162</v>
      </c>
    </row>
    <row r="392" spans="1:65" s="2" customFormat="1" ht="21.75" customHeight="1">
      <c r="A392" s="39"/>
      <c r="B392" s="40"/>
      <c r="C392" s="237" t="s">
        <v>547</v>
      </c>
      <c r="D392" s="237" t="s">
        <v>164</v>
      </c>
      <c r="E392" s="238" t="s">
        <v>548</v>
      </c>
      <c r="F392" s="239" t="s">
        <v>549</v>
      </c>
      <c r="G392" s="240" t="s">
        <v>181</v>
      </c>
      <c r="H392" s="241">
        <v>513</v>
      </c>
      <c r="I392" s="242"/>
      <c r="J392" s="243">
        <f>ROUND(I392*H392,2)</f>
        <v>0</v>
      </c>
      <c r="K392" s="239" t="s">
        <v>168</v>
      </c>
      <c r="L392" s="45"/>
      <c r="M392" s="244" t="s">
        <v>1</v>
      </c>
      <c r="N392" s="245" t="s">
        <v>39</v>
      </c>
      <c r="O392" s="92"/>
      <c r="P392" s="246">
        <f>O392*H392</f>
        <v>0</v>
      </c>
      <c r="Q392" s="246">
        <v>0</v>
      </c>
      <c r="R392" s="246">
        <f>Q392*H392</f>
        <v>0</v>
      </c>
      <c r="S392" s="246">
        <v>0</v>
      </c>
      <c r="T392" s="247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8" t="s">
        <v>169</v>
      </c>
      <c r="AT392" s="248" t="s">
        <v>164</v>
      </c>
      <c r="AU392" s="248" t="s">
        <v>84</v>
      </c>
      <c r="AY392" s="18" t="s">
        <v>162</v>
      </c>
      <c r="BE392" s="249">
        <f>IF(N392="základní",J392,0)</f>
        <v>0</v>
      </c>
      <c r="BF392" s="249">
        <f>IF(N392="snížená",J392,0)</f>
        <v>0</v>
      </c>
      <c r="BG392" s="249">
        <f>IF(N392="zákl. přenesená",J392,0)</f>
        <v>0</v>
      </c>
      <c r="BH392" s="249">
        <f>IF(N392="sníž. přenesená",J392,0)</f>
        <v>0</v>
      </c>
      <c r="BI392" s="249">
        <f>IF(N392="nulová",J392,0)</f>
        <v>0</v>
      </c>
      <c r="BJ392" s="18" t="s">
        <v>81</v>
      </c>
      <c r="BK392" s="249">
        <f>ROUND(I392*H392,2)</f>
        <v>0</v>
      </c>
      <c r="BL392" s="18" t="s">
        <v>169</v>
      </c>
      <c r="BM392" s="248" t="s">
        <v>550</v>
      </c>
    </row>
    <row r="393" spans="1:51" s="13" customFormat="1" ht="12">
      <c r="A393" s="13"/>
      <c r="B393" s="250"/>
      <c r="C393" s="251"/>
      <c r="D393" s="252" t="s">
        <v>171</v>
      </c>
      <c r="E393" s="253" t="s">
        <v>1</v>
      </c>
      <c r="F393" s="254" t="s">
        <v>300</v>
      </c>
      <c r="G393" s="251"/>
      <c r="H393" s="253" t="s">
        <v>1</v>
      </c>
      <c r="I393" s="255"/>
      <c r="J393" s="251"/>
      <c r="K393" s="251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171</v>
      </c>
      <c r="AU393" s="260" t="s">
        <v>84</v>
      </c>
      <c r="AV393" s="13" t="s">
        <v>81</v>
      </c>
      <c r="AW393" s="13" t="s">
        <v>31</v>
      </c>
      <c r="AX393" s="13" t="s">
        <v>74</v>
      </c>
      <c r="AY393" s="260" t="s">
        <v>162</v>
      </c>
    </row>
    <row r="394" spans="1:51" s="14" customFormat="1" ht="12">
      <c r="A394" s="14"/>
      <c r="B394" s="261"/>
      <c r="C394" s="262"/>
      <c r="D394" s="252" t="s">
        <v>171</v>
      </c>
      <c r="E394" s="263" t="s">
        <v>1</v>
      </c>
      <c r="F394" s="264" t="s">
        <v>546</v>
      </c>
      <c r="G394" s="262"/>
      <c r="H394" s="265">
        <v>513</v>
      </c>
      <c r="I394" s="266"/>
      <c r="J394" s="262"/>
      <c r="K394" s="262"/>
      <c r="L394" s="267"/>
      <c r="M394" s="268"/>
      <c r="N394" s="269"/>
      <c r="O394" s="269"/>
      <c r="P394" s="269"/>
      <c r="Q394" s="269"/>
      <c r="R394" s="269"/>
      <c r="S394" s="269"/>
      <c r="T394" s="270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1" t="s">
        <v>171</v>
      </c>
      <c r="AU394" s="271" t="s">
        <v>84</v>
      </c>
      <c r="AV394" s="14" t="s">
        <v>84</v>
      </c>
      <c r="AW394" s="14" t="s">
        <v>31</v>
      </c>
      <c r="AX394" s="14" t="s">
        <v>81</v>
      </c>
      <c r="AY394" s="271" t="s">
        <v>162</v>
      </c>
    </row>
    <row r="395" spans="1:65" s="2" customFormat="1" ht="21.75" customHeight="1">
      <c r="A395" s="39"/>
      <c r="B395" s="40"/>
      <c r="C395" s="237" t="s">
        <v>551</v>
      </c>
      <c r="D395" s="237" t="s">
        <v>164</v>
      </c>
      <c r="E395" s="238" t="s">
        <v>552</v>
      </c>
      <c r="F395" s="239" t="s">
        <v>553</v>
      </c>
      <c r="G395" s="240" t="s">
        <v>554</v>
      </c>
      <c r="H395" s="241">
        <v>3</v>
      </c>
      <c r="I395" s="242"/>
      <c r="J395" s="243">
        <f>ROUND(I395*H395,2)</f>
        <v>0</v>
      </c>
      <c r="K395" s="239" t="s">
        <v>168</v>
      </c>
      <c r="L395" s="45"/>
      <c r="M395" s="244" t="s">
        <v>1</v>
      </c>
      <c r="N395" s="245" t="s">
        <v>39</v>
      </c>
      <c r="O395" s="92"/>
      <c r="P395" s="246">
        <f>O395*H395</f>
        <v>0</v>
      </c>
      <c r="Q395" s="246">
        <v>0.45937</v>
      </c>
      <c r="R395" s="246">
        <f>Q395*H395</f>
        <v>1.37811</v>
      </c>
      <c r="S395" s="246">
        <v>0</v>
      </c>
      <c r="T395" s="247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48" t="s">
        <v>169</v>
      </c>
      <c r="AT395" s="248" t="s">
        <v>164</v>
      </c>
      <c r="AU395" s="248" t="s">
        <v>84</v>
      </c>
      <c r="AY395" s="18" t="s">
        <v>162</v>
      </c>
      <c r="BE395" s="249">
        <f>IF(N395="základní",J395,0)</f>
        <v>0</v>
      </c>
      <c r="BF395" s="249">
        <f>IF(N395="snížená",J395,0)</f>
        <v>0</v>
      </c>
      <c r="BG395" s="249">
        <f>IF(N395="zákl. přenesená",J395,0)</f>
        <v>0</v>
      </c>
      <c r="BH395" s="249">
        <f>IF(N395="sníž. přenesená",J395,0)</f>
        <v>0</v>
      </c>
      <c r="BI395" s="249">
        <f>IF(N395="nulová",J395,0)</f>
        <v>0</v>
      </c>
      <c r="BJ395" s="18" t="s">
        <v>81</v>
      </c>
      <c r="BK395" s="249">
        <f>ROUND(I395*H395,2)</f>
        <v>0</v>
      </c>
      <c r="BL395" s="18" t="s">
        <v>169</v>
      </c>
      <c r="BM395" s="248" t="s">
        <v>555</v>
      </c>
    </row>
    <row r="396" spans="1:51" s="13" customFormat="1" ht="12">
      <c r="A396" s="13"/>
      <c r="B396" s="250"/>
      <c r="C396" s="251"/>
      <c r="D396" s="252" t="s">
        <v>171</v>
      </c>
      <c r="E396" s="253" t="s">
        <v>1</v>
      </c>
      <c r="F396" s="254" t="s">
        <v>300</v>
      </c>
      <c r="G396" s="251"/>
      <c r="H396" s="253" t="s">
        <v>1</v>
      </c>
      <c r="I396" s="255"/>
      <c r="J396" s="251"/>
      <c r="K396" s="251"/>
      <c r="L396" s="256"/>
      <c r="M396" s="257"/>
      <c r="N396" s="258"/>
      <c r="O396" s="258"/>
      <c r="P396" s="258"/>
      <c r="Q396" s="258"/>
      <c r="R396" s="258"/>
      <c r="S396" s="258"/>
      <c r="T396" s="25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0" t="s">
        <v>171</v>
      </c>
      <c r="AU396" s="260" t="s">
        <v>84</v>
      </c>
      <c r="AV396" s="13" t="s">
        <v>81</v>
      </c>
      <c r="AW396" s="13" t="s">
        <v>31</v>
      </c>
      <c r="AX396" s="13" t="s">
        <v>74</v>
      </c>
      <c r="AY396" s="260" t="s">
        <v>162</v>
      </c>
    </row>
    <row r="397" spans="1:51" s="14" customFormat="1" ht="12">
      <c r="A397" s="14"/>
      <c r="B397" s="261"/>
      <c r="C397" s="262"/>
      <c r="D397" s="252" t="s">
        <v>171</v>
      </c>
      <c r="E397" s="263" t="s">
        <v>1</v>
      </c>
      <c r="F397" s="264" t="s">
        <v>111</v>
      </c>
      <c r="G397" s="262"/>
      <c r="H397" s="265">
        <v>3</v>
      </c>
      <c r="I397" s="266"/>
      <c r="J397" s="262"/>
      <c r="K397" s="262"/>
      <c r="L397" s="267"/>
      <c r="M397" s="268"/>
      <c r="N397" s="269"/>
      <c r="O397" s="269"/>
      <c r="P397" s="269"/>
      <c r="Q397" s="269"/>
      <c r="R397" s="269"/>
      <c r="S397" s="269"/>
      <c r="T397" s="27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1" t="s">
        <v>171</v>
      </c>
      <c r="AU397" s="271" t="s">
        <v>84</v>
      </c>
      <c r="AV397" s="14" t="s">
        <v>84</v>
      </c>
      <c r="AW397" s="14" t="s">
        <v>31</v>
      </c>
      <c r="AX397" s="14" t="s">
        <v>81</v>
      </c>
      <c r="AY397" s="271" t="s">
        <v>162</v>
      </c>
    </row>
    <row r="398" spans="1:65" s="2" customFormat="1" ht="21.75" customHeight="1">
      <c r="A398" s="39"/>
      <c r="B398" s="40"/>
      <c r="C398" s="237" t="s">
        <v>556</v>
      </c>
      <c r="D398" s="237" t="s">
        <v>164</v>
      </c>
      <c r="E398" s="238" t="s">
        <v>557</v>
      </c>
      <c r="F398" s="239" t="s">
        <v>558</v>
      </c>
      <c r="G398" s="240" t="s">
        <v>359</v>
      </c>
      <c r="H398" s="241">
        <v>3</v>
      </c>
      <c r="I398" s="242"/>
      <c r="J398" s="243">
        <f>ROUND(I398*H398,2)</f>
        <v>0</v>
      </c>
      <c r="K398" s="239" t="s">
        <v>168</v>
      </c>
      <c r="L398" s="45"/>
      <c r="M398" s="244" t="s">
        <v>1</v>
      </c>
      <c r="N398" s="245" t="s">
        <v>39</v>
      </c>
      <c r="O398" s="92"/>
      <c r="P398" s="246">
        <f>O398*H398</f>
        <v>0</v>
      </c>
      <c r="Q398" s="246">
        <v>0.00016</v>
      </c>
      <c r="R398" s="246">
        <f>Q398*H398</f>
        <v>0.00048000000000000007</v>
      </c>
      <c r="S398" s="246">
        <v>0</v>
      </c>
      <c r="T398" s="247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8" t="s">
        <v>169</v>
      </c>
      <c r="AT398" s="248" t="s">
        <v>164</v>
      </c>
      <c r="AU398" s="248" t="s">
        <v>84</v>
      </c>
      <c r="AY398" s="18" t="s">
        <v>162</v>
      </c>
      <c r="BE398" s="249">
        <f>IF(N398="základní",J398,0)</f>
        <v>0</v>
      </c>
      <c r="BF398" s="249">
        <f>IF(N398="snížená",J398,0)</f>
        <v>0</v>
      </c>
      <c r="BG398" s="249">
        <f>IF(N398="zákl. přenesená",J398,0)</f>
        <v>0</v>
      </c>
      <c r="BH398" s="249">
        <f>IF(N398="sníž. přenesená",J398,0)</f>
        <v>0</v>
      </c>
      <c r="BI398" s="249">
        <f>IF(N398="nulová",J398,0)</f>
        <v>0</v>
      </c>
      <c r="BJ398" s="18" t="s">
        <v>81</v>
      </c>
      <c r="BK398" s="249">
        <f>ROUND(I398*H398,2)</f>
        <v>0</v>
      </c>
      <c r="BL398" s="18" t="s">
        <v>169</v>
      </c>
      <c r="BM398" s="248" t="s">
        <v>559</v>
      </c>
    </row>
    <row r="399" spans="1:51" s="13" customFormat="1" ht="12">
      <c r="A399" s="13"/>
      <c r="B399" s="250"/>
      <c r="C399" s="251"/>
      <c r="D399" s="252" t="s">
        <v>171</v>
      </c>
      <c r="E399" s="253" t="s">
        <v>1</v>
      </c>
      <c r="F399" s="254" t="s">
        <v>383</v>
      </c>
      <c r="G399" s="251"/>
      <c r="H399" s="253" t="s">
        <v>1</v>
      </c>
      <c r="I399" s="255"/>
      <c r="J399" s="251"/>
      <c r="K399" s="251"/>
      <c r="L399" s="256"/>
      <c r="M399" s="257"/>
      <c r="N399" s="258"/>
      <c r="O399" s="258"/>
      <c r="P399" s="258"/>
      <c r="Q399" s="258"/>
      <c r="R399" s="258"/>
      <c r="S399" s="258"/>
      <c r="T399" s="25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0" t="s">
        <v>171</v>
      </c>
      <c r="AU399" s="260" t="s">
        <v>84</v>
      </c>
      <c r="AV399" s="13" t="s">
        <v>81</v>
      </c>
      <c r="AW399" s="13" t="s">
        <v>31</v>
      </c>
      <c r="AX399" s="13" t="s">
        <v>74</v>
      </c>
      <c r="AY399" s="260" t="s">
        <v>162</v>
      </c>
    </row>
    <row r="400" spans="1:51" s="14" customFormat="1" ht="12">
      <c r="A400" s="14"/>
      <c r="B400" s="261"/>
      <c r="C400" s="262"/>
      <c r="D400" s="252" t="s">
        <v>171</v>
      </c>
      <c r="E400" s="263" t="s">
        <v>1</v>
      </c>
      <c r="F400" s="264" t="s">
        <v>111</v>
      </c>
      <c r="G400" s="262"/>
      <c r="H400" s="265">
        <v>3</v>
      </c>
      <c r="I400" s="266"/>
      <c r="J400" s="262"/>
      <c r="K400" s="262"/>
      <c r="L400" s="267"/>
      <c r="M400" s="268"/>
      <c r="N400" s="269"/>
      <c r="O400" s="269"/>
      <c r="P400" s="269"/>
      <c r="Q400" s="269"/>
      <c r="R400" s="269"/>
      <c r="S400" s="269"/>
      <c r="T400" s="27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71" t="s">
        <v>171</v>
      </c>
      <c r="AU400" s="271" t="s">
        <v>84</v>
      </c>
      <c r="AV400" s="14" t="s">
        <v>84</v>
      </c>
      <c r="AW400" s="14" t="s">
        <v>31</v>
      </c>
      <c r="AX400" s="14" t="s">
        <v>81</v>
      </c>
      <c r="AY400" s="271" t="s">
        <v>162</v>
      </c>
    </row>
    <row r="401" spans="1:65" s="2" customFormat="1" ht="16.5" customHeight="1">
      <c r="A401" s="39"/>
      <c r="B401" s="40"/>
      <c r="C401" s="294" t="s">
        <v>560</v>
      </c>
      <c r="D401" s="294" t="s">
        <v>311</v>
      </c>
      <c r="E401" s="295" t="s">
        <v>561</v>
      </c>
      <c r="F401" s="296" t="s">
        <v>562</v>
      </c>
      <c r="G401" s="297" t="s">
        <v>359</v>
      </c>
      <c r="H401" s="298">
        <v>3</v>
      </c>
      <c r="I401" s="299"/>
      <c r="J401" s="300">
        <f>ROUND(I401*H401,2)</f>
        <v>0</v>
      </c>
      <c r="K401" s="296" t="s">
        <v>1</v>
      </c>
      <c r="L401" s="301"/>
      <c r="M401" s="302" t="s">
        <v>1</v>
      </c>
      <c r="N401" s="303" t="s">
        <v>39</v>
      </c>
      <c r="O401" s="92"/>
      <c r="P401" s="246">
        <f>O401*H401</f>
        <v>0</v>
      </c>
      <c r="Q401" s="246">
        <v>0.002</v>
      </c>
      <c r="R401" s="246">
        <f>Q401*H401</f>
        <v>0.006</v>
      </c>
      <c r="S401" s="246">
        <v>0</v>
      </c>
      <c r="T401" s="247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8" t="s">
        <v>216</v>
      </c>
      <c r="AT401" s="248" t="s">
        <v>311</v>
      </c>
      <c r="AU401" s="248" t="s">
        <v>84</v>
      </c>
      <c r="AY401" s="18" t="s">
        <v>162</v>
      </c>
      <c r="BE401" s="249">
        <f>IF(N401="základní",J401,0)</f>
        <v>0</v>
      </c>
      <c r="BF401" s="249">
        <f>IF(N401="snížená",J401,0)</f>
        <v>0</v>
      </c>
      <c r="BG401" s="249">
        <f>IF(N401="zákl. přenesená",J401,0)</f>
        <v>0</v>
      </c>
      <c r="BH401" s="249">
        <f>IF(N401="sníž. přenesená",J401,0)</f>
        <v>0</v>
      </c>
      <c r="BI401" s="249">
        <f>IF(N401="nulová",J401,0)</f>
        <v>0</v>
      </c>
      <c r="BJ401" s="18" t="s">
        <v>81</v>
      </c>
      <c r="BK401" s="249">
        <f>ROUND(I401*H401,2)</f>
        <v>0</v>
      </c>
      <c r="BL401" s="18" t="s">
        <v>169</v>
      </c>
      <c r="BM401" s="248" t="s">
        <v>563</v>
      </c>
    </row>
    <row r="402" spans="1:51" s="13" customFormat="1" ht="12">
      <c r="A402" s="13"/>
      <c r="B402" s="250"/>
      <c r="C402" s="251"/>
      <c r="D402" s="252" t="s">
        <v>171</v>
      </c>
      <c r="E402" s="253" t="s">
        <v>1</v>
      </c>
      <c r="F402" s="254" t="s">
        <v>383</v>
      </c>
      <c r="G402" s="251"/>
      <c r="H402" s="253" t="s">
        <v>1</v>
      </c>
      <c r="I402" s="255"/>
      <c r="J402" s="251"/>
      <c r="K402" s="251"/>
      <c r="L402" s="256"/>
      <c r="M402" s="257"/>
      <c r="N402" s="258"/>
      <c r="O402" s="258"/>
      <c r="P402" s="258"/>
      <c r="Q402" s="258"/>
      <c r="R402" s="258"/>
      <c r="S402" s="258"/>
      <c r="T402" s="25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0" t="s">
        <v>171</v>
      </c>
      <c r="AU402" s="260" t="s">
        <v>84</v>
      </c>
      <c r="AV402" s="13" t="s">
        <v>81</v>
      </c>
      <c r="AW402" s="13" t="s">
        <v>31</v>
      </c>
      <c r="AX402" s="13" t="s">
        <v>74</v>
      </c>
      <c r="AY402" s="260" t="s">
        <v>162</v>
      </c>
    </row>
    <row r="403" spans="1:51" s="14" customFormat="1" ht="12">
      <c r="A403" s="14"/>
      <c r="B403" s="261"/>
      <c r="C403" s="262"/>
      <c r="D403" s="252" t="s">
        <v>171</v>
      </c>
      <c r="E403" s="263" t="s">
        <v>1</v>
      </c>
      <c r="F403" s="264" t="s">
        <v>111</v>
      </c>
      <c r="G403" s="262"/>
      <c r="H403" s="265">
        <v>3</v>
      </c>
      <c r="I403" s="266"/>
      <c r="J403" s="262"/>
      <c r="K403" s="262"/>
      <c r="L403" s="267"/>
      <c r="M403" s="268"/>
      <c r="N403" s="269"/>
      <c r="O403" s="269"/>
      <c r="P403" s="269"/>
      <c r="Q403" s="269"/>
      <c r="R403" s="269"/>
      <c r="S403" s="269"/>
      <c r="T403" s="27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1" t="s">
        <v>171</v>
      </c>
      <c r="AU403" s="271" t="s">
        <v>84</v>
      </c>
      <c r="AV403" s="14" t="s">
        <v>84</v>
      </c>
      <c r="AW403" s="14" t="s">
        <v>31</v>
      </c>
      <c r="AX403" s="14" t="s">
        <v>81</v>
      </c>
      <c r="AY403" s="271" t="s">
        <v>162</v>
      </c>
    </row>
    <row r="404" spans="1:65" s="2" customFormat="1" ht="16.5" customHeight="1">
      <c r="A404" s="39"/>
      <c r="B404" s="40"/>
      <c r="C404" s="237" t="s">
        <v>564</v>
      </c>
      <c r="D404" s="237" t="s">
        <v>164</v>
      </c>
      <c r="E404" s="238" t="s">
        <v>565</v>
      </c>
      <c r="F404" s="239" t="s">
        <v>566</v>
      </c>
      <c r="G404" s="240" t="s">
        <v>311</v>
      </c>
      <c r="H404" s="241">
        <v>513</v>
      </c>
      <c r="I404" s="242"/>
      <c r="J404" s="243">
        <f>ROUND(I404*H404,2)</f>
        <v>0</v>
      </c>
      <c r="K404" s="239" t="s">
        <v>1</v>
      </c>
      <c r="L404" s="45"/>
      <c r="M404" s="244" t="s">
        <v>1</v>
      </c>
      <c r="N404" s="245" t="s">
        <v>39</v>
      </c>
      <c r="O404" s="92"/>
      <c r="P404" s="246">
        <f>O404*H404</f>
        <v>0</v>
      </c>
      <c r="Q404" s="246">
        <v>2E-05</v>
      </c>
      <c r="R404" s="246">
        <f>Q404*H404</f>
        <v>0.01026</v>
      </c>
      <c r="S404" s="246">
        <v>0</v>
      </c>
      <c r="T404" s="247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8" t="s">
        <v>169</v>
      </c>
      <c r="AT404" s="248" t="s">
        <v>164</v>
      </c>
      <c r="AU404" s="248" t="s">
        <v>84</v>
      </c>
      <c r="AY404" s="18" t="s">
        <v>162</v>
      </c>
      <c r="BE404" s="249">
        <f>IF(N404="základní",J404,0)</f>
        <v>0</v>
      </c>
      <c r="BF404" s="249">
        <f>IF(N404="snížená",J404,0)</f>
        <v>0</v>
      </c>
      <c r="BG404" s="249">
        <f>IF(N404="zákl. přenesená",J404,0)</f>
        <v>0</v>
      </c>
      <c r="BH404" s="249">
        <f>IF(N404="sníž. přenesená",J404,0)</f>
        <v>0</v>
      </c>
      <c r="BI404" s="249">
        <f>IF(N404="nulová",J404,0)</f>
        <v>0</v>
      </c>
      <c r="BJ404" s="18" t="s">
        <v>81</v>
      </c>
      <c r="BK404" s="249">
        <f>ROUND(I404*H404,2)</f>
        <v>0</v>
      </c>
      <c r="BL404" s="18" t="s">
        <v>169</v>
      </c>
      <c r="BM404" s="248" t="s">
        <v>567</v>
      </c>
    </row>
    <row r="405" spans="1:51" s="13" customFormat="1" ht="12">
      <c r="A405" s="13"/>
      <c r="B405" s="250"/>
      <c r="C405" s="251"/>
      <c r="D405" s="252" t="s">
        <v>171</v>
      </c>
      <c r="E405" s="253" t="s">
        <v>1</v>
      </c>
      <c r="F405" s="254" t="s">
        <v>383</v>
      </c>
      <c r="G405" s="251"/>
      <c r="H405" s="253" t="s">
        <v>1</v>
      </c>
      <c r="I405" s="255"/>
      <c r="J405" s="251"/>
      <c r="K405" s="251"/>
      <c r="L405" s="256"/>
      <c r="M405" s="257"/>
      <c r="N405" s="258"/>
      <c r="O405" s="258"/>
      <c r="P405" s="258"/>
      <c r="Q405" s="258"/>
      <c r="R405" s="258"/>
      <c r="S405" s="258"/>
      <c r="T405" s="25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0" t="s">
        <v>171</v>
      </c>
      <c r="AU405" s="260" t="s">
        <v>84</v>
      </c>
      <c r="AV405" s="13" t="s">
        <v>81</v>
      </c>
      <c r="AW405" s="13" t="s">
        <v>31</v>
      </c>
      <c r="AX405" s="13" t="s">
        <v>74</v>
      </c>
      <c r="AY405" s="260" t="s">
        <v>162</v>
      </c>
    </row>
    <row r="406" spans="1:51" s="14" customFormat="1" ht="12">
      <c r="A406" s="14"/>
      <c r="B406" s="261"/>
      <c r="C406" s="262"/>
      <c r="D406" s="252" t="s">
        <v>171</v>
      </c>
      <c r="E406" s="263" t="s">
        <v>1</v>
      </c>
      <c r="F406" s="264" t="s">
        <v>546</v>
      </c>
      <c r="G406" s="262"/>
      <c r="H406" s="265">
        <v>513</v>
      </c>
      <c r="I406" s="266"/>
      <c r="J406" s="262"/>
      <c r="K406" s="262"/>
      <c r="L406" s="267"/>
      <c r="M406" s="268"/>
      <c r="N406" s="269"/>
      <c r="O406" s="269"/>
      <c r="P406" s="269"/>
      <c r="Q406" s="269"/>
      <c r="R406" s="269"/>
      <c r="S406" s="269"/>
      <c r="T406" s="27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1" t="s">
        <v>171</v>
      </c>
      <c r="AU406" s="271" t="s">
        <v>84</v>
      </c>
      <c r="AV406" s="14" t="s">
        <v>84</v>
      </c>
      <c r="AW406" s="14" t="s">
        <v>31</v>
      </c>
      <c r="AX406" s="14" t="s">
        <v>81</v>
      </c>
      <c r="AY406" s="271" t="s">
        <v>162</v>
      </c>
    </row>
    <row r="407" spans="1:65" s="2" customFormat="1" ht="16.5" customHeight="1">
      <c r="A407" s="39"/>
      <c r="B407" s="40"/>
      <c r="C407" s="294" t="s">
        <v>568</v>
      </c>
      <c r="D407" s="294" t="s">
        <v>311</v>
      </c>
      <c r="E407" s="295" t="s">
        <v>569</v>
      </c>
      <c r="F407" s="296" t="s">
        <v>570</v>
      </c>
      <c r="G407" s="297" t="s">
        <v>311</v>
      </c>
      <c r="H407" s="298">
        <v>579.69</v>
      </c>
      <c r="I407" s="299"/>
      <c r="J407" s="300">
        <f>ROUND(I407*H407,2)</f>
        <v>0</v>
      </c>
      <c r="K407" s="296" t="s">
        <v>1</v>
      </c>
      <c r="L407" s="301"/>
      <c r="M407" s="302" t="s">
        <v>1</v>
      </c>
      <c r="N407" s="303" t="s">
        <v>39</v>
      </c>
      <c r="O407" s="92"/>
      <c r="P407" s="246">
        <f>O407*H407</f>
        <v>0</v>
      </c>
      <c r="Q407" s="246">
        <v>0.00024</v>
      </c>
      <c r="R407" s="246">
        <f>Q407*H407</f>
        <v>0.13912560000000002</v>
      </c>
      <c r="S407" s="246">
        <v>0</v>
      </c>
      <c r="T407" s="247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8" t="s">
        <v>216</v>
      </c>
      <c r="AT407" s="248" t="s">
        <v>311</v>
      </c>
      <c r="AU407" s="248" t="s">
        <v>84</v>
      </c>
      <c r="AY407" s="18" t="s">
        <v>162</v>
      </c>
      <c r="BE407" s="249">
        <f>IF(N407="základní",J407,0)</f>
        <v>0</v>
      </c>
      <c r="BF407" s="249">
        <f>IF(N407="snížená",J407,0)</f>
        <v>0</v>
      </c>
      <c r="BG407" s="249">
        <f>IF(N407="zákl. přenesená",J407,0)</f>
        <v>0</v>
      </c>
      <c r="BH407" s="249">
        <f>IF(N407="sníž. přenesená",J407,0)</f>
        <v>0</v>
      </c>
      <c r="BI407" s="249">
        <f>IF(N407="nulová",J407,0)</f>
        <v>0</v>
      </c>
      <c r="BJ407" s="18" t="s">
        <v>81</v>
      </c>
      <c r="BK407" s="249">
        <f>ROUND(I407*H407,2)</f>
        <v>0</v>
      </c>
      <c r="BL407" s="18" t="s">
        <v>169</v>
      </c>
      <c r="BM407" s="248" t="s">
        <v>571</v>
      </c>
    </row>
    <row r="408" spans="1:51" s="13" customFormat="1" ht="12">
      <c r="A408" s="13"/>
      <c r="B408" s="250"/>
      <c r="C408" s="251"/>
      <c r="D408" s="252" t="s">
        <v>171</v>
      </c>
      <c r="E408" s="253" t="s">
        <v>1</v>
      </c>
      <c r="F408" s="254" t="s">
        <v>300</v>
      </c>
      <c r="G408" s="251"/>
      <c r="H408" s="253" t="s">
        <v>1</v>
      </c>
      <c r="I408" s="255"/>
      <c r="J408" s="251"/>
      <c r="K408" s="251"/>
      <c r="L408" s="256"/>
      <c r="M408" s="257"/>
      <c r="N408" s="258"/>
      <c r="O408" s="258"/>
      <c r="P408" s="258"/>
      <c r="Q408" s="258"/>
      <c r="R408" s="258"/>
      <c r="S408" s="258"/>
      <c r="T408" s="25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0" t="s">
        <v>171</v>
      </c>
      <c r="AU408" s="260" t="s">
        <v>84</v>
      </c>
      <c r="AV408" s="13" t="s">
        <v>81</v>
      </c>
      <c r="AW408" s="13" t="s">
        <v>31</v>
      </c>
      <c r="AX408" s="13" t="s">
        <v>74</v>
      </c>
      <c r="AY408" s="260" t="s">
        <v>162</v>
      </c>
    </row>
    <row r="409" spans="1:51" s="14" customFormat="1" ht="12">
      <c r="A409" s="14"/>
      <c r="B409" s="261"/>
      <c r="C409" s="262"/>
      <c r="D409" s="252" t="s">
        <v>171</v>
      </c>
      <c r="E409" s="263" t="s">
        <v>1</v>
      </c>
      <c r="F409" s="264" t="s">
        <v>572</v>
      </c>
      <c r="G409" s="262"/>
      <c r="H409" s="265">
        <v>579.69</v>
      </c>
      <c r="I409" s="266"/>
      <c r="J409" s="262"/>
      <c r="K409" s="262"/>
      <c r="L409" s="267"/>
      <c r="M409" s="268"/>
      <c r="N409" s="269"/>
      <c r="O409" s="269"/>
      <c r="P409" s="269"/>
      <c r="Q409" s="269"/>
      <c r="R409" s="269"/>
      <c r="S409" s="269"/>
      <c r="T409" s="27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1" t="s">
        <v>171</v>
      </c>
      <c r="AU409" s="271" t="s">
        <v>84</v>
      </c>
      <c r="AV409" s="14" t="s">
        <v>84</v>
      </c>
      <c r="AW409" s="14" t="s">
        <v>31</v>
      </c>
      <c r="AX409" s="14" t="s">
        <v>81</v>
      </c>
      <c r="AY409" s="271" t="s">
        <v>162</v>
      </c>
    </row>
    <row r="410" spans="1:65" s="2" customFormat="1" ht="16.5" customHeight="1">
      <c r="A410" s="39"/>
      <c r="B410" s="40"/>
      <c r="C410" s="237" t="s">
        <v>573</v>
      </c>
      <c r="D410" s="237" t="s">
        <v>164</v>
      </c>
      <c r="E410" s="238" t="s">
        <v>574</v>
      </c>
      <c r="F410" s="239" t="s">
        <v>575</v>
      </c>
      <c r="G410" s="240" t="s">
        <v>181</v>
      </c>
      <c r="H410" s="241">
        <v>538.65</v>
      </c>
      <c r="I410" s="242"/>
      <c r="J410" s="243">
        <f>ROUND(I410*H410,2)</f>
        <v>0</v>
      </c>
      <c r="K410" s="239" t="s">
        <v>168</v>
      </c>
      <c r="L410" s="45"/>
      <c r="M410" s="244" t="s">
        <v>1</v>
      </c>
      <c r="N410" s="245" t="s">
        <v>39</v>
      </c>
      <c r="O410" s="92"/>
      <c r="P410" s="246">
        <f>O410*H410</f>
        <v>0</v>
      </c>
      <c r="Q410" s="246">
        <v>0.00013</v>
      </c>
      <c r="R410" s="246">
        <f>Q410*H410</f>
        <v>0.07002449999999999</v>
      </c>
      <c r="S410" s="246">
        <v>0</v>
      </c>
      <c r="T410" s="247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48" t="s">
        <v>169</v>
      </c>
      <c r="AT410" s="248" t="s">
        <v>164</v>
      </c>
      <c r="AU410" s="248" t="s">
        <v>84</v>
      </c>
      <c r="AY410" s="18" t="s">
        <v>162</v>
      </c>
      <c r="BE410" s="249">
        <f>IF(N410="základní",J410,0)</f>
        <v>0</v>
      </c>
      <c r="BF410" s="249">
        <f>IF(N410="snížená",J410,0)</f>
        <v>0</v>
      </c>
      <c r="BG410" s="249">
        <f>IF(N410="zákl. přenesená",J410,0)</f>
        <v>0</v>
      </c>
      <c r="BH410" s="249">
        <f>IF(N410="sníž. přenesená",J410,0)</f>
        <v>0</v>
      </c>
      <c r="BI410" s="249">
        <f>IF(N410="nulová",J410,0)</f>
        <v>0</v>
      </c>
      <c r="BJ410" s="18" t="s">
        <v>81</v>
      </c>
      <c r="BK410" s="249">
        <f>ROUND(I410*H410,2)</f>
        <v>0</v>
      </c>
      <c r="BL410" s="18" t="s">
        <v>169</v>
      </c>
      <c r="BM410" s="248" t="s">
        <v>576</v>
      </c>
    </row>
    <row r="411" spans="1:51" s="13" customFormat="1" ht="12">
      <c r="A411" s="13"/>
      <c r="B411" s="250"/>
      <c r="C411" s="251"/>
      <c r="D411" s="252" t="s">
        <v>171</v>
      </c>
      <c r="E411" s="253" t="s">
        <v>1</v>
      </c>
      <c r="F411" s="254" t="s">
        <v>300</v>
      </c>
      <c r="G411" s="251"/>
      <c r="H411" s="253" t="s">
        <v>1</v>
      </c>
      <c r="I411" s="255"/>
      <c r="J411" s="251"/>
      <c r="K411" s="251"/>
      <c r="L411" s="256"/>
      <c r="M411" s="257"/>
      <c r="N411" s="258"/>
      <c r="O411" s="258"/>
      <c r="P411" s="258"/>
      <c r="Q411" s="258"/>
      <c r="R411" s="258"/>
      <c r="S411" s="258"/>
      <c r="T411" s="25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0" t="s">
        <v>171</v>
      </c>
      <c r="AU411" s="260" t="s">
        <v>84</v>
      </c>
      <c r="AV411" s="13" t="s">
        <v>81</v>
      </c>
      <c r="AW411" s="13" t="s">
        <v>31</v>
      </c>
      <c r="AX411" s="13" t="s">
        <v>74</v>
      </c>
      <c r="AY411" s="260" t="s">
        <v>162</v>
      </c>
    </row>
    <row r="412" spans="1:51" s="14" customFormat="1" ht="12">
      <c r="A412" s="14"/>
      <c r="B412" s="261"/>
      <c r="C412" s="262"/>
      <c r="D412" s="252" t="s">
        <v>171</v>
      </c>
      <c r="E412" s="263" t="s">
        <v>1</v>
      </c>
      <c r="F412" s="264" t="s">
        <v>577</v>
      </c>
      <c r="G412" s="262"/>
      <c r="H412" s="265">
        <v>538.65</v>
      </c>
      <c r="I412" s="266"/>
      <c r="J412" s="262"/>
      <c r="K412" s="262"/>
      <c r="L412" s="267"/>
      <c r="M412" s="268"/>
      <c r="N412" s="269"/>
      <c r="O412" s="269"/>
      <c r="P412" s="269"/>
      <c r="Q412" s="269"/>
      <c r="R412" s="269"/>
      <c r="S412" s="269"/>
      <c r="T412" s="270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1" t="s">
        <v>171</v>
      </c>
      <c r="AU412" s="271" t="s">
        <v>84</v>
      </c>
      <c r="AV412" s="14" t="s">
        <v>84</v>
      </c>
      <c r="AW412" s="14" t="s">
        <v>31</v>
      </c>
      <c r="AX412" s="14" t="s">
        <v>81</v>
      </c>
      <c r="AY412" s="271" t="s">
        <v>162</v>
      </c>
    </row>
    <row r="413" spans="1:65" s="2" customFormat="1" ht="16.5" customHeight="1">
      <c r="A413" s="39"/>
      <c r="B413" s="40"/>
      <c r="C413" s="237" t="s">
        <v>578</v>
      </c>
      <c r="D413" s="237" t="s">
        <v>164</v>
      </c>
      <c r="E413" s="238" t="s">
        <v>579</v>
      </c>
      <c r="F413" s="239" t="s">
        <v>580</v>
      </c>
      <c r="G413" s="240" t="s">
        <v>181</v>
      </c>
      <c r="H413" s="241">
        <v>7.5</v>
      </c>
      <c r="I413" s="242"/>
      <c r="J413" s="243">
        <f>ROUND(I413*H413,2)</f>
        <v>0</v>
      </c>
      <c r="K413" s="239" t="s">
        <v>1</v>
      </c>
      <c r="L413" s="45"/>
      <c r="M413" s="244" t="s">
        <v>1</v>
      </c>
      <c r="N413" s="245" t="s">
        <v>39</v>
      </c>
      <c r="O413" s="92"/>
      <c r="P413" s="246">
        <f>O413*H413</f>
        <v>0</v>
      </c>
      <c r="Q413" s="246">
        <v>0.0001</v>
      </c>
      <c r="R413" s="246">
        <f>Q413*H413</f>
        <v>0.00075</v>
      </c>
      <c r="S413" s="246">
        <v>0</v>
      </c>
      <c r="T413" s="247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8" t="s">
        <v>514</v>
      </c>
      <c r="AT413" s="248" t="s">
        <v>164</v>
      </c>
      <c r="AU413" s="248" t="s">
        <v>84</v>
      </c>
      <c r="AY413" s="18" t="s">
        <v>162</v>
      </c>
      <c r="BE413" s="249">
        <f>IF(N413="základní",J413,0)</f>
        <v>0</v>
      </c>
      <c r="BF413" s="249">
        <f>IF(N413="snížená",J413,0)</f>
        <v>0</v>
      </c>
      <c r="BG413" s="249">
        <f>IF(N413="zákl. přenesená",J413,0)</f>
        <v>0</v>
      </c>
      <c r="BH413" s="249">
        <f>IF(N413="sníž. přenesená",J413,0)</f>
        <v>0</v>
      </c>
      <c r="BI413" s="249">
        <f>IF(N413="nulová",J413,0)</f>
        <v>0</v>
      </c>
      <c r="BJ413" s="18" t="s">
        <v>81</v>
      </c>
      <c r="BK413" s="249">
        <f>ROUND(I413*H413,2)</f>
        <v>0</v>
      </c>
      <c r="BL413" s="18" t="s">
        <v>514</v>
      </c>
      <c r="BM413" s="248" t="s">
        <v>581</v>
      </c>
    </row>
    <row r="414" spans="1:51" s="13" customFormat="1" ht="12">
      <c r="A414" s="13"/>
      <c r="B414" s="250"/>
      <c r="C414" s="251"/>
      <c r="D414" s="252" t="s">
        <v>171</v>
      </c>
      <c r="E414" s="253" t="s">
        <v>1</v>
      </c>
      <c r="F414" s="254" t="s">
        <v>383</v>
      </c>
      <c r="G414" s="251"/>
      <c r="H414" s="253" t="s">
        <v>1</v>
      </c>
      <c r="I414" s="255"/>
      <c r="J414" s="251"/>
      <c r="K414" s="251"/>
      <c r="L414" s="256"/>
      <c r="M414" s="257"/>
      <c r="N414" s="258"/>
      <c r="O414" s="258"/>
      <c r="P414" s="258"/>
      <c r="Q414" s="258"/>
      <c r="R414" s="258"/>
      <c r="S414" s="258"/>
      <c r="T414" s="25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0" t="s">
        <v>171</v>
      </c>
      <c r="AU414" s="260" t="s">
        <v>84</v>
      </c>
      <c r="AV414" s="13" t="s">
        <v>81</v>
      </c>
      <c r="AW414" s="13" t="s">
        <v>31</v>
      </c>
      <c r="AX414" s="13" t="s">
        <v>74</v>
      </c>
      <c r="AY414" s="260" t="s">
        <v>162</v>
      </c>
    </row>
    <row r="415" spans="1:51" s="14" customFormat="1" ht="12">
      <c r="A415" s="14"/>
      <c r="B415" s="261"/>
      <c r="C415" s="262"/>
      <c r="D415" s="252" t="s">
        <v>171</v>
      </c>
      <c r="E415" s="263" t="s">
        <v>1</v>
      </c>
      <c r="F415" s="264" t="s">
        <v>582</v>
      </c>
      <c r="G415" s="262"/>
      <c r="H415" s="265">
        <v>7.5</v>
      </c>
      <c r="I415" s="266"/>
      <c r="J415" s="262"/>
      <c r="K415" s="262"/>
      <c r="L415" s="267"/>
      <c r="M415" s="268"/>
      <c r="N415" s="269"/>
      <c r="O415" s="269"/>
      <c r="P415" s="269"/>
      <c r="Q415" s="269"/>
      <c r="R415" s="269"/>
      <c r="S415" s="269"/>
      <c r="T415" s="27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1" t="s">
        <v>171</v>
      </c>
      <c r="AU415" s="271" t="s">
        <v>84</v>
      </c>
      <c r="AV415" s="14" t="s">
        <v>84</v>
      </c>
      <c r="AW415" s="14" t="s">
        <v>31</v>
      </c>
      <c r="AX415" s="14" t="s">
        <v>81</v>
      </c>
      <c r="AY415" s="271" t="s">
        <v>162</v>
      </c>
    </row>
    <row r="416" spans="1:63" s="12" customFormat="1" ht="22.8" customHeight="1">
      <c r="A416" s="12"/>
      <c r="B416" s="221"/>
      <c r="C416" s="222"/>
      <c r="D416" s="223" t="s">
        <v>73</v>
      </c>
      <c r="E416" s="235" t="s">
        <v>221</v>
      </c>
      <c r="F416" s="235" t="s">
        <v>583</v>
      </c>
      <c r="G416" s="222"/>
      <c r="H416" s="222"/>
      <c r="I416" s="225"/>
      <c r="J416" s="236">
        <f>BK416</f>
        <v>0</v>
      </c>
      <c r="K416" s="222"/>
      <c r="L416" s="227"/>
      <c r="M416" s="228"/>
      <c r="N416" s="229"/>
      <c r="O416" s="229"/>
      <c r="P416" s="230">
        <f>SUM(P417:P419)</f>
        <v>0</v>
      </c>
      <c r="Q416" s="229"/>
      <c r="R416" s="230">
        <f>SUM(R417:R419)</f>
        <v>0</v>
      </c>
      <c r="S416" s="229"/>
      <c r="T416" s="231">
        <f>SUM(T417:T419)</f>
        <v>0.01488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32" t="s">
        <v>81</v>
      </c>
      <c r="AT416" s="233" t="s">
        <v>73</v>
      </c>
      <c r="AU416" s="233" t="s">
        <v>81</v>
      </c>
      <c r="AY416" s="232" t="s">
        <v>162</v>
      </c>
      <c r="BK416" s="234">
        <f>SUM(BK417:BK419)</f>
        <v>0</v>
      </c>
    </row>
    <row r="417" spans="1:65" s="2" customFormat="1" ht="16.5" customHeight="1">
      <c r="A417" s="39"/>
      <c r="B417" s="40"/>
      <c r="C417" s="237" t="s">
        <v>584</v>
      </c>
      <c r="D417" s="237" t="s">
        <v>164</v>
      </c>
      <c r="E417" s="238" t="s">
        <v>585</v>
      </c>
      <c r="F417" s="239" t="s">
        <v>586</v>
      </c>
      <c r="G417" s="240" t="s">
        <v>181</v>
      </c>
      <c r="H417" s="241">
        <v>6</v>
      </c>
      <c r="I417" s="242"/>
      <c r="J417" s="243">
        <f>ROUND(I417*H417,2)</f>
        <v>0</v>
      </c>
      <c r="K417" s="239" t="s">
        <v>1</v>
      </c>
      <c r="L417" s="45"/>
      <c r="M417" s="244" t="s">
        <v>1</v>
      </c>
      <c r="N417" s="245" t="s">
        <v>39</v>
      </c>
      <c r="O417" s="92"/>
      <c r="P417" s="246">
        <f>O417*H417</f>
        <v>0</v>
      </c>
      <c r="Q417" s="246">
        <v>0</v>
      </c>
      <c r="R417" s="246">
        <f>Q417*H417</f>
        <v>0</v>
      </c>
      <c r="S417" s="246">
        <v>0.00248</v>
      </c>
      <c r="T417" s="247">
        <f>S417*H417</f>
        <v>0.01488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8" t="s">
        <v>169</v>
      </c>
      <c r="AT417" s="248" t="s">
        <v>164</v>
      </c>
      <c r="AU417" s="248" t="s">
        <v>84</v>
      </c>
      <c r="AY417" s="18" t="s">
        <v>162</v>
      </c>
      <c r="BE417" s="249">
        <f>IF(N417="základní",J417,0)</f>
        <v>0</v>
      </c>
      <c r="BF417" s="249">
        <f>IF(N417="snížená",J417,0)</f>
        <v>0</v>
      </c>
      <c r="BG417" s="249">
        <f>IF(N417="zákl. přenesená",J417,0)</f>
        <v>0</v>
      </c>
      <c r="BH417" s="249">
        <f>IF(N417="sníž. přenesená",J417,0)</f>
        <v>0</v>
      </c>
      <c r="BI417" s="249">
        <f>IF(N417="nulová",J417,0)</f>
        <v>0</v>
      </c>
      <c r="BJ417" s="18" t="s">
        <v>81</v>
      </c>
      <c r="BK417" s="249">
        <f>ROUND(I417*H417,2)</f>
        <v>0</v>
      </c>
      <c r="BL417" s="18" t="s">
        <v>169</v>
      </c>
      <c r="BM417" s="248" t="s">
        <v>587</v>
      </c>
    </row>
    <row r="418" spans="1:51" s="13" customFormat="1" ht="12">
      <c r="A418" s="13"/>
      <c r="B418" s="250"/>
      <c r="C418" s="251"/>
      <c r="D418" s="252" t="s">
        <v>171</v>
      </c>
      <c r="E418" s="253" t="s">
        <v>1</v>
      </c>
      <c r="F418" s="254" t="s">
        <v>212</v>
      </c>
      <c r="G418" s="251"/>
      <c r="H418" s="253" t="s">
        <v>1</v>
      </c>
      <c r="I418" s="255"/>
      <c r="J418" s="251"/>
      <c r="K418" s="251"/>
      <c r="L418" s="256"/>
      <c r="M418" s="257"/>
      <c r="N418" s="258"/>
      <c r="O418" s="258"/>
      <c r="P418" s="258"/>
      <c r="Q418" s="258"/>
      <c r="R418" s="258"/>
      <c r="S418" s="258"/>
      <c r="T418" s="25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0" t="s">
        <v>171</v>
      </c>
      <c r="AU418" s="260" t="s">
        <v>84</v>
      </c>
      <c r="AV418" s="13" t="s">
        <v>81</v>
      </c>
      <c r="AW418" s="13" t="s">
        <v>31</v>
      </c>
      <c r="AX418" s="13" t="s">
        <v>74</v>
      </c>
      <c r="AY418" s="260" t="s">
        <v>162</v>
      </c>
    </row>
    <row r="419" spans="1:51" s="14" customFormat="1" ht="12">
      <c r="A419" s="14"/>
      <c r="B419" s="261"/>
      <c r="C419" s="262"/>
      <c r="D419" s="252" t="s">
        <v>171</v>
      </c>
      <c r="E419" s="263" t="s">
        <v>1</v>
      </c>
      <c r="F419" s="264" t="s">
        <v>588</v>
      </c>
      <c r="G419" s="262"/>
      <c r="H419" s="265">
        <v>6</v>
      </c>
      <c r="I419" s="266"/>
      <c r="J419" s="262"/>
      <c r="K419" s="262"/>
      <c r="L419" s="267"/>
      <c r="M419" s="268"/>
      <c r="N419" s="269"/>
      <c r="O419" s="269"/>
      <c r="P419" s="269"/>
      <c r="Q419" s="269"/>
      <c r="R419" s="269"/>
      <c r="S419" s="269"/>
      <c r="T419" s="270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1" t="s">
        <v>171</v>
      </c>
      <c r="AU419" s="271" t="s">
        <v>84</v>
      </c>
      <c r="AV419" s="14" t="s">
        <v>84</v>
      </c>
      <c r="AW419" s="14" t="s">
        <v>31</v>
      </c>
      <c r="AX419" s="14" t="s">
        <v>81</v>
      </c>
      <c r="AY419" s="271" t="s">
        <v>162</v>
      </c>
    </row>
    <row r="420" spans="1:63" s="12" customFormat="1" ht="22.8" customHeight="1">
      <c r="A420" s="12"/>
      <c r="B420" s="221"/>
      <c r="C420" s="222"/>
      <c r="D420" s="223" t="s">
        <v>73</v>
      </c>
      <c r="E420" s="235" t="s">
        <v>589</v>
      </c>
      <c r="F420" s="235" t="s">
        <v>590</v>
      </c>
      <c r="G420" s="222"/>
      <c r="H420" s="222"/>
      <c r="I420" s="225"/>
      <c r="J420" s="236">
        <f>BK420</f>
        <v>0</v>
      </c>
      <c r="K420" s="222"/>
      <c r="L420" s="227"/>
      <c r="M420" s="228"/>
      <c r="N420" s="229"/>
      <c r="O420" s="229"/>
      <c r="P420" s="230">
        <f>SUM(P421:P422)</f>
        <v>0</v>
      </c>
      <c r="Q420" s="229"/>
      <c r="R420" s="230">
        <f>SUM(R421:R422)</f>
        <v>0</v>
      </c>
      <c r="S420" s="229"/>
      <c r="T420" s="231">
        <f>SUM(T421:T422)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32" t="s">
        <v>81</v>
      </c>
      <c r="AT420" s="233" t="s">
        <v>73</v>
      </c>
      <c r="AU420" s="233" t="s">
        <v>81</v>
      </c>
      <c r="AY420" s="232" t="s">
        <v>162</v>
      </c>
      <c r="BK420" s="234">
        <f>SUM(BK421:BK422)</f>
        <v>0</v>
      </c>
    </row>
    <row r="421" spans="1:65" s="2" customFormat="1" ht="21.75" customHeight="1">
      <c r="A421" s="39"/>
      <c r="B421" s="40"/>
      <c r="C421" s="237" t="s">
        <v>591</v>
      </c>
      <c r="D421" s="237" t="s">
        <v>164</v>
      </c>
      <c r="E421" s="238" t="s">
        <v>592</v>
      </c>
      <c r="F421" s="239" t="s">
        <v>593</v>
      </c>
      <c r="G421" s="240" t="s">
        <v>283</v>
      </c>
      <c r="H421" s="241">
        <v>14.409</v>
      </c>
      <c r="I421" s="242"/>
      <c r="J421" s="243">
        <f>ROUND(I421*H421,2)</f>
        <v>0</v>
      </c>
      <c r="K421" s="239" t="s">
        <v>168</v>
      </c>
      <c r="L421" s="45"/>
      <c r="M421" s="244" t="s">
        <v>1</v>
      </c>
      <c r="N421" s="245" t="s">
        <v>39</v>
      </c>
      <c r="O421" s="92"/>
      <c r="P421" s="246">
        <f>O421*H421</f>
        <v>0</v>
      </c>
      <c r="Q421" s="246">
        <v>0</v>
      </c>
      <c r="R421" s="246">
        <f>Q421*H421</f>
        <v>0</v>
      </c>
      <c r="S421" s="246">
        <v>0</v>
      </c>
      <c r="T421" s="247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8" t="s">
        <v>169</v>
      </c>
      <c r="AT421" s="248" t="s">
        <v>164</v>
      </c>
      <c r="AU421" s="248" t="s">
        <v>84</v>
      </c>
      <c r="AY421" s="18" t="s">
        <v>162</v>
      </c>
      <c r="BE421" s="249">
        <f>IF(N421="základní",J421,0)</f>
        <v>0</v>
      </c>
      <c r="BF421" s="249">
        <f>IF(N421="snížená",J421,0)</f>
        <v>0</v>
      </c>
      <c r="BG421" s="249">
        <f>IF(N421="zákl. přenesená",J421,0)</f>
        <v>0</v>
      </c>
      <c r="BH421" s="249">
        <f>IF(N421="sníž. přenesená",J421,0)</f>
        <v>0</v>
      </c>
      <c r="BI421" s="249">
        <f>IF(N421="nulová",J421,0)</f>
        <v>0</v>
      </c>
      <c r="BJ421" s="18" t="s">
        <v>81</v>
      </c>
      <c r="BK421" s="249">
        <f>ROUND(I421*H421,2)</f>
        <v>0</v>
      </c>
      <c r="BL421" s="18" t="s">
        <v>169</v>
      </c>
      <c r="BM421" s="248" t="s">
        <v>594</v>
      </c>
    </row>
    <row r="422" spans="1:51" s="14" customFormat="1" ht="12">
      <c r="A422" s="14"/>
      <c r="B422" s="261"/>
      <c r="C422" s="262"/>
      <c r="D422" s="252" t="s">
        <v>171</v>
      </c>
      <c r="E422" s="263" t="s">
        <v>1</v>
      </c>
      <c r="F422" s="264" t="s">
        <v>595</v>
      </c>
      <c r="G422" s="262"/>
      <c r="H422" s="265">
        <v>14.409</v>
      </c>
      <c r="I422" s="266"/>
      <c r="J422" s="262"/>
      <c r="K422" s="262"/>
      <c r="L422" s="267"/>
      <c r="M422" s="268"/>
      <c r="N422" s="269"/>
      <c r="O422" s="269"/>
      <c r="P422" s="269"/>
      <c r="Q422" s="269"/>
      <c r="R422" s="269"/>
      <c r="S422" s="269"/>
      <c r="T422" s="270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1" t="s">
        <v>171</v>
      </c>
      <c r="AU422" s="271" t="s">
        <v>84</v>
      </c>
      <c r="AV422" s="14" t="s">
        <v>84</v>
      </c>
      <c r="AW422" s="14" t="s">
        <v>31</v>
      </c>
      <c r="AX422" s="14" t="s">
        <v>81</v>
      </c>
      <c r="AY422" s="271" t="s">
        <v>162</v>
      </c>
    </row>
    <row r="423" spans="1:63" s="12" customFormat="1" ht="22.8" customHeight="1">
      <c r="A423" s="12"/>
      <c r="B423" s="221"/>
      <c r="C423" s="222"/>
      <c r="D423" s="223" t="s">
        <v>73</v>
      </c>
      <c r="E423" s="235" t="s">
        <v>596</v>
      </c>
      <c r="F423" s="235" t="s">
        <v>597</v>
      </c>
      <c r="G423" s="222"/>
      <c r="H423" s="222"/>
      <c r="I423" s="225"/>
      <c r="J423" s="236">
        <f>BK423</f>
        <v>0</v>
      </c>
      <c r="K423" s="222"/>
      <c r="L423" s="227"/>
      <c r="M423" s="228"/>
      <c r="N423" s="229"/>
      <c r="O423" s="229"/>
      <c r="P423" s="230">
        <f>SUM(P424:P425)</f>
        <v>0</v>
      </c>
      <c r="Q423" s="229"/>
      <c r="R423" s="230">
        <f>SUM(R424:R425)</f>
        <v>0</v>
      </c>
      <c r="S423" s="229"/>
      <c r="T423" s="231">
        <f>SUM(T424:T425)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32" t="s">
        <v>81</v>
      </c>
      <c r="AT423" s="233" t="s">
        <v>73</v>
      </c>
      <c r="AU423" s="233" t="s">
        <v>81</v>
      </c>
      <c r="AY423" s="232" t="s">
        <v>162</v>
      </c>
      <c r="BK423" s="234">
        <f>SUM(BK424:BK425)</f>
        <v>0</v>
      </c>
    </row>
    <row r="424" spans="1:65" s="2" customFormat="1" ht="21.75" customHeight="1">
      <c r="A424" s="39"/>
      <c r="B424" s="40"/>
      <c r="C424" s="237" t="s">
        <v>598</v>
      </c>
      <c r="D424" s="237" t="s">
        <v>164</v>
      </c>
      <c r="E424" s="238" t="s">
        <v>599</v>
      </c>
      <c r="F424" s="239" t="s">
        <v>600</v>
      </c>
      <c r="G424" s="240" t="s">
        <v>283</v>
      </c>
      <c r="H424" s="241">
        <v>0.165</v>
      </c>
      <c r="I424" s="242"/>
      <c r="J424" s="243">
        <f>ROUND(I424*H424,2)</f>
        <v>0</v>
      </c>
      <c r="K424" s="239" t="s">
        <v>1</v>
      </c>
      <c r="L424" s="45"/>
      <c r="M424" s="244" t="s">
        <v>1</v>
      </c>
      <c r="N424" s="245" t="s">
        <v>39</v>
      </c>
      <c r="O424" s="92"/>
      <c r="P424" s="246">
        <f>O424*H424</f>
        <v>0</v>
      </c>
      <c r="Q424" s="246">
        <v>0</v>
      </c>
      <c r="R424" s="246">
        <f>Q424*H424</f>
        <v>0</v>
      </c>
      <c r="S424" s="246">
        <v>0</v>
      </c>
      <c r="T424" s="247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48" t="s">
        <v>169</v>
      </c>
      <c r="AT424" s="248" t="s">
        <v>164</v>
      </c>
      <c r="AU424" s="248" t="s">
        <v>84</v>
      </c>
      <c r="AY424" s="18" t="s">
        <v>162</v>
      </c>
      <c r="BE424" s="249">
        <f>IF(N424="základní",J424,0)</f>
        <v>0</v>
      </c>
      <c r="BF424" s="249">
        <f>IF(N424="snížená",J424,0)</f>
        <v>0</v>
      </c>
      <c r="BG424" s="249">
        <f>IF(N424="zákl. přenesená",J424,0)</f>
        <v>0</v>
      </c>
      <c r="BH424" s="249">
        <f>IF(N424="sníž. přenesená",J424,0)</f>
        <v>0</v>
      </c>
      <c r="BI424" s="249">
        <f>IF(N424="nulová",J424,0)</f>
        <v>0</v>
      </c>
      <c r="BJ424" s="18" t="s">
        <v>81</v>
      </c>
      <c r="BK424" s="249">
        <f>ROUND(I424*H424,2)</f>
        <v>0</v>
      </c>
      <c r="BL424" s="18" t="s">
        <v>169</v>
      </c>
      <c r="BM424" s="248" t="s">
        <v>601</v>
      </c>
    </row>
    <row r="425" spans="1:51" s="14" customFormat="1" ht="12">
      <c r="A425" s="14"/>
      <c r="B425" s="261"/>
      <c r="C425" s="262"/>
      <c r="D425" s="252" t="s">
        <v>171</v>
      </c>
      <c r="E425" s="263" t="s">
        <v>1</v>
      </c>
      <c r="F425" s="264" t="s">
        <v>602</v>
      </c>
      <c r="G425" s="262"/>
      <c r="H425" s="265">
        <v>0.165</v>
      </c>
      <c r="I425" s="266"/>
      <c r="J425" s="262"/>
      <c r="K425" s="262"/>
      <c r="L425" s="267"/>
      <c r="M425" s="268"/>
      <c r="N425" s="269"/>
      <c r="O425" s="269"/>
      <c r="P425" s="269"/>
      <c r="Q425" s="269"/>
      <c r="R425" s="269"/>
      <c r="S425" s="269"/>
      <c r="T425" s="270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1" t="s">
        <v>171</v>
      </c>
      <c r="AU425" s="271" t="s">
        <v>84</v>
      </c>
      <c r="AV425" s="14" t="s">
        <v>84</v>
      </c>
      <c r="AW425" s="14" t="s">
        <v>31</v>
      </c>
      <c r="AX425" s="14" t="s">
        <v>81</v>
      </c>
      <c r="AY425" s="271" t="s">
        <v>162</v>
      </c>
    </row>
    <row r="426" spans="1:63" s="12" customFormat="1" ht="25.9" customHeight="1">
      <c r="A426" s="12"/>
      <c r="B426" s="221"/>
      <c r="C426" s="222"/>
      <c r="D426" s="223" t="s">
        <v>73</v>
      </c>
      <c r="E426" s="224" t="s">
        <v>603</v>
      </c>
      <c r="F426" s="224" t="s">
        <v>604</v>
      </c>
      <c r="G426" s="222"/>
      <c r="H426" s="222"/>
      <c r="I426" s="225"/>
      <c r="J426" s="226">
        <f>BK426</f>
        <v>0</v>
      </c>
      <c r="K426" s="222"/>
      <c r="L426" s="227"/>
      <c r="M426" s="228"/>
      <c r="N426" s="229"/>
      <c r="O426" s="229"/>
      <c r="P426" s="230">
        <f>P427</f>
        <v>0</v>
      </c>
      <c r="Q426" s="229"/>
      <c r="R426" s="230">
        <f>R427</f>
        <v>0.00014375</v>
      </c>
      <c r="S426" s="229"/>
      <c r="T426" s="231">
        <f>T427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32" t="s">
        <v>84</v>
      </c>
      <c r="AT426" s="233" t="s">
        <v>73</v>
      </c>
      <c r="AU426" s="233" t="s">
        <v>74</v>
      </c>
      <c r="AY426" s="232" t="s">
        <v>162</v>
      </c>
      <c r="BK426" s="234">
        <f>BK427</f>
        <v>0</v>
      </c>
    </row>
    <row r="427" spans="1:63" s="12" customFormat="1" ht="22.8" customHeight="1">
      <c r="A427" s="12"/>
      <c r="B427" s="221"/>
      <c r="C427" s="222"/>
      <c r="D427" s="223" t="s">
        <v>73</v>
      </c>
      <c r="E427" s="235" t="s">
        <v>605</v>
      </c>
      <c r="F427" s="235" t="s">
        <v>606</v>
      </c>
      <c r="G427" s="222"/>
      <c r="H427" s="222"/>
      <c r="I427" s="225"/>
      <c r="J427" s="236">
        <f>BK427</f>
        <v>0</v>
      </c>
      <c r="K427" s="222"/>
      <c r="L427" s="227"/>
      <c r="M427" s="228"/>
      <c r="N427" s="229"/>
      <c r="O427" s="229"/>
      <c r="P427" s="230">
        <f>SUM(P428:P435)</f>
        <v>0</v>
      </c>
      <c r="Q427" s="229"/>
      <c r="R427" s="230">
        <f>SUM(R428:R435)</f>
        <v>0.00014375</v>
      </c>
      <c r="S427" s="229"/>
      <c r="T427" s="231">
        <f>SUM(T428:T435)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32" t="s">
        <v>84</v>
      </c>
      <c r="AT427" s="233" t="s">
        <v>73</v>
      </c>
      <c r="AU427" s="233" t="s">
        <v>81</v>
      </c>
      <c r="AY427" s="232" t="s">
        <v>162</v>
      </c>
      <c r="BK427" s="234">
        <f>SUM(BK428:BK435)</f>
        <v>0</v>
      </c>
    </row>
    <row r="428" spans="1:65" s="2" customFormat="1" ht="21.75" customHeight="1">
      <c r="A428" s="39"/>
      <c r="B428" s="40"/>
      <c r="C428" s="237" t="s">
        <v>607</v>
      </c>
      <c r="D428" s="237" t="s">
        <v>164</v>
      </c>
      <c r="E428" s="238" t="s">
        <v>608</v>
      </c>
      <c r="F428" s="239" t="s">
        <v>609</v>
      </c>
      <c r="G428" s="240" t="s">
        <v>224</v>
      </c>
      <c r="H428" s="241">
        <v>0.5</v>
      </c>
      <c r="I428" s="242"/>
      <c r="J428" s="243">
        <f>ROUND(I428*H428,2)</f>
        <v>0</v>
      </c>
      <c r="K428" s="239" t="s">
        <v>168</v>
      </c>
      <c r="L428" s="45"/>
      <c r="M428" s="244" t="s">
        <v>1</v>
      </c>
      <c r="N428" s="245" t="s">
        <v>39</v>
      </c>
      <c r="O428" s="92"/>
      <c r="P428" s="246">
        <f>O428*H428</f>
        <v>0</v>
      </c>
      <c r="Q428" s="246">
        <v>0</v>
      </c>
      <c r="R428" s="246">
        <f>Q428*H428</f>
        <v>0</v>
      </c>
      <c r="S428" s="246">
        <v>0</v>
      </c>
      <c r="T428" s="247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48" t="s">
        <v>271</v>
      </c>
      <c r="AT428" s="248" t="s">
        <v>164</v>
      </c>
      <c r="AU428" s="248" t="s">
        <v>84</v>
      </c>
      <c r="AY428" s="18" t="s">
        <v>162</v>
      </c>
      <c r="BE428" s="249">
        <f>IF(N428="základní",J428,0)</f>
        <v>0</v>
      </c>
      <c r="BF428" s="249">
        <f>IF(N428="snížená",J428,0)</f>
        <v>0</v>
      </c>
      <c r="BG428" s="249">
        <f>IF(N428="zákl. přenesená",J428,0)</f>
        <v>0</v>
      </c>
      <c r="BH428" s="249">
        <f>IF(N428="sníž. přenesená",J428,0)</f>
        <v>0</v>
      </c>
      <c r="BI428" s="249">
        <f>IF(N428="nulová",J428,0)</f>
        <v>0</v>
      </c>
      <c r="BJ428" s="18" t="s">
        <v>81</v>
      </c>
      <c r="BK428" s="249">
        <f>ROUND(I428*H428,2)</f>
        <v>0</v>
      </c>
      <c r="BL428" s="18" t="s">
        <v>271</v>
      </c>
      <c r="BM428" s="248" t="s">
        <v>610</v>
      </c>
    </row>
    <row r="429" spans="1:51" s="13" customFormat="1" ht="12">
      <c r="A429" s="13"/>
      <c r="B429" s="250"/>
      <c r="C429" s="251"/>
      <c r="D429" s="252" t="s">
        <v>171</v>
      </c>
      <c r="E429" s="253" t="s">
        <v>1</v>
      </c>
      <c r="F429" s="254" t="s">
        <v>383</v>
      </c>
      <c r="G429" s="251"/>
      <c r="H429" s="253" t="s">
        <v>1</v>
      </c>
      <c r="I429" s="255"/>
      <c r="J429" s="251"/>
      <c r="K429" s="251"/>
      <c r="L429" s="256"/>
      <c r="M429" s="257"/>
      <c r="N429" s="258"/>
      <c r="O429" s="258"/>
      <c r="P429" s="258"/>
      <c r="Q429" s="258"/>
      <c r="R429" s="258"/>
      <c r="S429" s="258"/>
      <c r="T429" s="25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0" t="s">
        <v>171</v>
      </c>
      <c r="AU429" s="260" t="s">
        <v>84</v>
      </c>
      <c r="AV429" s="13" t="s">
        <v>81</v>
      </c>
      <c r="AW429" s="13" t="s">
        <v>31</v>
      </c>
      <c r="AX429" s="13" t="s">
        <v>74</v>
      </c>
      <c r="AY429" s="260" t="s">
        <v>162</v>
      </c>
    </row>
    <row r="430" spans="1:51" s="13" customFormat="1" ht="12">
      <c r="A430" s="13"/>
      <c r="B430" s="250"/>
      <c r="C430" s="251"/>
      <c r="D430" s="252" t="s">
        <v>171</v>
      </c>
      <c r="E430" s="253" t="s">
        <v>1</v>
      </c>
      <c r="F430" s="254" t="s">
        <v>611</v>
      </c>
      <c r="G430" s="251"/>
      <c r="H430" s="253" t="s">
        <v>1</v>
      </c>
      <c r="I430" s="255"/>
      <c r="J430" s="251"/>
      <c r="K430" s="251"/>
      <c r="L430" s="256"/>
      <c r="M430" s="257"/>
      <c r="N430" s="258"/>
      <c r="O430" s="258"/>
      <c r="P430" s="258"/>
      <c r="Q430" s="258"/>
      <c r="R430" s="258"/>
      <c r="S430" s="258"/>
      <c r="T430" s="25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0" t="s">
        <v>171</v>
      </c>
      <c r="AU430" s="260" t="s">
        <v>84</v>
      </c>
      <c r="AV430" s="13" t="s">
        <v>81</v>
      </c>
      <c r="AW430" s="13" t="s">
        <v>31</v>
      </c>
      <c r="AX430" s="13" t="s">
        <v>74</v>
      </c>
      <c r="AY430" s="260" t="s">
        <v>162</v>
      </c>
    </row>
    <row r="431" spans="1:51" s="14" customFormat="1" ht="12">
      <c r="A431" s="14"/>
      <c r="B431" s="261"/>
      <c r="C431" s="262"/>
      <c r="D431" s="252" t="s">
        <v>171</v>
      </c>
      <c r="E431" s="263" t="s">
        <v>1</v>
      </c>
      <c r="F431" s="264" t="s">
        <v>612</v>
      </c>
      <c r="G431" s="262"/>
      <c r="H431" s="265">
        <v>0.5</v>
      </c>
      <c r="I431" s="266"/>
      <c r="J431" s="262"/>
      <c r="K431" s="262"/>
      <c r="L431" s="267"/>
      <c r="M431" s="268"/>
      <c r="N431" s="269"/>
      <c r="O431" s="269"/>
      <c r="P431" s="269"/>
      <c r="Q431" s="269"/>
      <c r="R431" s="269"/>
      <c r="S431" s="269"/>
      <c r="T431" s="27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1" t="s">
        <v>171</v>
      </c>
      <c r="AU431" s="271" t="s">
        <v>84</v>
      </c>
      <c r="AV431" s="14" t="s">
        <v>84</v>
      </c>
      <c r="AW431" s="14" t="s">
        <v>31</v>
      </c>
      <c r="AX431" s="14" t="s">
        <v>74</v>
      </c>
      <c r="AY431" s="271" t="s">
        <v>162</v>
      </c>
    </row>
    <row r="432" spans="1:51" s="15" customFormat="1" ht="12">
      <c r="A432" s="15"/>
      <c r="B432" s="272"/>
      <c r="C432" s="273"/>
      <c r="D432" s="252" t="s">
        <v>171</v>
      </c>
      <c r="E432" s="274" t="s">
        <v>95</v>
      </c>
      <c r="F432" s="275" t="s">
        <v>125</v>
      </c>
      <c r="G432" s="273"/>
      <c r="H432" s="276">
        <v>0.5</v>
      </c>
      <c r="I432" s="277"/>
      <c r="J432" s="273"/>
      <c r="K432" s="273"/>
      <c r="L432" s="278"/>
      <c r="M432" s="279"/>
      <c r="N432" s="280"/>
      <c r="O432" s="280"/>
      <c r="P432" s="280"/>
      <c r="Q432" s="280"/>
      <c r="R432" s="280"/>
      <c r="S432" s="280"/>
      <c r="T432" s="281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82" t="s">
        <v>171</v>
      </c>
      <c r="AU432" s="282" t="s">
        <v>84</v>
      </c>
      <c r="AV432" s="15" t="s">
        <v>169</v>
      </c>
      <c r="AW432" s="15" t="s">
        <v>31</v>
      </c>
      <c r="AX432" s="15" t="s">
        <v>81</v>
      </c>
      <c r="AY432" s="282" t="s">
        <v>162</v>
      </c>
    </row>
    <row r="433" spans="1:65" s="2" customFormat="1" ht="21.75" customHeight="1">
      <c r="A433" s="39"/>
      <c r="B433" s="40"/>
      <c r="C433" s="294" t="s">
        <v>613</v>
      </c>
      <c r="D433" s="294" t="s">
        <v>311</v>
      </c>
      <c r="E433" s="295" t="s">
        <v>614</v>
      </c>
      <c r="F433" s="296" t="s">
        <v>615</v>
      </c>
      <c r="G433" s="297" t="s">
        <v>224</v>
      </c>
      <c r="H433" s="298">
        <v>0.575</v>
      </c>
      <c r="I433" s="299"/>
      <c r="J433" s="300">
        <f>ROUND(I433*H433,2)</f>
        <v>0</v>
      </c>
      <c r="K433" s="296" t="s">
        <v>168</v>
      </c>
      <c r="L433" s="301"/>
      <c r="M433" s="302" t="s">
        <v>1</v>
      </c>
      <c r="N433" s="303" t="s">
        <v>39</v>
      </c>
      <c r="O433" s="92"/>
      <c r="P433" s="246">
        <f>O433*H433</f>
        <v>0</v>
      </c>
      <c r="Q433" s="246">
        <v>0.00025</v>
      </c>
      <c r="R433" s="246">
        <f>Q433*H433</f>
        <v>0.00014375</v>
      </c>
      <c r="S433" s="246">
        <v>0</v>
      </c>
      <c r="T433" s="247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48" t="s">
        <v>356</v>
      </c>
      <c r="AT433" s="248" t="s">
        <v>311</v>
      </c>
      <c r="AU433" s="248" t="s">
        <v>84</v>
      </c>
      <c r="AY433" s="18" t="s">
        <v>162</v>
      </c>
      <c r="BE433" s="249">
        <f>IF(N433="základní",J433,0)</f>
        <v>0</v>
      </c>
      <c r="BF433" s="249">
        <f>IF(N433="snížená",J433,0)</f>
        <v>0</v>
      </c>
      <c r="BG433" s="249">
        <f>IF(N433="zákl. přenesená",J433,0)</f>
        <v>0</v>
      </c>
      <c r="BH433" s="249">
        <f>IF(N433="sníž. přenesená",J433,0)</f>
        <v>0</v>
      </c>
      <c r="BI433" s="249">
        <f>IF(N433="nulová",J433,0)</f>
        <v>0</v>
      </c>
      <c r="BJ433" s="18" t="s">
        <v>81</v>
      </c>
      <c r="BK433" s="249">
        <f>ROUND(I433*H433,2)</f>
        <v>0</v>
      </c>
      <c r="BL433" s="18" t="s">
        <v>271</v>
      </c>
      <c r="BM433" s="248" t="s">
        <v>616</v>
      </c>
    </row>
    <row r="434" spans="1:51" s="14" customFormat="1" ht="12">
      <c r="A434" s="14"/>
      <c r="B434" s="261"/>
      <c r="C434" s="262"/>
      <c r="D434" s="252" t="s">
        <v>171</v>
      </c>
      <c r="E434" s="263" t="s">
        <v>1</v>
      </c>
      <c r="F434" s="264" t="s">
        <v>617</v>
      </c>
      <c r="G434" s="262"/>
      <c r="H434" s="265">
        <v>0.575</v>
      </c>
      <c r="I434" s="266"/>
      <c r="J434" s="262"/>
      <c r="K434" s="262"/>
      <c r="L434" s="267"/>
      <c r="M434" s="268"/>
      <c r="N434" s="269"/>
      <c r="O434" s="269"/>
      <c r="P434" s="269"/>
      <c r="Q434" s="269"/>
      <c r="R434" s="269"/>
      <c r="S434" s="269"/>
      <c r="T434" s="27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1" t="s">
        <v>171</v>
      </c>
      <c r="AU434" s="271" t="s">
        <v>84</v>
      </c>
      <c r="AV434" s="14" t="s">
        <v>84</v>
      </c>
      <c r="AW434" s="14" t="s">
        <v>31</v>
      </c>
      <c r="AX434" s="14" t="s">
        <v>81</v>
      </c>
      <c r="AY434" s="271" t="s">
        <v>162</v>
      </c>
    </row>
    <row r="435" spans="1:65" s="2" customFormat="1" ht="21.75" customHeight="1">
      <c r="A435" s="39"/>
      <c r="B435" s="40"/>
      <c r="C435" s="237" t="s">
        <v>618</v>
      </c>
      <c r="D435" s="237" t="s">
        <v>164</v>
      </c>
      <c r="E435" s="238" t="s">
        <v>619</v>
      </c>
      <c r="F435" s="239" t="s">
        <v>620</v>
      </c>
      <c r="G435" s="240" t="s">
        <v>283</v>
      </c>
      <c r="H435" s="241">
        <v>0</v>
      </c>
      <c r="I435" s="242"/>
      <c r="J435" s="243">
        <f>ROUND(I435*H435,2)</f>
        <v>0</v>
      </c>
      <c r="K435" s="239" t="s">
        <v>168</v>
      </c>
      <c r="L435" s="45"/>
      <c r="M435" s="304" t="s">
        <v>1</v>
      </c>
      <c r="N435" s="305" t="s">
        <v>39</v>
      </c>
      <c r="O435" s="306"/>
      <c r="P435" s="307">
        <f>O435*H435</f>
        <v>0</v>
      </c>
      <c r="Q435" s="307">
        <v>0</v>
      </c>
      <c r="R435" s="307">
        <f>Q435*H435</f>
        <v>0</v>
      </c>
      <c r="S435" s="307">
        <v>0</v>
      </c>
      <c r="T435" s="308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8" t="s">
        <v>271</v>
      </c>
      <c r="AT435" s="248" t="s">
        <v>164</v>
      </c>
      <c r="AU435" s="248" t="s">
        <v>84</v>
      </c>
      <c r="AY435" s="18" t="s">
        <v>162</v>
      </c>
      <c r="BE435" s="249">
        <f>IF(N435="základní",J435,0)</f>
        <v>0</v>
      </c>
      <c r="BF435" s="249">
        <f>IF(N435="snížená",J435,0)</f>
        <v>0</v>
      </c>
      <c r="BG435" s="249">
        <f>IF(N435="zákl. přenesená",J435,0)</f>
        <v>0</v>
      </c>
      <c r="BH435" s="249">
        <f>IF(N435="sníž. přenesená",J435,0)</f>
        <v>0</v>
      </c>
      <c r="BI435" s="249">
        <f>IF(N435="nulová",J435,0)</f>
        <v>0</v>
      </c>
      <c r="BJ435" s="18" t="s">
        <v>81</v>
      </c>
      <c r="BK435" s="249">
        <f>ROUND(I435*H435,2)</f>
        <v>0</v>
      </c>
      <c r="BL435" s="18" t="s">
        <v>271</v>
      </c>
      <c r="BM435" s="248" t="s">
        <v>621</v>
      </c>
    </row>
    <row r="436" spans="1:31" s="2" customFormat="1" ht="6.95" customHeight="1">
      <c r="A436" s="39"/>
      <c r="B436" s="67"/>
      <c r="C436" s="68"/>
      <c r="D436" s="68"/>
      <c r="E436" s="68"/>
      <c r="F436" s="68"/>
      <c r="G436" s="68"/>
      <c r="H436" s="68"/>
      <c r="I436" s="185"/>
      <c r="J436" s="68"/>
      <c r="K436" s="68"/>
      <c r="L436" s="45"/>
      <c r="M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</row>
  </sheetData>
  <sheetProtection password="CC35" sheet="1" objects="1" scenarios="1" formatColumns="0" formatRows="0" autoFilter="0"/>
  <autoFilter ref="C125:K43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  <c r="AZ2" s="138" t="s">
        <v>98</v>
      </c>
      <c r="BA2" s="138" t="s">
        <v>93</v>
      </c>
      <c r="BB2" s="138" t="s">
        <v>1</v>
      </c>
      <c r="BC2" s="138" t="s">
        <v>622</v>
      </c>
      <c r="BD2" s="138" t="s">
        <v>84</v>
      </c>
    </row>
    <row r="3" spans="2:5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  <c r="AZ3" s="138" t="s">
        <v>115</v>
      </c>
      <c r="BA3" s="138" t="s">
        <v>1</v>
      </c>
      <c r="BB3" s="138" t="s">
        <v>1</v>
      </c>
      <c r="BC3" s="138" t="s">
        <v>622</v>
      </c>
      <c r="BD3" s="138" t="s">
        <v>84</v>
      </c>
    </row>
    <row r="4" spans="2:56" s="1" customFormat="1" ht="24.95" customHeight="1">
      <c r="B4" s="21"/>
      <c r="D4" s="142" t="s">
        <v>97</v>
      </c>
      <c r="I4" s="137"/>
      <c r="L4" s="21"/>
      <c r="M4" s="143" t="s">
        <v>10</v>
      </c>
      <c r="AT4" s="18" t="s">
        <v>4</v>
      </c>
      <c r="AZ4" s="138" t="s">
        <v>120</v>
      </c>
      <c r="BA4" s="138" t="s">
        <v>1</v>
      </c>
      <c r="BB4" s="138" t="s">
        <v>1</v>
      </c>
      <c r="BC4" s="138" t="s">
        <v>622</v>
      </c>
      <c r="BD4" s="138" t="s">
        <v>84</v>
      </c>
    </row>
    <row r="5" spans="2:56" s="1" customFormat="1" ht="6.95" customHeight="1">
      <c r="B5" s="21"/>
      <c r="I5" s="137"/>
      <c r="L5" s="21"/>
      <c r="AZ5" s="138" t="s">
        <v>124</v>
      </c>
      <c r="BA5" s="138" t="s">
        <v>125</v>
      </c>
      <c r="BB5" s="138" t="s">
        <v>1</v>
      </c>
      <c r="BC5" s="138" t="s">
        <v>622</v>
      </c>
      <c r="BD5" s="138" t="s">
        <v>84</v>
      </c>
    </row>
    <row r="6" spans="2:56" s="1" customFormat="1" ht="12" customHeight="1">
      <c r="B6" s="21"/>
      <c r="D6" s="144" t="s">
        <v>16</v>
      </c>
      <c r="I6" s="137"/>
      <c r="L6" s="21"/>
      <c r="AZ6" s="138" t="s">
        <v>128</v>
      </c>
      <c r="BA6" s="138" t="s">
        <v>1</v>
      </c>
      <c r="BB6" s="138" t="s">
        <v>1</v>
      </c>
      <c r="BC6" s="138" t="s">
        <v>623</v>
      </c>
      <c r="BD6" s="138" t="s">
        <v>84</v>
      </c>
    </row>
    <row r="7" spans="2:12" s="1" customFormat="1" ht="16.5" customHeight="1">
      <c r="B7" s="21"/>
      <c r="E7" s="145" t="str">
        <f>'Rekapitulace stavby'!K6</f>
        <v>Oprava výtlaku z BT1, 2 do VDJ Benátky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106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624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8. 6. 2020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tr">
        <f>IF('Rekapitulace stavby'!E11="","",'Rekapitulace stavby'!E11)</f>
        <v xml:space="preserve"> </v>
      </c>
      <c r="F15" s="39"/>
      <c r="G15" s="39"/>
      <c r="H15" s="39"/>
      <c r="I15" s="149" t="s">
        <v>27</v>
      </c>
      <c r="J15" s="148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tr">
        <f>IF('Rekapitulace stavby'!E17="","",'Rekapitulace stavby'!E17)</f>
        <v xml:space="preserve"> </v>
      </c>
      <c r="F21" s="39"/>
      <c r="G21" s="39"/>
      <c r="H21" s="39"/>
      <c r="I21" s="149" t="s">
        <v>27</v>
      </c>
      <c r="J21" s="148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32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33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34</v>
      </c>
      <c r="E30" s="39"/>
      <c r="F30" s="39"/>
      <c r="G30" s="39"/>
      <c r="H30" s="39"/>
      <c r="I30" s="146"/>
      <c r="J30" s="159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36</v>
      </c>
      <c r="G32" s="39"/>
      <c r="H32" s="39"/>
      <c r="I32" s="161" t="s">
        <v>35</v>
      </c>
      <c r="J32" s="160" t="s">
        <v>37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38</v>
      </c>
      <c r="E33" s="144" t="s">
        <v>39</v>
      </c>
      <c r="F33" s="163">
        <f>ROUND((SUM(BE123:BE249)),2)</f>
        <v>0</v>
      </c>
      <c r="G33" s="39"/>
      <c r="H33" s="39"/>
      <c r="I33" s="164">
        <v>0.21</v>
      </c>
      <c r="J33" s="163">
        <f>ROUND(((SUM(BE123:BE249))*I33),2)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40</v>
      </c>
      <c r="F34" s="163">
        <f>ROUND((SUM(BF123:BF249)),2)</f>
        <v>0</v>
      </c>
      <c r="G34" s="39"/>
      <c r="H34" s="39"/>
      <c r="I34" s="164">
        <v>0.15</v>
      </c>
      <c r="J34" s="163">
        <f>ROUND(((SUM(BF123:BF249))*I34),2)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41</v>
      </c>
      <c r="F35" s="163">
        <f>ROUND((SUM(BG123:BG249)),2)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42</v>
      </c>
      <c r="F36" s="163">
        <f>ROUND((SUM(BH123:BH249)),2)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43</v>
      </c>
      <c r="F37" s="163">
        <f>ROUND((SUM(BI123:BI249)),2)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44</v>
      </c>
      <c r="E39" s="167"/>
      <c r="F39" s="167"/>
      <c r="G39" s="168" t="s">
        <v>45</v>
      </c>
      <c r="H39" s="169" t="s">
        <v>46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47</v>
      </c>
      <c r="E50" s="174"/>
      <c r="F50" s="174"/>
      <c r="G50" s="173" t="s">
        <v>48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9"/>
      <c r="J61" s="180" t="s">
        <v>50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51</v>
      </c>
      <c r="E65" s="181"/>
      <c r="F65" s="181"/>
      <c r="G65" s="173" t="s">
        <v>52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9"/>
      <c r="J76" s="180" t="s">
        <v>50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Oprava výtlaku z BT1, 2 do VDJ Benátky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106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Elektroinstalace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Benátky</v>
      </c>
      <c r="G89" s="41"/>
      <c r="H89" s="41"/>
      <c r="I89" s="149" t="s">
        <v>22</v>
      </c>
      <c r="J89" s="80" t="str">
        <f>IF(J12="","",J12)</f>
        <v>8. 6. 2020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49" t="s">
        <v>30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32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133</v>
      </c>
      <c r="D94" s="191"/>
      <c r="E94" s="191"/>
      <c r="F94" s="191"/>
      <c r="G94" s="191"/>
      <c r="H94" s="191"/>
      <c r="I94" s="192"/>
      <c r="J94" s="193" t="s">
        <v>134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135</v>
      </c>
      <c r="D96" s="41"/>
      <c r="E96" s="41"/>
      <c r="F96" s="41"/>
      <c r="G96" s="41"/>
      <c r="H96" s="41"/>
      <c r="I96" s="146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136</v>
      </c>
    </row>
    <row r="97" spans="1:31" s="9" customFormat="1" ht="24.95" customHeight="1">
      <c r="A97" s="9"/>
      <c r="B97" s="195"/>
      <c r="C97" s="196"/>
      <c r="D97" s="197" t="s">
        <v>137</v>
      </c>
      <c r="E97" s="198"/>
      <c r="F97" s="198"/>
      <c r="G97" s="198"/>
      <c r="H97" s="198"/>
      <c r="I97" s="199"/>
      <c r="J97" s="200">
        <f>J124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138</v>
      </c>
      <c r="E98" s="205"/>
      <c r="F98" s="205"/>
      <c r="G98" s="205"/>
      <c r="H98" s="205"/>
      <c r="I98" s="206"/>
      <c r="J98" s="207">
        <f>J125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140</v>
      </c>
      <c r="E99" s="205"/>
      <c r="F99" s="205"/>
      <c r="G99" s="205"/>
      <c r="H99" s="205"/>
      <c r="I99" s="206"/>
      <c r="J99" s="207">
        <f>J179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625</v>
      </c>
      <c r="E100" s="205"/>
      <c r="F100" s="205"/>
      <c r="G100" s="205"/>
      <c r="H100" s="205"/>
      <c r="I100" s="206"/>
      <c r="J100" s="207">
        <f>J183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144</v>
      </c>
      <c r="E101" s="205"/>
      <c r="F101" s="205"/>
      <c r="G101" s="205"/>
      <c r="H101" s="205"/>
      <c r="I101" s="206"/>
      <c r="J101" s="207">
        <f>J194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5"/>
      <c r="C102" s="196"/>
      <c r="D102" s="197" t="s">
        <v>145</v>
      </c>
      <c r="E102" s="198"/>
      <c r="F102" s="198"/>
      <c r="G102" s="198"/>
      <c r="H102" s="198"/>
      <c r="I102" s="199"/>
      <c r="J102" s="200">
        <f>J203</f>
        <v>0</v>
      </c>
      <c r="K102" s="196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02"/>
      <c r="C103" s="203"/>
      <c r="D103" s="204" t="s">
        <v>626</v>
      </c>
      <c r="E103" s="205"/>
      <c r="F103" s="205"/>
      <c r="G103" s="205"/>
      <c r="H103" s="205"/>
      <c r="I103" s="206"/>
      <c r="J103" s="207">
        <f>J204</f>
        <v>0</v>
      </c>
      <c r="K103" s="203"/>
      <c r="L103" s="20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146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185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188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147</v>
      </c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9" t="str">
        <f>E7</f>
        <v>Oprava výtlaku z BT1, 2 do VDJ Benátky</v>
      </c>
      <c r="F113" s="33"/>
      <c r="G113" s="33"/>
      <c r="H113" s="33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106</v>
      </c>
      <c r="D114" s="41"/>
      <c r="E114" s="41"/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02 - Elektroinstalace</v>
      </c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14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Benátky</v>
      </c>
      <c r="G117" s="41"/>
      <c r="H117" s="41"/>
      <c r="I117" s="149" t="s">
        <v>22</v>
      </c>
      <c r="J117" s="80" t="str">
        <f>IF(J12="","",J12)</f>
        <v>8. 6. 2020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14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 xml:space="preserve"> </v>
      </c>
      <c r="G119" s="41"/>
      <c r="H119" s="41"/>
      <c r="I119" s="149" t="s">
        <v>30</v>
      </c>
      <c r="J119" s="37" t="str">
        <f>E21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149" t="s">
        <v>32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146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9"/>
      <c r="B122" s="210"/>
      <c r="C122" s="211" t="s">
        <v>148</v>
      </c>
      <c r="D122" s="212" t="s">
        <v>59</v>
      </c>
      <c r="E122" s="212" t="s">
        <v>55</v>
      </c>
      <c r="F122" s="212" t="s">
        <v>56</v>
      </c>
      <c r="G122" s="212" t="s">
        <v>149</v>
      </c>
      <c r="H122" s="212" t="s">
        <v>150</v>
      </c>
      <c r="I122" s="213" t="s">
        <v>151</v>
      </c>
      <c r="J122" s="212" t="s">
        <v>134</v>
      </c>
      <c r="K122" s="214" t="s">
        <v>152</v>
      </c>
      <c r="L122" s="215"/>
      <c r="M122" s="101" t="s">
        <v>1</v>
      </c>
      <c r="N122" s="102" t="s">
        <v>38</v>
      </c>
      <c r="O122" s="102" t="s">
        <v>153</v>
      </c>
      <c r="P122" s="102" t="s">
        <v>154</v>
      </c>
      <c r="Q122" s="102" t="s">
        <v>155</v>
      </c>
      <c r="R122" s="102" t="s">
        <v>156</v>
      </c>
      <c r="S122" s="102" t="s">
        <v>157</v>
      </c>
      <c r="T122" s="103" t="s">
        <v>158</v>
      </c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</row>
    <row r="123" spans="1:63" s="2" customFormat="1" ht="22.8" customHeight="1">
      <c r="A123" s="39"/>
      <c r="B123" s="40"/>
      <c r="C123" s="108" t="s">
        <v>159</v>
      </c>
      <c r="D123" s="41"/>
      <c r="E123" s="41"/>
      <c r="F123" s="41"/>
      <c r="G123" s="41"/>
      <c r="H123" s="41"/>
      <c r="I123" s="146"/>
      <c r="J123" s="216">
        <f>BK123</f>
        <v>0</v>
      </c>
      <c r="K123" s="41"/>
      <c r="L123" s="45"/>
      <c r="M123" s="104"/>
      <c r="N123" s="217"/>
      <c r="O123" s="105"/>
      <c r="P123" s="218">
        <f>P124+P203</f>
        <v>0</v>
      </c>
      <c r="Q123" s="105"/>
      <c r="R123" s="218">
        <f>R124+R203</f>
        <v>0.9549266</v>
      </c>
      <c r="S123" s="105"/>
      <c r="T123" s="219">
        <f>T124+T203</f>
        <v>0.01395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73</v>
      </c>
      <c r="AU123" s="18" t="s">
        <v>136</v>
      </c>
      <c r="BK123" s="220">
        <f>BK124+BK203</f>
        <v>0</v>
      </c>
    </row>
    <row r="124" spans="1:63" s="12" customFormat="1" ht="25.9" customHeight="1">
      <c r="A124" s="12"/>
      <c r="B124" s="221"/>
      <c r="C124" s="222"/>
      <c r="D124" s="223" t="s">
        <v>73</v>
      </c>
      <c r="E124" s="224" t="s">
        <v>160</v>
      </c>
      <c r="F124" s="224" t="s">
        <v>161</v>
      </c>
      <c r="G124" s="222"/>
      <c r="H124" s="222"/>
      <c r="I124" s="225"/>
      <c r="J124" s="226">
        <f>BK124</f>
        <v>0</v>
      </c>
      <c r="K124" s="222"/>
      <c r="L124" s="227"/>
      <c r="M124" s="228"/>
      <c r="N124" s="229"/>
      <c r="O124" s="229"/>
      <c r="P124" s="230">
        <f>P125+P179+P183+P194</f>
        <v>0</v>
      </c>
      <c r="Q124" s="229"/>
      <c r="R124" s="230">
        <f>R125+R179+R183+R194</f>
        <v>0.0060941</v>
      </c>
      <c r="S124" s="229"/>
      <c r="T124" s="231">
        <f>T125+T179+T183+T194</f>
        <v>0.01395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2" t="s">
        <v>81</v>
      </c>
      <c r="AT124" s="233" t="s">
        <v>73</v>
      </c>
      <c r="AU124" s="233" t="s">
        <v>74</v>
      </c>
      <c r="AY124" s="232" t="s">
        <v>162</v>
      </c>
      <c r="BK124" s="234">
        <f>BK125+BK179+BK183+BK194</f>
        <v>0</v>
      </c>
    </row>
    <row r="125" spans="1:63" s="12" customFormat="1" ht="22.8" customHeight="1">
      <c r="A125" s="12"/>
      <c r="B125" s="221"/>
      <c r="C125" s="222"/>
      <c r="D125" s="223" t="s">
        <v>73</v>
      </c>
      <c r="E125" s="235" t="s">
        <v>81</v>
      </c>
      <c r="F125" s="235" t="s">
        <v>163</v>
      </c>
      <c r="G125" s="222"/>
      <c r="H125" s="222"/>
      <c r="I125" s="225"/>
      <c r="J125" s="236">
        <f>BK125</f>
        <v>0</v>
      </c>
      <c r="K125" s="222"/>
      <c r="L125" s="227"/>
      <c r="M125" s="228"/>
      <c r="N125" s="229"/>
      <c r="O125" s="229"/>
      <c r="P125" s="230">
        <f>SUM(P126:P178)</f>
        <v>0</v>
      </c>
      <c r="Q125" s="229"/>
      <c r="R125" s="230">
        <f>SUM(R126:R178)</f>
        <v>0.00035299999999999996</v>
      </c>
      <c r="S125" s="229"/>
      <c r="T125" s="231">
        <f>SUM(T126:T178)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2" t="s">
        <v>81</v>
      </c>
      <c r="AT125" s="233" t="s">
        <v>73</v>
      </c>
      <c r="AU125" s="233" t="s">
        <v>81</v>
      </c>
      <c r="AY125" s="232" t="s">
        <v>162</v>
      </c>
      <c r="BK125" s="234">
        <f>SUM(BK126:BK178)</f>
        <v>0</v>
      </c>
    </row>
    <row r="126" spans="1:65" s="2" customFormat="1" ht="21.75" customHeight="1">
      <c r="A126" s="39"/>
      <c r="B126" s="40"/>
      <c r="C126" s="237" t="s">
        <v>81</v>
      </c>
      <c r="D126" s="237" t="s">
        <v>164</v>
      </c>
      <c r="E126" s="238" t="s">
        <v>627</v>
      </c>
      <c r="F126" s="239" t="s">
        <v>628</v>
      </c>
      <c r="G126" s="240" t="s">
        <v>186</v>
      </c>
      <c r="H126" s="241">
        <v>37.256</v>
      </c>
      <c r="I126" s="242"/>
      <c r="J126" s="243">
        <f>ROUND(I126*H126,2)</f>
        <v>0</v>
      </c>
      <c r="K126" s="239" t="s">
        <v>168</v>
      </c>
      <c r="L126" s="45"/>
      <c r="M126" s="244" t="s">
        <v>1</v>
      </c>
      <c r="N126" s="245" t="s">
        <v>39</v>
      </c>
      <c r="O126" s="92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8" t="s">
        <v>169</v>
      </c>
      <c r="AT126" s="248" t="s">
        <v>164</v>
      </c>
      <c r="AU126" s="248" t="s">
        <v>84</v>
      </c>
      <c r="AY126" s="18" t="s">
        <v>162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8" t="s">
        <v>81</v>
      </c>
      <c r="BK126" s="249">
        <f>ROUND(I126*H126,2)</f>
        <v>0</v>
      </c>
      <c r="BL126" s="18" t="s">
        <v>169</v>
      </c>
      <c r="BM126" s="248" t="s">
        <v>629</v>
      </c>
    </row>
    <row r="127" spans="1:51" s="13" customFormat="1" ht="12">
      <c r="A127" s="13"/>
      <c r="B127" s="250"/>
      <c r="C127" s="251"/>
      <c r="D127" s="252" t="s">
        <v>171</v>
      </c>
      <c r="E127" s="253" t="s">
        <v>1</v>
      </c>
      <c r="F127" s="254" t="s">
        <v>172</v>
      </c>
      <c r="G127" s="251"/>
      <c r="H127" s="253" t="s">
        <v>1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171</v>
      </c>
      <c r="AU127" s="260" t="s">
        <v>84</v>
      </c>
      <c r="AV127" s="13" t="s">
        <v>81</v>
      </c>
      <c r="AW127" s="13" t="s">
        <v>31</v>
      </c>
      <c r="AX127" s="13" t="s">
        <v>74</v>
      </c>
      <c r="AY127" s="260" t="s">
        <v>162</v>
      </c>
    </row>
    <row r="128" spans="1:51" s="13" customFormat="1" ht="12">
      <c r="A128" s="13"/>
      <c r="B128" s="250"/>
      <c r="C128" s="251"/>
      <c r="D128" s="252" t="s">
        <v>171</v>
      </c>
      <c r="E128" s="253" t="s">
        <v>1</v>
      </c>
      <c r="F128" s="254" t="s">
        <v>193</v>
      </c>
      <c r="G128" s="251"/>
      <c r="H128" s="253" t="s">
        <v>1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171</v>
      </c>
      <c r="AU128" s="260" t="s">
        <v>84</v>
      </c>
      <c r="AV128" s="13" t="s">
        <v>81</v>
      </c>
      <c r="AW128" s="13" t="s">
        <v>31</v>
      </c>
      <c r="AX128" s="13" t="s">
        <v>74</v>
      </c>
      <c r="AY128" s="260" t="s">
        <v>162</v>
      </c>
    </row>
    <row r="129" spans="1:51" s="13" customFormat="1" ht="12">
      <c r="A129" s="13"/>
      <c r="B129" s="250"/>
      <c r="C129" s="251"/>
      <c r="D129" s="252" t="s">
        <v>171</v>
      </c>
      <c r="E129" s="253" t="s">
        <v>1</v>
      </c>
      <c r="F129" s="254" t="s">
        <v>630</v>
      </c>
      <c r="G129" s="251"/>
      <c r="H129" s="253" t="s">
        <v>1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0" t="s">
        <v>171</v>
      </c>
      <c r="AU129" s="260" t="s">
        <v>84</v>
      </c>
      <c r="AV129" s="13" t="s">
        <v>81</v>
      </c>
      <c r="AW129" s="13" t="s">
        <v>31</v>
      </c>
      <c r="AX129" s="13" t="s">
        <v>74</v>
      </c>
      <c r="AY129" s="260" t="s">
        <v>162</v>
      </c>
    </row>
    <row r="130" spans="1:51" s="14" customFormat="1" ht="12">
      <c r="A130" s="14"/>
      <c r="B130" s="261"/>
      <c r="C130" s="262"/>
      <c r="D130" s="252" t="s">
        <v>171</v>
      </c>
      <c r="E130" s="263" t="s">
        <v>1</v>
      </c>
      <c r="F130" s="264" t="s">
        <v>631</v>
      </c>
      <c r="G130" s="262"/>
      <c r="H130" s="265">
        <v>242.5</v>
      </c>
      <c r="I130" s="266"/>
      <c r="J130" s="262"/>
      <c r="K130" s="262"/>
      <c r="L130" s="267"/>
      <c r="M130" s="268"/>
      <c r="N130" s="269"/>
      <c r="O130" s="269"/>
      <c r="P130" s="269"/>
      <c r="Q130" s="269"/>
      <c r="R130" s="269"/>
      <c r="S130" s="269"/>
      <c r="T130" s="27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1" t="s">
        <v>171</v>
      </c>
      <c r="AU130" s="271" t="s">
        <v>84</v>
      </c>
      <c r="AV130" s="14" t="s">
        <v>84</v>
      </c>
      <c r="AW130" s="14" t="s">
        <v>31</v>
      </c>
      <c r="AX130" s="14" t="s">
        <v>74</v>
      </c>
      <c r="AY130" s="271" t="s">
        <v>162</v>
      </c>
    </row>
    <row r="131" spans="1:51" s="14" customFormat="1" ht="12">
      <c r="A131" s="14"/>
      <c r="B131" s="261"/>
      <c r="C131" s="262"/>
      <c r="D131" s="252" t="s">
        <v>171</v>
      </c>
      <c r="E131" s="263" t="s">
        <v>1</v>
      </c>
      <c r="F131" s="264" t="s">
        <v>632</v>
      </c>
      <c r="G131" s="262"/>
      <c r="H131" s="265">
        <v>-2.938</v>
      </c>
      <c r="I131" s="266"/>
      <c r="J131" s="262"/>
      <c r="K131" s="262"/>
      <c r="L131" s="267"/>
      <c r="M131" s="268"/>
      <c r="N131" s="269"/>
      <c r="O131" s="269"/>
      <c r="P131" s="269"/>
      <c r="Q131" s="269"/>
      <c r="R131" s="269"/>
      <c r="S131" s="269"/>
      <c r="T131" s="27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1" t="s">
        <v>171</v>
      </c>
      <c r="AU131" s="271" t="s">
        <v>84</v>
      </c>
      <c r="AV131" s="14" t="s">
        <v>84</v>
      </c>
      <c r="AW131" s="14" t="s">
        <v>31</v>
      </c>
      <c r="AX131" s="14" t="s">
        <v>74</v>
      </c>
      <c r="AY131" s="271" t="s">
        <v>162</v>
      </c>
    </row>
    <row r="132" spans="1:51" s="14" customFormat="1" ht="12">
      <c r="A132" s="14"/>
      <c r="B132" s="261"/>
      <c r="C132" s="262"/>
      <c r="D132" s="252" t="s">
        <v>171</v>
      </c>
      <c r="E132" s="263" t="s">
        <v>1</v>
      </c>
      <c r="F132" s="264" t="s">
        <v>633</v>
      </c>
      <c r="G132" s="262"/>
      <c r="H132" s="265">
        <v>-115.375</v>
      </c>
      <c r="I132" s="266"/>
      <c r="J132" s="262"/>
      <c r="K132" s="262"/>
      <c r="L132" s="267"/>
      <c r="M132" s="268"/>
      <c r="N132" s="269"/>
      <c r="O132" s="269"/>
      <c r="P132" s="269"/>
      <c r="Q132" s="269"/>
      <c r="R132" s="269"/>
      <c r="S132" s="269"/>
      <c r="T132" s="27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1" t="s">
        <v>171</v>
      </c>
      <c r="AU132" s="271" t="s">
        <v>84</v>
      </c>
      <c r="AV132" s="14" t="s">
        <v>84</v>
      </c>
      <c r="AW132" s="14" t="s">
        <v>31</v>
      </c>
      <c r="AX132" s="14" t="s">
        <v>74</v>
      </c>
      <c r="AY132" s="271" t="s">
        <v>162</v>
      </c>
    </row>
    <row r="133" spans="1:51" s="15" customFormat="1" ht="12">
      <c r="A133" s="15"/>
      <c r="B133" s="272"/>
      <c r="C133" s="273"/>
      <c r="D133" s="252" t="s">
        <v>171</v>
      </c>
      <c r="E133" s="274" t="s">
        <v>128</v>
      </c>
      <c r="F133" s="275" t="s">
        <v>125</v>
      </c>
      <c r="G133" s="273"/>
      <c r="H133" s="276">
        <v>124.187</v>
      </c>
      <c r="I133" s="277"/>
      <c r="J133" s="273"/>
      <c r="K133" s="273"/>
      <c r="L133" s="278"/>
      <c r="M133" s="279"/>
      <c r="N133" s="280"/>
      <c r="O133" s="280"/>
      <c r="P133" s="280"/>
      <c r="Q133" s="280"/>
      <c r="R133" s="280"/>
      <c r="S133" s="280"/>
      <c r="T133" s="28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82" t="s">
        <v>171</v>
      </c>
      <c r="AU133" s="282" t="s">
        <v>84</v>
      </c>
      <c r="AV133" s="15" t="s">
        <v>169</v>
      </c>
      <c r="AW133" s="15" t="s">
        <v>31</v>
      </c>
      <c r="AX133" s="15" t="s">
        <v>74</v>
      </c>
      <c r="AY133" s="282" t="s">
        <v>162</v>
      </c>
    </row>
    <row r="134" spans="1:51" s="14" customFormat="1" ht="12">
      <c r="A134" s="14"/>
      <c r="B134" s="261"/>
      <c r="C134" s="262"/>
      <c r="D134" s="252" t="s">
        <v>171</v>
      </c>
      <c r="E134" s="263" t="s">
        <v>1</v>
      </c>
      <c r="F134" s="264" t="s">
        <v>202</v>
      </c>
      <c r="G134" s="262"/>
      <c r="H134" s="265">
        <v>37.256</v>
      </c>
      <c r="I134" s="266"/>
      <c r="J134" s="262"/>
      <c r="K134" s="262"/>
      <c r="L134" s="267"/>
      <c r="M134" s="268"/>
      <c r="N134" s="269"/>
      <c r="O134" s="269"/>
      <c r="P134" s="269"/>
      <c r="Q134" s="269"/>
      <c r="R134" s="269"/>
      <c r="S134" s="269"/>
      <c r="T134" s="27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1" t="s">
        <v>171</v>
      </c>
      <c r="AU134" s="271" t="s">
        <v>84</v>
      </c>
      <c r="AV134" s="14" t="s">
        <v>84</v>
      </c>
      <c r="AW134" s="14" t="s">
        <v>31</v>
      </c>
      <c r="AX134" s="14" t="s">
        <v>81</v>
      </c>
      <c r="AY134" s="271" t="s">
        <v>162</v>
      </c>
    </row>
    <row r="135" spans="1:65" s="2" customFormat="1" ht="21.75" customHeight="1">
      <c r="A135" s="39"/>
      <c r="B135" s="40"/>
      <c r="C135" s="237" t="s">
        <v>84</v>
      </c>
      <c r="D135" s="237" t="s">
        <v>164</v>
      </c>
      <c r="E135" s="238" t="s">
        <v>634</v>
      </c>
      <c r="F135" s="239" t="s">
        <v>635</v>
      </c>
      <c r="G135" s="240" t="s">
        <v>186</v>
      </c>
      <c r="H135" s="241">
        <v>86.931</v>
      </c>
      <c r="I135" s="242"/>
      <c r="J135" s="243">
        <f>ROUND(I135*H135,2)</f>
        <v>0</v>
      </c>
      <c r="K135" s="239" t="s">
        <v>168</v>
      </c>
      <c r="L135" s="45"/>
      <c r="M135" s="244" t="s">
        <v>1</v>
      </c>
      <c r="N135" s="245" t="s">
        <v>39</v>
      </c>
      <c r="O135" s="92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8" t="s">
        <v>169</v>
      </c>
      <c r="AT135" s="248" t="s">
        <v>164</v>
      </c>
      <c r="AU135" s="248" t="s">
        <v>84</v>
      </c>
      <c r="AY135" s="18" t="s">
        <v>162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8" t="s">
        <v>81</v>
      </c>
      <c r="BK135" s="249">
        <f>ROUND(I135*H135,2)</f>
        <v>0</v>
      </c>
      <c r="BL135" s="18" t="s">
        <v>169</v>
      </c>
      <c r="BM135" s="248" t="s">
        <v>636</v>
      </c>
    </row>
    <row r="136" spans="1:51" s="14" customFormat="1" ht="12">
      <c r="A136" s="14"/>
      <c r="B136" s="261"/>
      <c r="C136" s="262"/>
      <c r="D136" s="252" t="s">
        <v>171</v>
      </c>
      <c r="E136" s="263" t="s">
        <v>1</v>
      </c>
      <c r="F136" s="264" t="s">
        <v>207</v>
      </c>
      <c r="G136" s="262"/>
      <c r="H136" s="265">
        <v>86.931</v>
      </c>
      <c r="I136" s="266"/>
      <c r="J136" s="262"/>
      <c r="K136" s="262"/>
      <c r="L136" s="267"/>
      <c r="M136" s="268"/>
      <c r="N136" s="269"/>
      <c r="O136" s="269"/>
      <c r="P136" s="269"/>
      <c r="Q136" s="269"/>
      <c r="R136" s="269"/>
      <c r="S136" s="269"/>
      <c r="T136" s="27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1" t="s">
        <v>171</v>
      </c>
      <c r="AU136" s="271" t="s">
        <v>84</v>
      </c>
      <c r="AV136" s="14" t="s">
        <v>84</v>
      </c>
      <c r="AW136" s="14" t="s">
        <v>31</v>
      </c>
      <c r="AX136" s="14" t="s">
        <v>81</v>
      </c>
      <c r="AY136" s="271" t="s">
        <v>162</v>
      </c>
    </row>
    <row r="137" spans="1:65" s="2" customFormat="1" ht="21.75" customHeight="1">
      <c r="A137" s="39"/>
      <c r="B137" s="40"/>
      <c r="C137" s="237" t="s">
        <v>111</v>
      </c>
      <c r="D137" s="237" t="s">
        <v>164</v>
      </c>
      <c r="E137" s="238" t="s">
        <v>245</v>
      </c>
      <c r="F137" s="239" t="s">
        <v>246</v>
      </c>
      <c r="G137" s="240" t="s">
        <v>186</v>
      </c>
      <c r="H137" s="241">
        <v>7.275</v>
      </c>
      <c r="I137" s="242"/>
      <c r="J137" s="243">
        <f>ROUND(I137*H137,2)</f>
        <v>0</v>
      </c>
      <c r="K137" s="239" t="s">
        <v>168</v>
      </c>
      <c r="L137" s="45"/>
      <c r="M137" s="244" t="s">
        <v>1</v>
      </c>
      <c r="N137" s="245" t="s">
        <v>39</v>
      </c>
      <c r="O137" s="92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8" t="s">
        <v>169</v>
      </c>
      <c r="AT137" s="248" t="s">
        <v>164</v>
      </c>
      <c r="AU137" s="248" t="s">
        <v>84</v>
      </c>
      <c r="AY137" s="18" t="s">
        <v>162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8" t="s">
        <v>81</v>
      </c>
      <c r="BK137" s="249">
        <f>ROUND(I137*H137,2)</f>
        <v>0</v>
      </c>
      <c r="BL137" s="18" t="s">
        <v>169</v>
      </c>
      <c r="BM137" s="248" t="s">
        <v>637</v>
      </c>
    </row>
    <row r="138" spans="1:51" s="13" customFormat="1" ht="12">
      <c r="A138" s="13"/>
      <c r="B138" s="250"/>
      <c r="C138" s="251"/>
      <c r="D138" s="252" t="s">
        <v>171</v>
      </c>
      <c r="E138" s="253" t="s">
        <v>1</v>
      </c>
      <c r="F138" s="254" t="s">
        <v>172</v>
      </c>
      <c r="G138" s="251"/>
      <c r="H138" s="253" t="s">
        <v>1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171</v>
      </c>
      <c r="AU138" s="260" t="s">
        <v>84</v>
      </c>
      <c r="AV138" s="13" t="s">
        <v>81</v>
      </c>
      <c r="AW138" s="13" t="s">
        <v>31</v>
      </c>
      <c r="AX138" s="13" t="s">
        <v>74</v>
      </c>
      <c r="AY138" s="260" t="s">
        <v>162</v>
      </c>
    </row>
    <row r="139" spans="1:51" s="13" customFormat="1" ht="12">
      <c r="A139" s="13"/>
      <c r="B139" s="250"/>
      <c r="C139" s="251"/>
      <c r="D139" s="252" t="s">
        <v>171</v>
      </c>
      <c r="E139" s="253" t="s">
        <v>1</v>
      </c>
      <c r="F139" s="254" t="s">
        <v>248</v>
      </c>
      <c r="G139" s="251"/>
      <c r="H139" s="253" t="s">
        <v>1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171</v>
      </c>
      <c r="AU139" s="260" t="s">
        <v>84</v>
      </c>
      <c r="AV139" s="13" t="s">
        <v>81</v>
      </c>
      <c r="AW139" s="13" t="s">
        <v>31</v>
      </c>
      <c r="AX139" s="13" t="s">
        <v>74</v>
      </c>
      <c r="AY139" s="260" t="s">
        <v>162</v>
      </c>
    </row>
    <row r="140" spans="1:51" s="13" customFormat="1" ht="12">
      <c r="A140" s="13"/>
      <c r="B140" s="250"/>
      <c r="C140" s="251"/>
      <c r="D140" s="252" t="s">
        <v>171</v>
      </c>
      <c r="E140" s="253" t="s">
        <v>1</v>
      </c>
      <c r="F140" s="254" t="s">
        <v>638</v>
      </c>
      <c r="G140" s="251"/>
      <c r="H140" s="253" t="s">
        <v>1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171</v>
      </c>
      <c r="AU140" s="260" t="s">
        <v>84</v>
      </c>
      <c r="AV140" s="13" t="s">
        <v>81</v>
      </c>
      <c r="AW140" s="13" t="s">
        <v>31</v>
      </c>
      <c r="AX140" s="13" t="s">
        <v>74</v>
      </c>
      <c r="AY140" s="260" t="s">
        <v>162</v>
      </c>
    </row>
    <row r="141" spans="1:51" s="14" customFormat="1" ht="12">
      <c r="A141" s="14"/>
      <c r="B141" s="261"/>
      <c r="C141" s="262"/>
      <c r="D141" s="252" t="s">
        <v>171</v>
      </c>
      <c r="E141" s="263" t="s">
        <v>1</v>
      </c>
      <c r="F141" s="264" t="s">
        <v>639</v>
      </c>
      <c r="G141" s="262"/>
      <c r="H141" s="265">
        <v>24.25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171</v>
      </c>
      <c r="AU141" s="271" t="s">
        <v>84</v>
      </c>
      <c r="AV141" s="14" t="s">
        <v>84</v>
      </c>
      <c r="AW141" s="14" t="s">
        <v>31</v>
      </c>
      <c r="AX141" s="14" t="s">
        <v>74</v>
      </c>
      <c r="AY141" s="271" t="s">
        <v>162</v>
      </c>
    </row>
    <row r="142" spans="1:51" s="16" customFormat="1" ht="12">
      <c r="A142" s="16"/>
      <c r="B142" s="283"/>
      <c r="C142" s="284"/>
      <c r="D142" s="252" t="s">
        <v>171</v>
      </c>
      <c r="E142" s="285" t="s">
        <v>98</v>
      </c>
      <c r="F142" s="286" t="s">
        <v>93</v>
      </c>
      <c r="G142" s="284"/>
      <c r="H142" s="287">
        <v>24.25</v>
      </c>
      <c r="I142" s="288"/>
      <c r="J142" s="284"/>
      <c r="K142" s="284"/>
      <c r="L142" s="289"/>
      <c r="M142" s="290"/>
      <c r="N142" s="291"/>
      <c r="O142" s="291"/>
      <c r="P142" s="291"/>
      <c r="Q142" s="291"/>
      <c r="R142" s="291"/>
      <c r="S142" s="291"/>
      <c r="T142" s="292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T142" s="293" t="s">
        <v>171</v>
      </c>
      <c r="AU142" s="293" t="s">
        <v>84</v>
      </c>
      <c r="AV142" s="16" t="s">
        <v>111</v>
      </c>
      <c r="AW142" s="16" t="s">
        <v>31</v>
      </c>
      <c r="AX142" s="16" t="s">
        <v>74</v>
      </c>
      <c r="AY142" s="293" t="s">
        <v>162</v>
      </c>
    </row>
    <row r="143" spans="1:51" s="15" customFormat="1" ht="12">
      <c r="A143" s="15"/>
      <c r="B143" s="272"/>
      <c r="C143" s="273"/>
      <c r="D143" s="252" t="s">
        <v>171</v>
      </c>
      <c r="E143" s="274" t="s">
        <v>124</v>
      </c>
      <c r="F143" s="275" t="s">
        <v>125</v>
      </c>
      <c r="G143" s="273"/>
      <c r="H143" s="276">
        <v>24.25</v>
      </c>
      <c r="I143" s="277"/>
      <c r="J143" s="273"/>
      <c r="K143" s="273"/>
      <c r="L143" s="278"/>
      <c r="M143" s="279"/>
      <c r="N143" s="280"/>
      <c r="O143" s="280"/>
      <c r="P143" s="280"/>
      <c r="Q143" s="280"/>
      <c r="R143" s="280"/>
      <c r="S143" s="280"/>
      <c r="T143" s="281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2" t="s">
        <v>171</v>
      </c>
      <c r="AU143" s="282" t="s">
        <v>84</v>
      </c>
      <c r="AV143" s="15" t="s">
        <v>169</v>
      </c>
      <c r="AW143" s="15" t="s">
        <v>31</v>
      </c>
      <c r="AX143" s="15" t="s">
        <v>74</v>
      </c>
      <c r="AY143" s="282" t="s">
        <v>162</v>
      </c>
    </row>
    <row r="144" spans="1:51" s="14" customFormat="1" ht="12">
      <c r="A144" s="14"/>
      <c r="B144" s="261"/>
      <c r="C144" s="262"/>
      <c r="D144" s="252" t="s">
        <v>171</v>
      </c>
      <c r="E144" s="263" t="s">
        <v>120</v>
      </c>
      <c r="F144" s="264" t="s">
        <v>124</v>
      </c>
      <c r="G144" s="262"/>
      <c r="H144" s="265">
        <v>24.25</v>
      </c>
      <c r="I144" s="266"/>
      <c r="J144" s="262"/>
      <c r="K144" s="262"/>
      <c r="L144" s="267"/>
      <c r="M144" s="268"/>
      <c r="N144" s="269"/>
      <c r="O144" s="269"/>
      <c r="P144" s="269"/>
      <c r="Q144" s="269"/>
      <c r="R144" s="269"/>
      <c r="S144" s="269"/>
      <c r="T144" s="27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1" t="s">
        <v>171</v>
      </c>
      <c r="AU144" s="271" t="s">
        <v>84</v>
      </c>
      <c r="AV144" s="14" t="s">
        <v>84</v>
      </c>
      <c r="AW144" s="14" t="s">
        <v>31</v>
      </c>
      <c r="AX144" s="14" t="s">
        <v>74</v>
      </c>
      <c r="AY144" s="271" t="s">
        <v>162</v>
      </c>
    </row>
    <row r="145" spans="1:51" s="14" customFormat="1" ht="12">
      <c r="A145" s="14"/>
      <c r="B145" s="261"/>
      <c r="C145" s="262"/>
      <c r="D145" s="252" t="s">
        <v>171</v>
      </c>
      <c r="E145" s="263" t="s">
        <v>1</v>
      </c>
      <c r="F145" s="264" t="s">
        <v>640</v>
      </c>
      <c r="G145" s="262"/>
      <c r="H145" s="265">
        <v>7.275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1" t="s">
        <v>171</v>
      </c>
      <c r="AU145" s="271" t="s">
        <v>84</v>
      </c>
      <c r="AV145" s="14" t="s">
        <v>84</v>
      </c>
      <c r="AW145" s="14" t="s">
        <v>31</v>
      </c>
      <c r="AX145" s="14" t="s">
        <v>81</v>
      </c>
      <c r="AY145" s="271" t="s">
        <v>162</v>
      </c>
    </row>
    <row r="146" spans="1:65" s="2" customFormat="1" ht="21.75" customHeight="1">
      <c r="A146" s="39"/>
      <c r="B146" s="40"/>
      <c r="C146" s="237" t="s">
        <v>169</v>
      </c>
      <c r="D146" s="237" t="s">
        <v>164</v>
      </c>
      <c r="E146" s="238" t="s">
        <v>263</v>
      </c>
      <c r="F146" s="239" t="s">
        <v>264</v>
      </c>
      <c r="G146" s="240" t="s">
        <v>186</v>
      </c>
      <c r="H146" s="241">
        <v>16.975</v>
      </c>
      <c r="I146" s="242"/>
      <c r="J146" s="243">
        <f>ROUND(I146*H146,2)</f>
        <v>0</v>
      </c>
      <c r="K146" s="239" t="s">
        <v>168</v>
      </c>
      <c r="L146" s="45"/>
      <c r="M146" s="244" t="s">
        <v>1</v>
      </c>
      <c r="N146" s="245" t="s">
        <v>39</v>
      </c>
      <c r="O146" s="92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169</v>
      </c>
      <c r="AT146" s="248" t="s">
        <v>164</v>
      </c>
      <c r="AU146" s="248" t="s">
        <v>84</v>
      </c>
      <c r="AY146" s="18" t="s">
        <v>162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81</v>
      </c>
      <c r="BK146" s="249">
        <f>ROUND(I146*H146,2)</f>
        <v>0</v>
      </c>
      <c r="BL146" s="18" t="s">
        <v>169</v>
      </c>
      <c r="BM146" s="248" t="s">
        <v>641</v>
      </c>
    </row>
    <row r="147" spans="1:51" s="14" customFormat="1" ht="12">
      <c r="A147" s="14"/>
      <c r="B147" s="261"/>
      <c r="C147" s="262"/>
      <c r="D147" s="252" t="s">
        <v>171</v>
      </c>
      <c r="E147" s="263" t="s">
        <v>1</v>
      </c>
      <c r="F147" s="264" t="s">
        <v>266</v>
      </c>
      <c r="G147" s="262"/>
      <c r="H147" s="265">
        <v>16.975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1" t="s">
        <v>171</v>
      </c>
      <c r="AU147" s="271" t="s">
        <v>84</v>
      </c>
      <c r="AV147" s="14" t="s">
        <v>84</v>
      </c>
      <c r="AW147" s="14" t="s">
        <v>31</v>
      </c>
      <c r="AX147" s="14" t="s">
        <v>81</v>
      </c>
      <c r="AY147" s="271" t="s">
        <v>162</v>
      </c>
    </row>
    <row r="148" spans="1:65" s="2" customFormat="1" ht="16.5" customHeight="1">
      <c r="A148" s="39"/>
      <c r="B148" s="40"/>
      <c r="C148" s="237" t="s">
        <v>189</v>
      </c>
      <c r="D148" s="237" t="s">
        <v>164</v>
      </c>
      <c r="E148" s="238" t="s">
        <v>276</v>
      </c>
      <c r="F148" s="239" t="s">
        <v>277</v>
      </c>
      <c r="G148" s="240" t="s">
        <v>186</v>
      </c>
      <c r="H148" s="241">
        <v>24.25</v>
      </c>
      <c r="I148" s="242"/>
      <c r="J148" s="243">
        <f>ROUND(I148*H148,2)</f>
        <v>0</v>
      </c>
      <c r="K148" s="239" t="s">
        <v>168</v>
      </c>
      <c r="L148" s="45"/>
      <c r="M148" s="244" t="s">
        <v>1</v>
      </c>
      <c r="N148" s="245" t="s">
        <v>39</v>
      </c>
      <c r="O148" s="92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8" t="s">
        <v>169</v>
      </c>
      <c r="AT148" s="248" t="s">
        <v>164</v>
      </c>
      <c r="AU148" s="248" t="s">
        <v>84</v>
      </c>
      <c r="AY148" s="18" t="s">
        <v>162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8" t="s">
        <v>81</v>
      </c>
      <c r="BK148" s="249">
        <f>ROUND(I148*H148,2)</f>
        <v>0</v>
      </c>
      <c r="BL148" s="18" t="s">
        <v>169</v>
      </c>
      <c r="BM148" s="248" t="s">
        <v>642</v>
      </c>
    </row>
    <row r="149" spans="1:51" s="14" customFormat="1" ht="12">
      <c r="A149" s="14"/>
      <c r="B149" s="261"/>
      <c r="C149" s="262"/>
      <c r="D149" s="252" t="s">
        <v>171</v>
      </c>
      <c r="E149" s="263" t="s">
        <v>1</v>
      </c>
      <c r="F149" s="264" t="s">
        <v>279</v>
      </c>
      <c r="G149" s="262"/>
      <c r="H149" s="265">
        <v>24.25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1" t="s">
        <v>171</v>
      </c>
      <c r="AU149" s="271" t="s">
        <v>84</v>
      </c>
      <c r="AV149" s="14" t="s">
        <v>84</v>
      </c>
      <c r="AW149" s="14" t="s">
        <v>31</v>
      </c>
      <c r="AX149" s="14" t="s">
        <v>81</v>
      </c>
      <c r="AY149" s="271" t="s">
        <v>162</v>
      </c>
    </row>
    <row r="150" spans="1:65" s="2" customFormat="1" ht="21.75" customHeight="1">
      <c r="A150" s="39"/>
      <c r="B150" s="40"/>
      <c r="C150" s="237" t="s">
        <v>203</v>
      </c>
      <c r="D150" s="237" t="s">
        <v>164</v>
      </c>
      <c r="E150" s="238" t="s">
        <v>281</v>
      </c>
      <c r="F150" s="239" t="s">
        <v>282</v>
      </c>
      <c r="G150" s="240" t="s">
        <v>283</v>
      </c>
      <c r="H150" s="241">
        <v>43.65</v>
      </c>
      <c r="I150" s="242"/>
      <c r="J150" s="243">
        <f>ROUND(I150*H150,2)</f>
        <v>0</v>
      </c>
      <c r="K150" s="239" t="s">
        <v>168</v>
      </c>
      <c r="L150" s="45"/>
      <c r="M150" s="244" t="s">
        <v>1</v>
      </c>
      <c r="N150" s="245" t="s">
        <v>39</v>
      </c>
      <c r="O150" s="92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8" t="s">
        <v>169</v>
      </c>
      <c r="AT150" s="248" t="s">
        <v>164</v>
      </c>
      <c r="AU150" s="248" t="s">
        <v>84</v>
      </c>
      <c r="AY150" s="18" t="s">
        <v>162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8" t="s">
        <v>81</v>
      </c>
      <c r="BK150" s="249">
        <f>ROUND(I150*H150,2)</f>
        <v>0</v>
      </c>
      <c r="BL150" s="18" t="s">
        <v>169</v>
      </c>
      <c r="BM150" s="248" t="s">
        <v>643</v>
      </c>
    </row>
    <row r="151" spans="1:51" s="14" customFormat="1" ht="12">
      <c r="A151" s="14"/>
      <c r="B151" s="261"/>
      <c r="C151" s="262"/>
      <c r="D151" s="252" t="s">
        <v>171</v>
      </c>
      <c r="E151" s="263" t="s">
        <v>1</v>
      </c>
      <c r="F151" s="264" t="s">
        <v>285</v>
      </c>
      <c r="G151" s="262"/>
      <c r="H151" s="265">
        <v>43.65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1" t="s">
        <v>171</v>
      </c>
      <c r="AU151" s="271" t="s">
        <v>84</v>
      </c>
      <c r="AV151" s="14" t="s">
        <v>84</v>
      </c>
      <c r="AW151" s="14" t="s">
        <v>31</v>
      </c>
      <c r="AX151" s="14" t="s">
        <v>81</v>
      </c>
      <c r="AY151" s="271" t="s">
        <v>162</v>
      </c>
    </row>
    <row r="152" spans="1:65" s="2" customFormat="1" ht="21.75" customHeight="1">
      <c r="A152" s="39"/>
      <c r="B152" s="40"/>
      <c r="C152" s="237" t="s">
        <v>208</v>
      </c>
      <c r="D152" s="237" t="s">
        <v>164</v>
      </c>
      <c r="E152" s="238" t="s">
        <v>287</v>
      </c>
      <c r="F152" s="239" t="s">
        <v>288</v>
      </c>
      <c r="G152" s="240" t="s">
        <v>289</v>
      </c>
      <c r="H152" s="241">
        <v>99.937</v>
      </c>
      <c r="I152" s="242"/>
      <c r="J152" s="243">
        <f>ROUND(I152*H152,2)</f>
        <v>0</v>
      </c>
      <c r="K152" s="239" t="s">
        <v>168</v>
      </c>
      <c r="L152" s="45"/>
      <c r="M152" s="244" t="s">
        <v>1</v>
      </c>
      <c r="N152" s="245" t="s">
        <v>39</v>
      </c>
      <c r="O152" s="92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8" t="s">
        <v>169</v>
      </c>
      <c r="AT152" s="248" t="s">
        <v>164</v>
      </c>
      <c r="AU152" s="248" t="s">
        <v>84</v>
      </c>
      <c r="AY152" s="18" t="s">
        <v>162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8" t="s">
        <v>81</v>
      </c>
      <c r="BK152" s="249">
        <f>ROUND(I152*H152,2)</f>
        <v>0</v>
      </c>
      <c r="BL152" s="18" t="s">
        <v>169</v>
      </c>
      <c r="BM152" s="248" t="s">
        <v>644</v>
      </c>
    </row>
    <row r="153" spans="1:51" s="14" customFormat="1" ht="12">
      <c r="A153" s="14"/>
      <c r="B153" s="261"/>
      <c r="C153" s="262"/>
      <c r="D153" s="252" t="s">
        <v>171</v>
      </c>
      <c r="E153" s="263" t="s">
        <v>1</v>
      </c>
      <c r="F153" s="264" t="s">
        <v>645</v>
      </c>
      <c r="G153" s="262"/>
      <c r="H153" s="265">
        <v>99.937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1" t="s">
        <v>171</v>
      </c>
      <c r="AU153" s="271" t="s">
        <v>84</v>
      </c>
      <c r="AV153" s="14" t="s">
        <v>84</v>
      </c>
      <c r="AW153" s="14" t="s">
        <v>31</v>
      </c>
      <c r="AX153" s="14" t="s">
        <v>81</v>
      </c>
      <c r="AY153" s="271" t="s">
        <v>162</v>
      </c>
    </row>
    <row r="154" spans="1:65" s="2" customFormat="1" ht="21.75" customHeight="1">
      <c r="A154" s="39"/>
      <c r="B154" s="40"/>
      <c r="C154" s="237" t="s">
        <v>216</v>
      </c>
      <c r="D154" s="237" t="s">
        <v>164</v>
      </c>
      <c r="E154" s="238" t="s">
        <v>267</v>
      </c>
      <c r="F154" s="239" t="s">
        <v>268</v>
      </c>
      <c r="G154" s="240" t="s">
        <v>186</v>
      </c>
      <c r="H154" s="241">
        <v>24.25</v>
      </c>
      <c r="I154" s="242"/>
      <c r="J154" s="243">
        <f>ROUND(I154*H154,2)</f>
        <v>0</v>
      </c>
      <c r="K154" s="239" t="s">
        <v>168</v>
      </c>
      <c r="L154" s="45"/>
      <c r="M154" s="244" t="s">
        <v>1</v>
      </c>
      <c r="N154" s="245" t="s">
        <v>39</v>
      </c>
      <c r="O154" s="92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8" t="s">
        <v>169</v>
      </c>
      <c r="AT154" s="248" t="s">
        <v>164</v>
      </c>
      <c r="AU154" s="248" t="s">
        <v>84</v>
      </c>
      <c r="AY154" s="18" t="s">
        <v>162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8" t="s">
        <v>81</v>
      </c>
      <c r="BK154" s="249">
        <f>ROUND(I154*H154,2)</f>
        <v>0</v>
      </c>
      <c r="BL154" s="18" t="s">
        <v>169</v>
      </c>
      <c r="BM154" s="248" t="s">
        <v>646</v>
      </c>
    </row>
    <row r="155" spans="1:51" s="13" customFormat="1" ht="12">
      <c r="A155" s="13"/>
      <c r="B155" s="250"/>
      <c r="C155" s="251"/>
      <c r="D155" s="252" t="s">
        <v>171</v>
      </c>
      <c r="E155" s="253" t="s">
        <v>1</v>
      </c>
      <c r="F155" s="254" t="s">
        <v>300</v>
      </c>
      <c r="G155" s="251"/>
      <c r="H155" s="253" t="s">
        <v>1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171</v>
      </c>
      <c r="AU155" s="260" t="s">
        <v>84</v>
      </c>
      <c r="AV155" s="13" t="s">
        <v>81</v>
      </c>
      <c r="AW155" s="13" t="s">
        <v>31</v>
      </c>
      <c r="AX155" s="13" t="s">
        <v>74</v>
      </c>
      <c r="AY155" s="260" t="s">
        <v>162</v>
      </c>
    </row>
    <row r="156" spans="1:51" s="13" customFormat="1" ht="12">
      <c r="A156" s="13"/>
      <c r="B156" s="250"/>
      <c r="C156" s="251"/>
      <c r="D156" s="252" t="s">
        <v>171</v>
      </c>
      <c r="E156" s="253" t="s">
        <v>1</v>
      </c>
      <c r="F156" s="254" t="s">
        <v>328</v>
      </c>
      <c r="G156" s="251"/>
      <c r="H156" s="253" t="s">
        <v>1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171</v>
      </c>
      <c r="AU156" s="260" t="s">
        <v>84</v>
      </c>
      <c r="AV156" s="13" t="s">
        <v>81</v>
      </c>
      <c r="AW156" s="13" t="s">
        <v>31</v>
      </c>
      <c r="AX156" s="13" t="s">
        <v>74</v>
      </c>
      <c r="AY156" s="260" t="s">
        <v>162</v>
      </c>
    </row>
    <row r="157" spans="1:51" s="14" customFormat="1" ht="12">
      <c r="A157" s="14"/>
      <c r="B157" s="261"/>
      <c r="C157" s="262"/>
      <c r="D157" s="252" t="s">
        <v>171</v>
      </c>
      <c r="E157" s="263" t="s">
        <v>1</v>
      </c>
      <c r="F157" s="264" t="s">
        <v>98</v>
      </c>
      <c r="G157" s="262"/>
      <c r="H157" s="265">
        <v>24.25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1" t="s">
        <v>171</v>
      </c>
      <c r="AU157" s="271" t="s">
        <v>84</v>
      </c>
      <c r="AV157" s="14" t="s">
        <v>84</v>
      </c>
      <c r="AW157" s="14" t="s">
        <v>31</v>
      </c>
      <c r="AX157" s="14" t="s">
        <v>74</v>
      </c>
      <c r="AY157" s="271" t="s">
        <v>162</v>
      </c>
    </row>
    <row r="158" spans="1:51" s="15" customFormat="1" ht="12">
      <c r="A158" s="15"/>
      <c r="B158" s="272"/>
      <c r="C158" s="273"/>
      <c r="D158" s="252" t="s">
        <v>171</v>
      </c>
      <c r="E158" s="274" t="s">
        <v>115</v>
      </c>
      <c r="F158" s="275" t="s">
        <v>125</v>
      </c>
      <c r="G158" s="273"/>
      <c r="H158" s="276">
        <v>24.25</v>
      </c>
      <c r="I158" s="277"/>
      <c r="J158" s="273"/>
      <c r="K158" s="273"/>
      <c r="L158" s="278"/>
      <c r="M158" s="279"/>
      <c r="N158" s="280"/>
      <c r="O158" s="280"/>
      <c r="P158" s="280"/>
      <c r="Q158" s="280"/>
      <c r="R158" s="280"/>
      <c r="S158" s="280"/>
      <c r="T158" s="28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82" t="s">
        <v>171</v>
      </c>
      <c r="AU158" s="282" t="s">
        <v>84</v>
      </c>
      <c r="AV158" s="15" t="s">
        <v>169</v>
      </c>
      <c r="AW158" s="15" t="s">
        <v>31</v>
      </c>
      <c r="AX158" s="15" t="s">
        <v>81</v>
      </c>
      <c r="AY158" s="282" t="s">
        <v>162</v>
      </c>
    </row>
    <row r="159" spans="1:65" s="2" customFormat="1" ht="21.75" customHeight="1">
      <c r="A159" s="39"/>
      <c r="B159" s="40"/>
      <c r="C159" s="237" t="s">
        <v>221</v>
      </c>
      <c r="D159" s="237" t="s">
        <v>164</v>
      </c>
      <c r="E159" s="238" t="s">
        <v>331</v>
      </c>
      <c r="F159" s="239" t="s">
        <v>332</v>
      </c>
      <c r="G159" s="240" t="s">
        <v>186</v>
      </c>
      <c r="H159" s="241">
        <v>24.25</v>
      </c>
      <c r="I159" s="242"/>
      <c r="J159" s="243">
        <f>ROUND(I159*H159,2)</f>
        <v>0</v>
      </c>
      <c r="K159" s="239" t="s">
        <v>168</v>
      </c>
      <c r="L159" s="45"/>
      <c r="M159" s="244" t="s">
        <v>1</v>
      </c>
      <c r="N159" s="245" t="s">
        <v>39</v>
      </c>
      <c r="O159" s="92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8" t="s">
        <v>169</v>
      </c>
      <c r="AT159" s="248" t="s">
        <v>164</v>
      </c>
      <c r="AU159" s="248" t="s">
        <v>84</v>
      </c>
      <c r="AY159" s="18" t="s">
        <v>162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8" t="s">
        <v>81</v>
      </c>
      <c r="BK159" s="249">
        <f>ROUND(I159*H159,2)</f>
        <v>0</v>
      </c>
      <c r="BL159" s="18" t="s">
        <v>169</v>
      </c>
      <c r="BM159" s="248" t="s">
        <v>647</v>
      </c>
    </row>
    <row r="160" spans="1:51" s="14" customFormat="1" ht="12">
      <c r="A160" s="14"/>
      <c r="B160" s="261"/>
      <c r="C160" s="262"/>
      <c r="D160" s="252" t="s">
        <v>171</v>
      </c>
      <c r="E160" s="263" t="s">
        <v>1</v>
      </c>
      <c r="F160" s="264" t="s">
        <v>115</v>
      </c>
      <c r="G160" s="262"/>
      <c r="H160" s="265">
        <v>24.25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1" t="s">
        <v>171</v>
      </c>
      <c r="AU160" s="271" t="s">
        <v>84</v>
      </c>
      <c r="AV160" s="14" t="s">
        <v>84</v>
      </c>
      <c r="AW160" s="14" t="s">
        <v>31</v>
      </c>
      <c r="AX160" s="14" t="s">
        <v>81</v>
      </c>
      <c r="AY160" s="271" t="s">
        <v>162</v>
      </c>
    </row>
    <row r="161" spans="1:65" s="2" customFormat="1" ht="21.75" customHeight="1">
      <c r="A161" s="39"/>
      <c r="B161" s="40"/>
      <c r="C161" s="237" t="s">
        <v>230</v>
      </c>
      <c r="D161" s="237" t="s">
        <v>164</v>
      </c>
      <c r="E161" s="238" t="s">
        <v>342</v>
      </c>
      <c r="F161" s="239" t="s">
        <v>343</v>
      </c>
      <c r="G161" s="240" t="s">
        <v>224</v>
      </c>
      <c r="H161" s="241">
        <v>473.25</v>
      </c>
      <c r="I161" s="242"/>
      <c r="J161" s="243">
        <f>ROUND(I161*H161,2)</f>
        <v>0</v>
      </c>
      <c r="K161" s="239" t="s">
        <v>168</v>
      </c>
      <c r="L161" s="45"/>
      <c r="M161" s="244" t="s">
        <v>1</v>
      </c>
      <c r="N161" s="245" t="s">
        <v>39</v>
      </c>
      <c r="O161" s="92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8" t="s">
        <v>169</v>
      </c>
      <c r="AT161" s="248" t="s">
        <v>164</v>
      </c>
      <c r="AU161" s="248" t="s">
        <v>84</v>
      </c>
      <c r="AY161" s="18" t="s">
        <v>162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8" t="s">
        <v>81</v>
      </c>
      <c r="BK161" s="249">
        <f>ROUND(I161*H161,2)</f>
        <v>0</v>
      </c>
      <c r="BL161" s="18" t="s">
        <v>169</v>
      </c>
      <c r="BM161" s="248" t="s">
        <v>648</v>
      </c>
    </row>
    <row r="162" spans="1:51" s="13" customFormat="1" ht="12">
      <c r="A162" s="13"/>
      <c r="B162" s="250"/>
      <c r="C162" s="251"/>
      <c r="D162" s="252" t="s">
        <v>171</v>
      </c>
      <c r="E162" s="253" t="s">
        <v>1</v>
      </c>
      <c r="F162" s="254" t="s">
        <v>300</v>
      </c>
      <c r="G162" s="251"/>
      <c r="H162" s="253" t="s">
        <v>1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171</v>
      </c>
      <c r="AU162" s="260" t="s">
        <v>84</v>
      </c>
      <c r="AV162" s="13" t="s">
        <v>81</v>
      </c>
      <c r="AW162" s="13" t="s">
        <v>31</v>
      </c>
      <c r="AX162" s="13" t="s">
        <v>74</v>
      </c>
      <c r="AY162" s="260" t="s">
        <v>162</v>
      </c>
    </row>
    <row r="163" spans="1:51" s="14" customFormat="1" ht="12">
      <c r="A163" s="14"/>
      <c r="B163" s="261"/>
      <c r="C163" s="262"/>
      <c r="D163" s="252" t="s">
        <v>171</v>
      </c>
      <c r="E163" s="263" t="s">
        <v>1</v>
      </c>
      <c r="F163" s="264" t="s">
        <v>649</v>
      </c>
      <c r="G163" s="262"/>
      <c r="H163" s="265">
        <v>11.75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1" t="s">
        <v>171</v>
      </c>
      <c r="AU163" s="271" t="s">
        <v>84</v>
      </c>
      <c r="AV163" s="14" t="s">
        <v>84</v>
      </c>
      <c r="AW163" s="14" t="s">
        <v>31</v>
      </c>
      <c r="AX163" s="14" t="s">
        <v>74</v>
      </c>
      <c r="AY163" s="271" t="s">
        <v>162</v>
      </c>
    </row>
    <row r="164" spans="1:51" s="14" customFormat="1" ht="12">
      <c r="A164" s="14"/>
      <c r="B164" s="261"/>
      <c r="C164" s="262"/>
      <c r="D164" s="252" t="s">
        <v>171</v>
      </c>
      <c r="E164" s="263" t="s">
        <v>1</v>
      </c>
      <c r="F164" s="264" t="s">
        <v>650</v>
      </c>
      <c r="G164" s="262"/>
      <c r="H164" s="265">
        <v>230.75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1" t="s">
        <v>171</v>
      </c>
      <c r="AU164" s="271" t="s">
        <v>84</v>
      </c>
      <c r="AV164" s="14" t="s">
        <v>84</v>
      </c>
      <c r="AW164" s="14" t="s">
        <v>31</v>
      </c>
      <c r="AX164" s="14" t="s">
        <v>74</v>
      </c>
      <c r="AY164" s="271" t="s">
        <v>162</v>
      </c>
    </row>
    <row r="165" spans="1:51" s="14" customFormat="1" ht="12">
      <c r="A165" s="14"/>
      <c r="B165" s="261"/>
      <c r="C165" s="262"/>
      <c r="D165" s="252" t="s">
        <v>171</v>
      </c>
      <c r="E165" s="263" t="s">
        <v>1</v>
      </c>
      <c r="F165" s="264" t="s">
        <v>651</v>
      </c>
      <c r="G165" s="262"/>
      <c r="H165" s="265">
        <v>230.75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1" t="s">
        <v>171</v>
      </c>
      <c r="AU165" s="271" t="s">
        <v>84</v>
      </c>
      <c r="AV165" s="14" t="s">
        <v>84</v>
      </c>
      <c r="AW165" s="14" t="s">
        <v>31</v>
      </c>
      <c r="AX165" s="14" t="s">
        <v>74</v>
      </c>
      <c r="AY165" s="271" t="s">
        <v>162</v>
      </c>
    </row>
    <row r="166" spans="1:51" s="15" customFormat="1" ht="12">
      <c r="A166" s="15"/>
      <c r="B166" s="272"/>
      <c r="C166" s="273"/>
      <c r="D166" s="252" t="s">
        <v>171</v>
      </c>
      <c r="E166" s="274" t="s">
        <v>1</v>
      </c>
      <c r="F166" s="275" t="s">
        <v>125</v>
      </c>
      <c r="G166" s="273"/>
      <c r="H166" s="276">
        <v>473.25</v>
      </c>
      <c r="I166" s="277"/>
      <c r="J166" s="273"/>
      <c r="K166" s="273"/>
      <c r="L166" s="278"/>
      <c r="M166" s="279"/>
      <c r="N166" s="280"/>
      <c r="O166" s="280"/>
      <c r="P166" s="280"/>
      <c r="Q166" s="280"/>
      <c r="R166" s="280"/>
      <c r="S166" s="280"/>
      <c r="T166" s="28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2" t="s">
        <v>171</v>
      </c>
      <c r="AU166" s="282" t="s">
        <v>84</v>
      </c>
      <c r="AV166" s="15" t="s">
        <v>169</v>
      </c>
      <c r="AW166" s="15" t="s">
        <v>31</v>
      </c>
      <c r="AX166" s="15" t="s">
        <v>81</v>
      </c>
      <c r="AY166" s="282" t="s">
        <v>162</v>
      </c>
    </row>
    <row r="167" spans="1:65" s="2" customFormat="1" ht="21.75" customHeight="1">
      <c r="A167" s="39"/>
      <c r="B167" s="40"/>
      <c r="C167" s="237" t="s">
        <v>234</v>
      </c>
      <c r="D167" s="237" t="s">
        <v>164</v>
      </c>
      <c r="E167" s="238" t="s">
        <v>335</v>
      </c>
      <c r="F167" s="239" t="s">
        <v>336</v>
      </c>
      <c r="G167" s="240" t="s">
        <v>224</v>
      </c>
      <c r="H167" s="241">
        <v>473.25</v>
      </c>
      <c r="I167" s="242"/>
      <c r="J167" s="243">
        <f>ROUND(I167*H167,2)</f>
        <v>0</v>
      </c>
      <c r="K167" s="239" t="s">
        <v>168</v>
      </c>
      <c r="L167" s="45"/>
      <c r="M167" s="244" t="s">
        <v>1</v>
      </c>
      <c r="N167" s="245" t="s">
        <v>39</v>
      </c>
      <c r="O167" s="92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8" t="s">
        <v>169</v>
      </c>
      <c r="AT167" s="248" t="s">
        <v>164</v>
      </c>
      <c r="AU167" s="248" t="s">
        <v>84</v>
      </c>
      <c r="AY167" s="18" t="s">
        <v>162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8" t="s">
        <v>81</v>
      </c>
      <c r="BK167" s="249">
        <f>ROUND(I167*H167,2)</f>
        <v>0</v>
      </c>
      <c r="BL167" s="18" t="s">
        <v>169</v>
      </c>
      <c r="BM167" s="248" t="s">
        <v>652</v>
      </c>
    </row>
    <row r="168" spans="1:51" s="13" customFormat="1" ht="12">
      <c r="A168" s="13"/>
      <c r="B168" s="250"/>
      <c r="C168" s="251"/>
      <c r="D168" s="252" t="s">
        <v>171</v>
      </c>
      <c r="E168" s="253" t="s">
        <v>1</v>
      </c>
      <c r="F168" s="254" t="s">
        <v>172</v>
      </c>
      <c r="G168" s="251"/>
      <c r="H168" s="253" t="s">
        <v>1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171</v>
      </c>
      <c r="AU168" s="260" t="s">
        <v>84</v>
      </c>
      <c r="AV168" s="13" t="s">
        <v>81</v>
      </c>
      <c r="AW168" s="13" t="s">
        <v>31</v>
      </c>
      <c r="AX168" s="13" t="s">
        <v>74</v>
      </c>
      <c r="AY168" s="260" t="s">
        <v>162</v>
      </c>
    </row>
    <row r="169" spans="1:51" s="14" customFormat="1" ht="12">
      <c r="A169" s="14"/>
      <c r="B169" s="261"/>
      <c r="C169" s="262"/>
      <c r="D169" s="252" t="s">
        <v>171</v>
      </c>
      <c r="E169" s="263" t="s">
        <v>1</v>
      </c>
      <c r="F169" s="264" t="s">
        <v>649</v>
      </c>
      <c r="G169" s="262"/>
      <c r="H169" s="265">
        <v>11.75</v>
      </c>
      <c r="I169" s="266"/>
      <c r="J169" s="262"/>
      <c r="K169" s="262"/>
      <c r="L169" s="267"/>
      <c r="M169" s="268"/>
      <c r="N169" s="269"/>
      <c r="O169" s="269"/>
      <c r="P169" s="269"/>
      <c r="Q169" s="269"/>
      <c r="R169" s="269"/>
      <c r="S169" s="269"/>
      <c r="T169" s="27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1" t="s">
        <v>171</v>
      </c>
      <c r="AU169" s="271" t="s">
        <v>84</v>
      </c>
      <c r="AV169" s="14" t="s">
        <v>84</v>
      </c>
      <c r="AW169" s="14" t="s">
        <v>31</v>
      </c>
      <c r="AX169" s="14" t="s">
        <v>74</v>
      </c>
      <c r="AY169" s="271" t="s">
        <v>162</v>
      </c>
    </row>
    <row r="170" spans="1:51" s="14" customFormat="1" ht="12">
      <c r="A170" s="14"/>
      <c r="B170" s="261"/>
      <c r="C170" s="262"/>
      <c r="D170" s="252" t="s">
        <v>171</v>
      </c>
      <c r="E170" s="263" t="s">
        <v>1</v>
      </c>
      <c r="F170" s="264" t="s">
        <v>650</v>
      </c>
      <c r="G170" s="262"/>
      <c r="H170" s="265">
        <v>230.75</v>
      </c>
      <c r="I170" s="266"/>
      <c r="J170" s="262"/>
      <c r="K170" s="262"/>
      <c r="L170" s="267"/>
      <c r="M170" s="268"/>
      <c r="N170" s="269"/>
      <c r="O170" s="269"/>
      <c r="P170" s="269"/>
      <c r="Q170" s="269"/>
      <c r="R170" s="269"/>
      <c r="S170" s="269"/>
      <c r="T170" s="27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1" t="s">
        <v>171</v>
      </c>
      <c r="AU170" s="271" t="s">
        <v>84</v>
      </c>
      <c r="AV170" s="14" t="s">
        <v>84</v>
      </c>
      <c r="AW170" s="14" t="s">
        <v>31</v>
      </c>
      <c r="AX170" s="14" t="s">
        <v>74</v>
      </c>
      <c r="AY170" s="271" t="s">
        <v>162</v>
      </c>
    </row>
    <row r="171" spans="1:51" s="14" customFormat="1" ht="12">
      <c r="A171" s="14"/>
      <c r="B171" s="261"/>
      <c r="C171" s="262"/>
      <c r="D171" s="252" t="s">
        <v>171</v>
      </c>
      <c r="E171" s="263" t="s">
        <v>1</v>
      </c>
      <c r="F171" s="264" t="s">
        <v>651</v>
      </c>
      <c r="G171" s="262"/>
      <c r="H171" s="265">
        <v>230.75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171</v>
      </c>
      <c r="AU171" s="271" t="s">
        <v>84</v>
      </c>
      <c r="AV171" s="14" t="s">
        <v>84</v>
      </c>
      <c r="AW171" s="14" t="s">
        <v>31</v>
      </c>
      <c r="AX171" s="14" t="s">
        <v>74</v>
      </c>
      <c r="AY171" s="271" t="s">
        <v>162</v>
      </c>
    </row>
    <row r="172" spans="1:51" s="15" customFormat="1" ht="12">
      <c r="A172" s="15"/>
      <c r="B172" s="272"/>
      <c r="C172" s="273"/>
      <c r="D172" s="252" t="s">
        <v>171</v>
      </c>
      <c r="E172" s="274" t="s">
        <v>1</v>
      </c>
      <c r="F172" s="275" t="s">
        <v>125</v>
      </c>
      <c r="G172" s="273"/>
      <c r="H172" s="276">
        <v>473.25</v>
      </c>
      <c r="I172" s="277"/>
      <c r="J172" s="273"/>
      <c r="K172" s="273"/>
      <c r="L172" s="278"/>
      <c r="M172" s="279"/>
      <c r="N172" s="280"/>
      <c r="O172" s="280"/>
      <c r="P172" s="280"/>
      <c r="Q172" s="280"/>
      <c r="R172" s="280"/>
      <c r="S172" s="280"/>
      <c r="T172" s="28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82" t="s">
        <v>171</v>
      </c>
      <c r="AU172" s="282" t="s">
        <v>84</v>
      </c>
      <c r="AV172" s="15" t="s">
        <v>169</v>
      </c>
      <c r="AW172" s="15" t="s">
        <v>31</v>
      </c>
      <c r="AX172" s="15" t="s">
        <v>81</v>
      </c>
      <c r="AY172" s="282" t="s">
        <v>162</v>
      </c>
    </row>
    <row r="173" spans="1:65" s="2" customFormat="1" ht="16.5" customHeight="1">
      <c r="A173" s="39"/>
      <c r="B173" s="40"/>
      <c r="C173" s="294" t="s">
        <v>240</v>
      </c>
      <c r="D173" s="294" t="s">
        <v>311</v>
      </c>
      <c r="E173" s="295" t="s">
        <v>346</v>
      </c>
      <c r="F173" s="296" t="s">
        <v>347</v>
      </c>
      <c r="G173" s="297" t="s">
        <v>348</v>
      </c>
      <c r="H173" s="298">
        <v>0.353</v>
      </c>
      <c r="I173" s="299"/>
      <c r="J173" s="300">
        <f>ROUND(I173*H173,2)</f>
        <v>0</v>
      </c>
      <c r="K173" s="296" t="s">
        <v>168</v>
      </c>
      <c r="L173" s="301"/>
      <c r="M173" s="302" t="s">
        <v>1</v>
      </c>
      <c r="N173" s="303" t="s">
        <v>39</v>
      </c>
      <c r="O173" s="92"/>
      <c r="P173" s="246">
        <f>O173*H173</f>
        <v>0</v>
      </c>
      <c r="Q173" s="246">
        <v>0.001</v>
      </c>
      <c r="R173" s="246">
        <f>Q173*H173</f>
        <v>0.00035299999999999996</v>
      </c>
      <c r="S173" s="246">
        <v>0</v>
      </c>
      <c r="T173" s="24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8" t="s">
        <v>216</v>
      </c>
      <c r="AT173" s="248" t="s">
        <v>311</v>
      </c>
      <c r="AU173" s="248" t="s">
        <v>84</v>
      </c>
      <c r="AY173" s="18" t="s">
        <v>162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8" t="s">
        <v>81</v>
      </c>
      <c r="BK173" s="249">
        <f>ROUND(I173*H173,2)</f>
        <v>0</v>
      </c>
      <c r="BL173" s="18" t="s">
        <v>169</v>
      </c>
      <c r="BM173" s="248" t="s">
        <v>653</v>
      </c>
    </row>
    <row r="174" spans="1:51" s="13" customFormat="1" ht="12">
      <c r="A174" s="13"/>
      <c r="B174" s="250"/>
      <c r="C174" s="251"/>
      <c r="D174" s="252" t="s">
        <v>171</v>
      </c>
      <c r="E174" s="253" t="s">
        <v>1</v>
      </c>
      <c r="F174" s="254" t="s">
        <v>172</v>
      </c>
      <c r="G174" s="251"/>
      <c r="H174" s="253" t="s">
        <v>1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171</v>
      </c>
      <c r="AU174" s="260" t="s">
        <v>84</v>
      </c>
      <c r="AV174" s="13" t="s">
        <v>81</v>
      </c>
      <c r="AW174" s="13" t="s">
        <v>31</v>
      </c>
      <c r="AX174" s="13" t="s">
        <v>74</v>
      </c>
      <c r="AY174" s="260" t="s">
        <v>162</v>
      </c>
    </row>
    <row r="175" spans="1:51" s="14" customFormat="1" ht="12">
      <c r="A175" s="14"/>
      <c r="B175" s="261"/>
      <c r="C175" s="262"/>
      <c r="D175" s="252" t="s">
        <v>171</v>
      </c>
      <c r="E175" s="263" t="s">
        <v>1</v>
      </c>
      <c r="F175" s="264" t="s">
        <v>654</v>
      </c>
      <c r="G175" s="262"/>
      <c r="H175" s="265">
        <v>0.353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171</v>
      </c>
      <c r="AU175" s="271" t="s">
        <v>84</v>
      </c>
      <c r="AV175" s="14" t="s">
        <v>84</v>
      </c>
      <c r="AW175" s="14" t="s">
        <v>31</v>
      </c>
      <c r="AX175" s="14" t="s">
        <v>81</v>
      </c>
      <c r="AY175" s="271" t="s">
        <v>162</v>
      </c>
    </row>
    <row r="176" spans="1:65" s="2" customFormat="1" ht="21.75" customHeight="1">
      <c r="A176" s="39"/>
      <c r="B176" s="40"/>
      <c r="C176" s="237" t="s">
        <v>244</v>
      </c>
      <c r="D176" s="237" t="s">
        <v>164</v>
      </c>
      <c r="E176" s="238" t="s">
        <v>352</v>
      </c>
      <c r="F176" s="239" t="s">
        <v>353</v>
      </c>
      <c r="G176" s="240" t="s">
        <v>224</v>
      </c>
      <c r="H176" s="241">
        <v>11.75</v>
      </c>
      <c r="I176" s="242"/>
      <c r="J176" s="243">
        <f>ROUND(I176*H176,2)</f>
        <v>0</v>
      </c>
      <c r="K176" s="239" t="s">
        <v>168</v>
      </c>
      <c r="L176" s="45"/>
      <c r="M176" s="244" t="s">
        <v>1</v>
      </c>
      <c r="N176" s="245" t="s">
        <v>39</v>
      </c>
      <c r="O176" s="92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8" t="s">
        <v>169</v>
      </c>
      <c r="AT176" s="248" t="s">
        <v>164</v>
      </c>
      <c r="AU176" s="248" t="s">
        <v>84</v>
      </c>
      <c r="AY176" s="18" t="s">
        <v>162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8" t="s">
        <v>81</v>
      </c>
      <c r="BK176" s="249">
        <f>ROUND(I176*H176,2)</f>
        <v>0</v>
      </c>
      <c r="BL176" s="18" t="s">
        <v>169</v>
      </c>
      <c r="BM176" s="248" t="s">
        <v>655</v>
      </c>
    </row>
    <row r="177" spans="1:51" s="13" customFormat="1" ht="12">
      <c r="A177" s="13"/>
      <c r="B177" s="250"/>
      <c r="C177" s="251"/>
      <c r="D177" s="252" t="s">
        <v>171</v>
      </c>
      <c r="E177" s="253" t="s">
        <v>1</v>
      </c>
      <c r="F177" s="254" t="s">
        <v>172</v>
      </c>
      <c r="G177" s="251"/>
      <c r="H177" s="253" t="s">
        <v>1</v>
      </c>
      <c r="I177" s="255"/>
      <c r="J177" s="251"/>
      <c r="K177" s="251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171</v>
      </c>
      <c r="AU177" s="260" t="s">
        <v>84</v>
      </c>
      <c r="AV177" s="13" t="s">
        <v>81</v>
      </c>
      <c r="AW177" s="13" t="s">
        <v>31</v>
      </c>
      <c r="AX177" s="13" t="s">
        <v>74</v>
      </c>
      <c r="AY177" s="260" t="s">
        <v>162</v>
      </c>
    </row>
    <row r="178" spans="1:51" s="14" customFormat="1" ht="12">
      <c r="A178" s="14"/>
      <c r="B178" s="261"/>
      <c r="C178" s="262"/>
      <c r="D178" s="252" t="s">
        <v>171</v>
      </c>
      <c r="E178" s="263" t="s">
        <v>1</v>
      </c>
      <c r="F178" s="264" t="s">
        <v>649</v>
      </c>
      <c r="G178" s="262"/>
      <c r="H178" s="265">
        <v>11.75</v>
      </c>
      <c r="I178" s="266"/>
      <c r="J178" s="262"/>
      <c r="K178" s="262"/>
      <c r="L178" s="267"/>
      <c r="M178" s="268"/>
      <c r="N178" s="269"/>
      <c r="O178" s="269"/>
      <c r="P178" s="269"/>
      <c r="Q178" s="269"/>
      <c r="R178" s="269"/>
      <c r="S178" s="269"/>
      <c r="T178" s="27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1" t="s">
        <v>171</v>
      </c>
      <c r="AU178" s="271" t="s">
        <v>84</v>
      </c>
      <c r="AV178" s="14" t="s">
        <v>84</v>
      </c>
      <c r="AW178" s="14" t="s">
        <v>31</v>
      </c>
      <c r="AX178" s="14" t="s">
        <v>81</v>
      </c>
      <c r="AY178" s="271" t="s">
        <v>162</v>
      </c>
    </row>
    <row r="179" spans="1:63" s="12" customFormat="1" ht="22.8" customHeight="1">
      <c r="A179" s="12"/>
      <c r="B179" s="221"/>
      <c r="C179" s="222"/>
      <c r="D179" s="223" t="s">
        <v>73</v>
      </c>
      <c r="E179" s="235" t="s">
        <v>169</v>
      </c>
      <c r="F179" s="235" t="s">
        <v>362</v>
      </c>
      <c r="G179" s="222"/>
      <c r="H179" s="222"/>
      <c r="I179" s="225"/>
      <c r="J179" s="236">
        <f>BK179</f>
        <v>0</v>
      </c>
      <c r="K179" s="222"/>
      <c r="L179" s="227"/>
      <c r="M179" s="228"/>
      <c r="N179" s="229"/>
      <c r="O179" s="229"/>
      <c r="P179" s="230">
        <f>SUM(P180:P182)</f>
        <v>0</v>
      </c>
      <c r="Q179" s="229"/>
      <c r="R179" s="230">
        <f>SUM(R180:R182)</f>
        <v>0</v>
      </c>
      <c r="S179" s="229"/>
      <c r="T179" s="231">
        <f>SUM(T180:T182)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2" t="s">
        <v>81</v>
      </c>
      <c r="AT179" s="233" t="s">
        <v>73</v>
      </c>
      <c r="AU179" s="233" t="s">
        <v>81</v>
      </c>
      <c r="AY179" s="232" t="s">
        <v>162</v>
      </c>
      <c r="BK179" s="234">
        <f>SUM(BK180:BK182)</f>
        <v>0</v>
      </c>
    </row>
    <row r="180" spans="1:65" s="2" customFormat="1" ht="16.5" customHeight="1">
      <c r="A180" s="39"/>
      <c r="B180" s="40"/>
      <c r="C180" s="237" t="s">
        <v>262</v>
      </c>
      <c r="D180" s="237" t="s">
        <v>164</v>
      </c>
      <c r="E180" s="238" t="s">
        <v>364</v>
      </c>
      <c r="F180" s="239" t="s">
        <v>365</v>
      </c>
      <c r="G180" s="240" t="s">
        <v>289</v>
      </c>
      <c r="H180" s="241">
        <v>24.25</v>
      </c>
      <c r="I180" s="242"/>
      <c r="J180" s="243">
        <f>ROUND(I180*H180,2)</f>
        <v>0</v>
      </c>
      <c r="K180" s="239" t="s">
        <v>168</v>
      </c>
      <c r="L180" s="45"/>
      <c r="M180" s="244" t="s">
        <v>1</v>
      </c>
      <c r="N180" s="245" t="s">
        <v>39</v>
      </c>
      <c r="O180" s="92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8" t="s">
        <v>169</v>
      </c>
      <c r="AT180" s="248" t="s">
        <v>164</v>
      </c>
      <c r="AU180" s="248" t="s">
        <v>84</v>
      </c>
      <c r="AY180" s="18" t="s">
        <v>162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8" t="s">
        <v>81</v>
      </c>
      <c r="BK180" s="249">
        <f>ROUND(I180*H180,2)</f>
        <v>0</v>
      </c>
      <c r="BL180" s="18" t="s">
        <v>169</v>
      </c>
      <c r="BM180" s="248" t="s">
        <v>656</v>
      </c>
    </row>
    <row r="181" spans="1:51" s="14" customFormat="1" ht="12">
      <c r="A181" s="14"/>
      <c r="B181" s="261"/>
      <c r="C181" s="262"/>
      <c r="D181" s="252" t="s">
        <v>171</v>
      </c>
      <c r="E181" s="263" t="s">
        <v>1</v>
      </c>
      <c r="F181" s="264" t="s">
        <v>98</v>
      </c>
      <c r="G181" s="262"/>
      <c r="H181" s="265">
        <v>24.25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1" t="s">
        <v>171</v>
      </c>
      <c r="AU181" s="271" t="s">
        <v>84</v>
      </c>
      <c r="AV181" s="14" t="s">
        <v>84</v>
      </c>
      <c r="AW181" s="14" t="s">
        <v>31</v>
      </c>
      <c r="AX181" s="14" t="s">
        <v>74</v>
      </c>
      <c r="AY181" s="271" t="s">
        <v>162</v>
      </c>
    </row>
    <row r="182" spans="1:51" s="15" customFormat="1" ht="12">
      <c r="A182" s="15"/>
      <c r="B182" s="272"/>
      <c r="C182" s="273"/>
      <c r="D182" s="252" t="s">
        <v>171</v>
      </c>
      <c r="E182" s="274" t="s">
        <v>1</v>
      </c>
      <c r="F182" s="275" t="s">
        <v>125</v>
      </c>
      <c r="G182" s="273"/>
      <c r="H182" s="276">
        <v>24.25</v>
      </c>
      <c r="I182" s="277"/>
      <c r="J182" s="273"/>
      <c r="K182" s="273"/>
      <c r="L182" s="278"/>
      <c r="M182" s="279"/>
      <c r="N182" s="280"/>
      <c r="O182" s="280"/>
      <c r="P182" s="280"/>
      <c r="Q182" s="280"/>
      <c r="R182" s="280"/>
      <c r="S182" s="280"/>
      <c r="T182" s="28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82" t="s">
        <v>171</v>
      </c>
      <c r="AU182" s="282" t="s">
        <v>84</v>
      </c>
      <c r="AV182" s="15" t="s">
        <v>169</v>
      </c>
      <c r="AW182" s="15" t="s">
        <v>31</v>
      </c>
      <c r="AX182" s="15" t="s">
        <v>81</v>
      </c>
      <c r="AY182" s="282" t="s">
        <v>162</v>
      </c>
    </row>
    <row r="183" spans="1:63" s="12" customFormat="1" ht="22.8" customHeight="1">
      <c r="A183" s="12"/>
      <c r="B183" s="221"/>
      <c r="C183" s="222"/>
      <c r="D183" s="223" t="s">
        <v>73</v>
      </c>
      <c r="E183" s="235" t="s">
        <v>221</v>
      </c>
      <c r="F183" s="235" t="s">
        <v>657</v>
      </c>
      <c r="G183" s="222"/>
      <c r="H183" s="222"/>
      <c r="I183" s="225"/>
      <c r="J183" s="236">
        <f>BK183</f>
        <v>0</v>
      </c>
      <c r="K183" s="222"/>
      <c r="L183" s="227"/>
      <c r="M183" s="228"/>
      <c r="N183" s="229"/>
      <c r="O183" s="229"/>
      <c r="P183" s="230">
        <f>SUM(P184:P193)</f>
        <v>0</v>
      </c>
      <c r="Q183" s="229"/>
      <c r="R183" s="230">
        <f>SUM(R184:R193)</f>
        <v>0.0057411</v>
      </c>
      <c r="S183" s="229"/>
      <c r="T183" s="231">
        <f>SUM(T184:T193)</f>
        <v>0.01395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2" t="s">
        <v>81</v>
      </c>
      <c r="AT183" s="233" t="s">
        <v>73</v>
      </c>
      <c r="AU183" s="233" t="s">
        <v>81</v>
      </c>
      <c r="AY183" s="232" t="s">
        <v>162</v>
      </c>
      <c r="BK183" s="234">
        <f>SUM(BK184:BK193)</f>
        <v>0</v>
      </c>
    </row>
    <row r="184" spans="1:65" s="2" customFormat="1" ht="21.75" customHeight="1">
      <c r="A184" s="39"/>
      <c r="B184" s="40"/>
      <c r="C184" s="237" t="s">
        <v>8</v>
      </c>
      <c r="D184" s="237" t="s">
        <v>164</v>
      </c>
      <c r="E184" s="238" t="s">
        <v>658</v>
      </c>
      <c r="F184" s="239" t="s">
        <v>659</v>
      </c>
      <c r="G184" s="240" t="s">
        <v>181</v>
      </c>
      <c r="H184" s="241">
        <v>0.628</v>
      </c>
      <c r="I184" s="242"/>
      <c r="J184" s="243">
        <f>ROUND(I184*H184,2)</f>
        <v>0</v>
      </c>
      <c r="K184" s="239" t="s">
        <v>168</v>
      </c>
      <c r="L184" s="45"/>
      <c r="M184" s="244" t="s">
        <v>1</v>
      </c>
      <c r="N184" s="245" t="s">
        <v>39</v>
      </c>
      <c r="O184" s="92"/>
      <c r="P184" s="246">
        <f>O184*H184</f>
        <v>0</v>
      </c>
      <c r="Q184" s="246">
        <v>0.0007</v>
      </c>
      <c r="R184" s="246">
        <f>Q184*H184</f>
        <v>0.0004396</v>
      </c>
      <c r="S184" s="246">
        <v>0</v>
      </c>
      <c r="T184" s="24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8" t="s">
        <v>169</v>
      </c>
      <c r="AT184" s="248" t="s">
        <v>164</v>
      </c>
      <c r="AU184" s="248" t="s">
        <v>84</v>
      </c>
      <c r="AY184" s="18" t="s">
        <v>162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8" t="s">
        <v>81</v>
      </c>
      <c r="BK184" s="249">
        <f>ROUND(I184*H184,2)</f>
        <v>0</v>
      </c>
      <c r="BL184" s="18" t="s">
        <v>169</v>
      </c>
      <c r="BM184" s="248" t="s">
        <v>660</v>
      </c>
    </row>
    <row r="185" spans="1:51" s="13" customFormat="1" ht="12">
      <c r="A185" s="13"/>
      <c r="B185" s="250"/>
      <c r="C185" s="251"/>
      <c r="D185" s="252" t="s">
        <v>171</v>
      </c>
      <c r="E185" s="253" t="s">
        <v>1</v>
      </c>
      <c r="F185" s="254" t="s">
        <v>300</v>
      </c>
      <c r="G185" s="251"/>
      <c r="H185" s="253" t="s">
        <v>1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171</v>
      </c>
      <c r="AU185" s="260" t="s">
        <v>84</v>
      </c>
      <c r="AV185" s="13" t="s">
        <v>81</v>
      </c>
      <c r="AW185" s="13" t="s">
        <v>31</v>
      </c>
      <c r="AX185" s="13" t="s">
        <v>74</v>
      </c>
      <c r="AY185" s="260" t="s">
        <v>162</v>
      </c>
    </row>
    <row r="186" spans="1:51" s="13" customFormat="1" ht="12">
      <c r="A186" s="13"/>
      <c r="B186" s="250"/>
      <c r="C186" s="251"/>
      <c r="D186" s="252" t="s">
        <v>171</v>
      </c>
      <c r="E186" s="253" t="s">
        <v>1</v>
      </c>
      <c r="F186" s="254" t="s">
        <v>661</v>
      </c>
      <c r="G186" s="251"/>
      <c r="H186" s="253" t="s">
        <v>1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171</v>
      </c>
      <c r="AU186" s="260" t="s">
        <v>84</v>
      </c>
      <c r="AV186" s="13" t="s">
        <v>81</v>
      </c>
      <c r="AW186" s="13" t="s">
        <v>31</v>
      </c>
      <c r="AX186" s="13" t="s">
        <v>74</v>
      </c>
      <c r="AY186" s="260" t="s">
        <v>162</v>
      </c>
    </row>
    <row r="187" spans="1:51" s="14" customFormat="1" ht="12">
      <c r="A187" s="14"/>
      <c r="B187" s="261"/>
      <c r="C187" s="262"/>
      <c r="D187" s="252" t="s">
        <v>171</v>
      </c>
      <c r="E187" s="263" t="s">
        <v>1</v>
      </c>
      <c r="F187" s="264" t="s">
        <v>662</v>
      </c>
      <c r="G187" s="262"/>
      <c r="H187" s="265">
        <v>0.628</v>
      </c>
      <c r="I187" s="266"/>
      <c r="J187" s="262"/>
      <c r="K187" s="262"/>
      <c r="L187" s="267"/>
      <c r="M187" s="268"/>
      <c r="N187" s="269"/>
      <c r="O187" s="269"/>
      <c r="P187" s="269"/>
      <c r="Q187" s="269"/>
      <c r="R187" s="269"/>
      <c r="S187" s="269"/>
      <c r="T187" s="27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1" t="s">
        <v>171</v>
      </c>
      <c r="AU187" s="271" t="s">
        <v>84</v>
      </c>
      <c r="AV187" s="14" t="s">
        <v>84</v>
      </c>
      <c r="AW187" s="14" t="s">
        <v>31</v>
      </c>
      <c r="AX187" s="14" t="s">
        <v>81</v>
      </c>
      <c r="AY187" s="271" t="s">
        <v>162</v>
      </c>
    </row>
    <row r="188" spans="1:65" s="2" customFormat="1" ht="21.75" customHeight="1">
      <c r="A188" s="39"/>
      <c r="B188" s="40"/>
      <c r="C188" s="294" t="s">
        <v>271</v>
      </c>
      <c r="D188" s="294" t="s">
        <v>311</v>
      </c>
      <c r="E188" s="295" t="s">
        <v>663</v>
      </c>
      <c r="F188" s="296" t="s">
        <v>664</v>
      </c>
      <c r="G188" s="297" t="s">
        <v>348</v>
      </c>
      <c r="H188" s="298">
        <v>5</v>
      </c>
      <c r="I188" s="299"/>
      <c r="J188" s="300">
        <f>ROUND(I188*H188,2)</f>
        <v>0</v>
      </c>
      <c r="K188" s="296" t="s">
        <v>1</v>
      </c>
      <c r="L188" s="301"/>
      <c r="M188" s="302" t="s">
        <v>1</v>
      </c>
      <c r="N188" s="303" t="s">
        <v>39</v>
      </c>
      <c r="O188" s="92"/>
      <c r="P188" s="246">
        <f>O188*H188</f>
        <v>0</v>
      </c>
      <c r="Q188" s="246">
        <v>0.001</v>
      </c>
      <c r="R188" s="246">
        <f>Q188*H188</f>
        <v>0.005</v>
      </c>
      <c r="S188" s="246">
        <v>0</v>
      </c>
      <c r="T188" s="24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8" t="s">
        <v>216</v>
      </c>
      <c r="AT188" s="248" t="s">
        <v>311</v>
      </c>
      <c r="AU188" s="248" t="s">
        <v>84</v>
      </c>
      <c r="AY188" s="18" t="s">
        <v>162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8" t="s">
        <v>81</v>
      </c>
      <c r="BK188" s="249">
        <f>ROUND(I188*H188,2)</f>
        <v>0</v>
      </c>
      <c r="BL188" s="18" t="s">
        <v>169</v>
      </c>
      <c r="BM188" s="248" t="s">
        <v>665</v>
      </c>
    </row>
    <row r="189" spans="1:51" s="13" customFormat="1" ht="12">
      <c r="A189" s="13"/>
      <c r="B189" s="250"/>
      <c r="C189" s="251"/>
      <c r="D189" s="252" t="s">
        <v>171</v>
      </c>
      <c r="E189" s="253" t="s">
        <v>1</v>
      </c>
      <c r="F189" s="254" t="s">
        <v>300</v>
      </c>
      <c r="G189" s="251"/>
      <c r="H189" s="253" t="s">
        <v>1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171</v>
      </c>
      <c r="AU189" s="260" t="s">
        <v>84</v>
      </c>
      <c r="AV189" s="13" t="s">
        <v>81</v>
      </c>
      <c r="AW189" s="13" t="s">
        <v>31</v>
      </c>
      <c r="AX189" s="13" t="s">
        <v>74</v>
      </c>
      <c r="AY189" s="260" t="s">
        <v>162</v>
      </c>
    </row>
    <row r="190" spans="1:51" s="14" customFormat="1" ht="12">
      <c r="A190" s="14"/>
      <c r="B190" s="261"/>
      <c r="C190" s="262"/>
      <c r="D190" s="252" t="s">
        <v>171</v>
      </c>
      <c r="E190" s="263" t="s">
        <v>1</v>
      </c>
      <c r="F190" s="264" t="s">
        <v>189</v>
      </c>
      <c r="G190" s="262"/>
      <c r="H190" s="265">
        <v>5</v>
      </c>
      <c r="I190" s="266"/>
      <c r="J190" s="262"/>
      <c r="K190" s="262"/>
      <c r="L190" s="267"/>
      <c r="M190" s="268"/>
      <c r="N190" s="269"/>
      <c r="O190" s="269"/>
      <c r="P190" s="269"/>
      <c r="Q190" s="269"/>
      <c r="R190" s="269"/>
      <c r="S190" s="269"/>
      <c r="T190" s="27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1" t="s">
        <v>171</v>
      </c>
      <c r="AU190" s="271" t="s">
        <v>84</v>
      </c>
      <c r="AV190" s="14" t="s">
        <v>84</v>
      </c>
      <c r="AW190" s="14" t="s">
        <v>31</v>
      </c>
      <c r="AX190" s="14" t="s">
        <v>81</v>
      </c>
      <c r="AY190" s="271" t="s">
        <v>162</v>
      </c>
    </row>
    <row r="191" spans="1:65" s="2" customFormat="1" ht="21.75" customHeight="1">
      <c r="A191" s="39"/>
      <c r="B191" s="40"/>
      <c r="C191" s="237" t="s">
        <v>275</v>
      </c>
      <c r="D191" s="237" t="s">
        <v>164</v>
      </c>
      <c r="E191" s="238" t="s">
        <v>666</v>
      </c>
      <c r="F191" s="239" t="s">
        <v>667</v>
      </c>
      <c r="G191" s="240" t="s">
        <v>181</v>
      </c>
      <c r="H191" s="241">
        <v>0.45</v>
      </c>
      <c r="I191" s="242"/>
      <c r="J191" s="243">
        <f>ROUND(I191*H191,2)</f>
        <v>0</v>
      </c>
      <c r="K191" s="239" t="s">
        <v>168</v>
      </c>
      <c r="L191" s="45"/>
      <c r="M191" s="244" t="s">
        <v>1</v>
      </c>
      <c r="N191" s="245" t="s">
        <v>39</v>
      </c>
      <c r="O191" s="92"/>
      <c r="P191" s="246">
        <f>O191*H191</f>
        <v>0</v>
      </c>
      <c r="Q191" s="246">
        <v>0.00067</v>
      </c>
      <c r="R191" s="246">
        <f>Q191*H191</f>
        <v>0.0003015</v>
      </c>
      <c r="S191" s="246">
        <v>0.031</v>
      </c>
      <c r="T191" s="247">
        <f>S191*H191</f>
        <v>0.01395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8" t="s">
        <v>169</v>
      </c>
      <c r="AT191" s="248" t="s">
        <v>164</v>
      </c>
      <c r="AU191" s="248" t="s">
        <v>84</v>
      </c>
      <c r="AY191" s="18" t="s">
        <v>162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8" t="s">
        <v>81</v>
      </c>
      <c r="BK191" s="249">
        <f>ROUND(I191*H191,2)</f>
        <v>0</v>
      </c>
      <c r="BL191" s="18" t="s">
        <v>169</v>
      </c>
      <c r="BM191" s="248" t="s">
        <v>668</v>
      </c>
    </row>
    <row r="192" spans="1:51" s="13" customFormat="1" ht="12">
      <c r="A192" s="13"/>
      <c r="B192" s="250"/>
      <c r="C192" s="251"/>
      <c r="D192" s="252" t="s">
        <v>171</v>
      </c>
      <c r="E192" s="253" t="s">
        <v>1</v>
      </c>
      <c r="F192" s="254" t="s">
        <v>300</v>
      </c>
      <c r="G192" s="251"/>
      <c r="H192" s="253" t="s">
        <v>1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171</v>
      </c>
      <c r="AU192" s="260" t="s">
        <v>84</v>
      </c>
      <c r="AV192" s="13" t="s">
        <v>81</v>
      </c>
      <c r="AW192" s="13" t="s">
        <v>31</v>
      </c>
      <c r="AX192" s="13" t="s">
        <v>74</v>
      </c>
      <c r="AY192" s="260" t="s">
        <v>162</v>
      </c>
    </row>
    <row r="193" spans="1:51" s="14" customFormat="1" ht="12">
      <c r="A193" s="14"/>
      <c r="B193" s="261"/>
      <c r="C193" s="262"/>
      <c r="D193" s="252" t="s">
        <v>171</v>
      </c>
      <c r="E193" s="263" t="s">
        <v>1</v>
      </c>
      <c r="F193" s="264" t="s">
        <v>669</v>
      </c>
      <c r="G193" s="262"/>
      <c r="H193" s="265">
        <v>0.45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1" t="s">
        <v>171</v>
      </c>
      <c r="AU193" s="271" t="s">
        <v>84</v>
      </c>
      <c r="AV193" s="14" t="s">
        <v>84</v>
      </c>
      <c r="AW193" s="14" t="s">
        <v>31</v>
      </c>
      <c r="AX193" s="14" t="s">
        <v>81</v>
      </c>
      <c r="AY193" s="271" t="s">
        <v>162</v>
      </c>
    </row>
    <row r="194" spans="1:63" s="12" customFormat="1" ht="22.8" customHeight="1">
      <c r="A194" s="12"/>
      <c r="B194" s="221"/>
      <c r="C194" s="222"/>
      <c r="D194" s="223" t="s">
        <v>73</v>
      </c>
      <c r="E194" s="235" t="s">
        <v>596</v>
      </c>
      <c r="F194" s="235" t="s">
        <v>597</v>
      </c>
      <c r="G194" s="222"/>
      <c r="H194" s="222"/>
      <c r="I194" s="225"/>
      <c r="J194" s="236">
        <f>BK194</f>
        <v>0</v>
      </c>
      <c r="K194" s="222"/>
      <c r="L194" s="227"/>
      <c r="M194" s="228"/>
      <c r="N194" s="229"/>
      <c r="O194" s="229"/>
      <c r="P194" s="230">
        <f>SUM(P195:P202)</f>
        <v>0</v>
      </c>
      <c r="Q194" s="229"/>
      <c r="R194" s="230">
        <f>SUM(R195:R202)</f>
        <v>0</v>
      </c>
      <c r="S194" s="229"/>
      <c r="T194" s="231">
        <f>SUM(T195:T202)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2" t="s">
        <v>81</v>
      </c>
      <c r="AT194" s="233" t="s">
        <v>73</v>
      </c>
      <c r="AU194" s="233" t="s">
        <v>81</v>
      </c>
      <c r="AY194" s="232" t="s">
        <v>162</v>
      </c>
      <c r="BK194" s="234">
        <f>SUM(BK195:BK202)</f>
        <v>0</v>
      </c>
    </row>
    <row r="195" spans="1:65" s="2" customFormat="1" ht="16.5" customHeight="1">
      <c r="A195" s="39"/>
      <c r="B195" s="40"/>
      <c r="C195" s="237" t="s">
        <v>280</v>
      </c>
      <c r="D195" s="237" t="s">
        <v>164</v>
      </c>
      <c r="E195" s="238" t="s">
        <v>670</v>
      </c>
      <c r="F195" s="239" t="s">
        <v>671</v>
      </c>
      <c r="G195" s="240" t="s">
        <v>283</v>
      </c>
      <c r="H195" s="241">
        <v>0.014</v>
      </c>
      <c r="I195" s="242"/>
      <c r="J195" s="243">
        <f>ROUND(I195*H195,2)</f>
        <v>0</v>
      </c>
      <c r="K195" s="239" t="s">
        <v>168</v>
      </c>
      <c r="L195" s="45"/>
      <c r="M195" s="244" t="s">
        <v>1</v>
      </c>
      <c r="N195" s="245" t="s">
        <v>39</v>
      </c>
      <c r="O195" s="92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8" t="s">
        <v>169</v>
      </c>
      <c r="AT195" s="248" t="s">
        <v>164</v>
      </c>
      <c r="AU195" s="248" t="s">
        <v>84</v>
      </c>
      <c r="AY195" s="18" t="s">
        <v>162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8" t="s">
        <v>81</v>
      </c>
      <c r="BK195" s="249">
        <f>ROUND(I195*H195,2)</f>
        <v>0</v>
      </c>
      <c r="BL195" s="18" t="s">
        <v>169</v>
      </c>
      <c r="BM195" s="248" t="s">
        <v>672</v>
      </c>
    </row>
    <row r="196" spans="1:51" s="14" customFormat="1" ht="12">
      <c r="A196" s="14"/>
      <c r="B196" s="261"/>
      <c r="C196" s="262"/>
      <c r="D196" s="252" t="s">
        <v>171</v>
      </c>
      <c r="E196" s="263" t="s">
        <v>1</v>
      </c>
      <c r="F196" s="264" t="s">
        <v>673</v>
      </c>
      <c r="G196" s="262"/>
      <c r="H196" s="265">
        <v>0.014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1" t="s">
        <v>171</v>
      </c>
      <c r="AU196" s="271" t="s">
        <v>84</v>
      </c>
      <c r="AV196" s="14" t="s">
        <v>84</v>
      </c>
      <c r="AW196" s="14" t="s">
        <v>31</v>
      </c>
      <c r="AX196" s="14" t="s">
        <v>81</v>
      </c>
      <c r="AY196" s="271" t="s">
        <v>162</v>
      </c>
    </row>
    <row r="197" spans="1:65" s="2" customFormat="1" ht="21.75" customHeight="1">
      <c r="A197" s="39"/>
      <c r="B197" s="40"/>
      <c r="C197" s="237" t="s">
        <v>286</v>
      </c>
      <c r="D197" s="237" t="s">
        <v>164</v>
      </c>
      <c r="E197" s="238" t="s">
        <v>674</v>
      </c>
      <c r="F197" s="239" t="s">
        <v>675</v>
      </c>
      <c r="G197" s="240" t="s">
        <v>283</v>
      </c>
      <c r="H197" s="241">
        <v>0.056</v>
      </c>
      <c r="I197" s="242"/>
      <c r="J197" s="243">
        <f>ROUND(I197*H197,2)</f>
        <v>0</v>
      </c>
      <c r="K197" s="239" t="s">
        <v>168</v>
      </c>
      <c r="L197" s="45"/>
      <c r="M197" s="244" t="s">
        <v>1</v>
      </c>
      <c r="N197" s="245" t="s">
        <v>39</v>
      </c>
      <c r="O197" s="92"/>
      <c r="P197" s="246">
        <f>O197*H197</f>
        <v>0</v>
      </c>
      <c r="Q197" s="246">
        <v>0</v>
      </c>
      <c r="R197" s="246">
        <f>Q197*H197</f>
        <v>0</v>
      </c>
      <c r="S197" s="246">
        <v>0</v>
      </c>
      <c r="T197" s="24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8" t="s">
        <v>169</v>
      </c>
      <c r="AT197" s="248" t="s">
        <v>164</v>
      </c>
      <c r="AU197" s="248" t="s">
        <v>84</v>
      </c>
      <c r="AY197" s="18" t="s">
        <v>162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8" t="s">
        <v>81</v>
      </c>
      <c r="BK197" s="249">
        <f>ROUND(I197*H197,2)</f>
        <v>0</v>
      </c>
      <c r="BL197" s="18" t="s">
        <v>169</v>
      </c>
      <c r="BM197" s="248" t="s">
        <v>676</v>
      </c>
    </row>
    <row r="198" spans="1:51" s="14" customFormat="1" ht="12">
      <c r="A198" s="14"/>
      <c r="B198" s="261"/>
      <c r="C198" s="262"/>
      <c r="D198" s="252" t="s">
        <v>171</v>
      </c>
      <c r="E198" s="263" t="s">
        <v>1</v>
      </c>
      <c r="F198" s="264" t="s">
        <v>677</v>
      </c>
      <c r="G198" s="262"/>
      <c r="H198" s="265">
        <v>0.056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1" t="s">
        <v>171</v>
      </c>
      <c r="AU198" s="271" t="s">
        <v>84</v>
      </c>
      <c r="AV198" s="14" t="s">
        <v>84</v>
      </c>
      <c r="AW198" s="14" t="s">
        <v>31</v>
      </c>
      <c r="AX198" s="14" t="s">
        <v>81</v>
      </c>
      <c r="AY198" s="271" t="s">
        <v>162</v>
      </c>
    </row>
    <row r="199" spans="1:65" s="2" customFormat="1" ht="21.75" customHeight="1">
      <c r="A199" s="39"/>
      <c r="B199" s="40"/>
      <c r="C199" s="237" t="s">
        <v>292</v>
      </c>
      <c r="D199" s="237" t="s">
        <v>164</v>
      </c>
      <c r="E199" s="238" t="s">
        <v>678</v>
      </c>
      <c r="F199" s="239" t="s">
        <v>679</v>
      </c>
      <c r="G199" s="240" t="s">
        <v>283</v>
      </c>
      <c r="H199" s="241">
        <v>0.014</v>
      </c>
      <c r="I199" s="242"/>
      <c r="J199" s="243">
        <f>ROUND(I199*H199,2)</f>
        <v>0</v>
      </c>
      <c r="K199" s="239" t="s">
        <v>168</v>
      </c>
      <c r="L199" s="45"/>
      <c r="M199" s="244" t="s">
        <v>1</v>
      </c>
      <c r="N199" s="245" t="s">
        <v>39</v>
      </c>
      <c r="O199" s="92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8" t="s">
        <v>169</v>
      </c>
      <c r="AT199" s="248" t="s">
        <v>164</v>
      </c>
      <c r="AU199" s="248" t="s">
        <v>84</v>
      </c>
      <c r="AY199" s="18" t="s">
        <v>162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8" t="s">
        <v>81</v>
      </c>
      <c r="BK199" s="249">
        <f>ROUND(I199*H199,2)</f>
        <v>0</v>
      </c>
      <c r="BL199" s="18" t="s">
        <v>169</v>
      </c>
      <c r="BM199" s="248" t="s">
        <v>680</v>
      </c>
    </row>
    <row r="200" spans="1:51" s="14" customFormat="1" ht="12">
      <c r="A200" s="14"/>
      <c r="B200" s="261"/>
      <c r="C200" s="262"/>
      <c r="D200" s="252" t="s">
        <v>171</v>
      </c>
      <c r="E200" s="263" t="s">
        <v>1</v>
      </c>
      <c r="F200" s="264" t="s">
        <v>673</v>
      </c>
      <c r="G200" s="262"/>
      <c r="H200" s="265">
        <v>0.014</v>
      </c>
      <c r="I200" s="266"/>
      <c r="J200" s="262"/>
      <c r="K200" s="262"/>
      <c r="L200" s="267"/>
      <c r="M200" s="268"/>
      <c r="N200" s="269"/>
      <c r="O200" s="269"/>
      <c r="P200" s="269"/>
      <c r="Q200" s="269"/>
      <c r="R200" s="269"/>
      <c r="S200" s="269"/>
      <c r="T200" s="27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1" t="s">
        <v>171</v>
      </c>
      <c r="AU200" s="271" t="s">
        <v>84</v>
      </c>
      <c r="AV200" s="14" t="s">
        <v>84</v>
      </c>
      <c r="AW200" s="14" t="s">
        <v>31</v>
      </c>
      <c r="AX200" s="14" t="s">
        <v>81</v>
      </c>
      <c r="AY200" s="271" t="s">
        <v>162</v>
      </c>
    </row>
    <row r="201" spans="1:65" s="2" customFormat="1" ht="33" customHeight="1">
      <c r="A201" s="39"/>
      <c r="B201" s="40"/>
      <c r="C201" s="237" t="s">
        <v>7</v>
      </c>
      <c r="D201" s="237" t="s">
        <v>164</v>
      </c>
      <c r="E201" s="238" t="s">
        <v>681</v>
      </c>
      <c r="F201" s="239" t="s">
        <v>682</v>
      </c>
      <c r="G201" s="240" t="s">
        <v>283</v>
      </c>
      <c r="H201" s="241">
        <v>0.014</v>
      </c>
      <c r="I201" s="242"/>
      <c r="J201" s="243">
        <f>ROUND(I201*H201,2)</f>
        <v>0</v>
      </c>
      <c r="K201" s="239" t="s">
        <v>168</v>
      </c>
      <c r="L201" s="45"/>
      <c r="M201" s="244" t="s">
        <v>1</v>
      </c>
      <c r="N201" s="245" t="s">
        <v>39</v>
      </c>
      <c r="O201" s="92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8" t="s">
        <v>169</v>
      </c>
      <c r="AT201" s="248" t="s">
        <v>164</v>
      </c>
      <c r="AU201" s="248" t="s">
        <v>84</v>
      </c>
      <c r="AY201" s="18" t="s">
        <v>162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8" t="s">
        <v>81</v>
      </c>
      <c r="BK201" s="249">
        <f>ROUND(I201*H201,2)</f>
        <v>0</v>
      </c>
      <c r="BL201" s="18" t="s">
        <v>169</v>
      </c>
      <c r="BM201" s="248" t="s">
        <v>683</v>
      </c>
    </row>
    <row r="202" spans="1:51" s="14" customFormat="1" ht="12">
      <c r="A202" s="14"/>
      <c r="B202" s="261"/>
      <c r="C202" s="262"/>
      <c r="D202" s="252" t="s">
        <v>171</v>
      </c>
      <c r="E202" s="263" t="s">
        <v>1</v>
      </c>
      <c r="F202" s="264" t="s">
        <v>673</v>
      </c>
      <c r="G202" s="262"/>
      <c r="H202" s="265">
        <v>0.014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1" t="s">
        <v>171</v>
      </c>
      <c r="AU202" s="271" t="s">
        <v>84</v>
      </c>
      <c r="AV202" s="14" t="s">
        <v>84</v>
      </c>
      <c r="AW202" s="14" t="s">
        <v>31</v>
      </c>
      <c r="AX202" s="14" t="s">
        <v>81</v>
      </c>
      <c r="AY202" s="271" t="s">
        <v>162</v>
      </c>
    </row>
    <row r="203" spans="1:63" s="12" customFormat="1" ht="25.9" customHeight="1">
      <c r="A203" s="12"/>
      <c r="B203" s="221"/>
      <c r="C203" s="222"/>
      <c r="D203" s="223" t="s">
        <v>73</v>
      </c>
      <c r="E203" s="224" t="s">
        <v>603</v>
      </c>
      <c r="F203" s="224" t="s">
        <v>604</v>
      </c>
      <c r="G203" s="222"/>
      <c r="H203" s="222"/>
      <c r="I203" s="225"/>
      <c r="J203" s="226">
        <f>BK203</f>
        <v>0</v>
      </c>
      <c r="K203" s="222"/>
      <c r="L203" s="227"/>
      <c r="M203" s="228"/>
      <c r="N203" s="229"/>
      <c r="O203" s="229"/>
      <c r="P203" s="230">
        <f>P204</f>
        <v>0</v>
      </c>
      <c r="Q203" s="229"/>
      <c r="R203" s="230">
        <f>R204</f>
        <v>0.9488325</v>
      </c>
      <c r="S203" s="229"/>
      <c r="T203" s="231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2" t="s">
        <v>84</v>
      </c>
      <c r="AT203" s="233" t="s">
        <v>73</v>
      </c>
      <c r="AU203" s="233" t="s">
        <v>74</v>
      </c>
      <c r="AY203" s="232" t="s">
        <v>162</v>
      </c>
      <c r="BK203" s="234">
        <f>BK204</f>
        <v>0</v>
      </c>
    </row>
    <row r="204" spans="1:63" s="12" customFormat="1" ht="22.8" customHeight="1">
      <c r="A204" s="12"/>
      <c r="B204" s="221"/>
      <c r="C204" s="222"/>
      <c r="D204" s="223" t="s">
        <v>73</v>
      </c>
      <c r="E204" s="235" t="s">
        <v>684</v>
      </c>
      <c r="F204" s="235" t="s">
        <v>685</v>
      </c>
      <c r="G204" s="222"/>
      <c r="H204" s="222"/>
      <c r="I204" s="225"/>
      <c r="J204" s="236">
        <f>BK204</f>
        <v>0</v>
      </c>
      <c r="K204" s="222"/>
      <c r="L204" s="227"/>
      <c r="M204" s="228"/>
      <c r="N204" s="229"/>
      <c r="O204" s="229"/>
      <c r="P204" s="230">
        <f>SUM(P205:P249)</f>
        <v>0</v>
      </c>
      <c r="Q204" s="229"/>
      <c r="R204" s="230">
        <f>SUM(R205:R249)</f>
        <v>0.9488325</v>
      </c>
      <c r="S204" s="229"/>
      <c r="T204" s="231">
        <f>SUM(T205:T249)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2" t="s">
        <v>84</v>
      </c>
      <c r="AT204" s="233" t="s">
        <v>73</v>
      </c>
      <c r="AU204" s="233" t="s">
        <v>81</v>
      </c>
      <c r="AY204" s="232" t="s">
        <v>162</v>
      </c>
      <c r="BK204" s="234">
        <f>SUM(BK205:BK249)</f>
        <v>0</v>
      </c>
    </row>
    <row r="205" spans="1:65" s="2" customFormat="1" ht="21.75" customHeight="1">
      <c r="A205" s="39"/>
      <c r="B205" s="40"/>
      <c r="C205" s="237" t="s">
        <v>303</v>
      </c>
      <c r="D205" s="237" t="s">
        <v>164</v>
      </c>
      <c r="E205" s="238" t="s">
        <v>686</v>
      </c>
      <c r="F205" s="239" t="s">
        <v>687</v>
      </c>
      <c r="G205" s="240" t="s">
        <v>181</v>
      </c>
      <c r="H205" s="241">
        <v>500</v>
      </c>
      <c r="I205" s="242"/>
      <c r="J205" s="243">
        <f>ROUND(I205*H205,2)</f>
        <v>0</v>
      </c>
      <c r="K205" s="239" t="s">
        <v>168</v>
      </c>
      <c r="L205" s="45"/>
      <c r="M205" s="244" t="s">
        <v>1</v>
      </c>
      <c r="N205" s="245" t="s">
        <v>39</v>
      </c>
      <c r="O205" s="92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8" t="s">
        <v>271</v>
      </c>
      <c r="AT205" s="248" t="s">
        <v>164</v>
      </c>
      <c r="AU205" s="248" t="s">
        <v>84</v>
      </c>
      <c r="AY205" s="18" t="s">
        <v>162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8" t="s">
        <v>81</v>
      </c>
      <c r="BK205" s="249">
        <f>ROUND(I205*H205,2)</f>
        <v>0</v>
      </c>
      <c r="BL205" s="18" t="s">
        <v>271</v>
      </c>
      <c r="BM205" s="248" t="s">
        <v>688</v>
      </c>
    </row>
    <row r="206" spans="1:51" s="13" customFormat="1" ht="12">
      <c r="A206" s="13"/>
      <c r="B206" s="250"/>
      <c r="C206" s="251"/>
      <c r="D206" s="252" t="s">
        <v>171</v>
      </c>
      <c r="E206" s="253" t="s">
        <v>1</v>
      </c>
      <c r="F206" s="254" t="s">
        <v>300</v>
      </c>
      <c r="G206" s="251"/>
      <c r="H206" s="253" t="s">
        <v>1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171</v>
      </c>
      <c r="AU206" s="260" t="s">
        <v>84</v>
      </c>
      <c r="AV206" s="13" t="s">
        <v>81</v>
      </c>
      <c r="AW206" s="13" t="s">
        <v>31</v>
      </c>
      <c r="AX206" s="13" t="s">
        <v>74</v>
      </c>
      <c r="AY206" s="260" t="s">
        <v>162</v>
      </c>
    </row>
    <row r="207" spans="1:51" s="14" customFormat="1" ht="12">
      <c r="A207" s="14"/>
      <c r="B207" s="261"/>
      <c r="C207" s="262"/>
      <c r="D207" s="252" t="s">
        <v>171</v>
      </c>
      <c r="E207" s="263" t="s">
        <v>1</v>
      </c>
      <c r="F207" s="264" t="s">
        <v>689</v>
      </c>
      <c r="G207" s="262"/>
      <c r="H207" s="265">
        <v>500</v>
      </c>
      <c r="I207" s="266"/>
      <c r="J207" s="262"/>
      <c r="K207" s="262"/>
      <c r="L207" s="267"/>
      <c r="M207" s="268"/>
      <c r="N207" s="269"/>
      <c r="O207" s="269"/>
      <c r="P207" s="269"/>
      <c r="Q207" s="269"/>
      <c r="R207" s="269"/>
      <c r="S207" s="269"/>
      <c r="T207" s="27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1" t="s">
        <v>171</v>
      </c>
      <c r="AU207" s="271" t="s">
        <v>84</v>
      </c>
      <c r="AV207" s="14" t="s">
        <v>84</v>
      </c>
      <c r="AW207" s="14" t="s">
        <v>31</v>
      </c>
      <c r="AX207" s="14" t="s">
        <v>81</v>
      </c>
      <c r="AY207" s="271" t="s">
        <v>162</v>
      </c>
    </row>
    <row r="208" spans="1:65" s="2" customFormat="1" ht="16.5" customHeight="1">
      <c r="A208" s="39"/>
      <c r="B208" s="40"/>
      <c r="C208" s="294" t="s">
        <v>310</v>
      </c>
      <c r="D208" s="294" t="s">
        <v>311</v>
      </c>
      <c r="E208" s="295" t="s">
        <v>690</v>
      </c>
      <c r="F208" s="296" t="s">
        <v>691</v>
      </c>
      <c r="G208" s="297" t="s">
        <v>181</v>
      </c>
      <c r="H208" s="298">
        <v>525</v>
      </c>
      <c r="I208" s="299"/>
      <c r="J208" s="300">
        <f>ROUND(I208*H208,2)</f>
        <v>0</v>
      </c>
      <c r="K208" s="296" t="s">
        <v>168</v>
      </c>
      <c r="L208" s="301"/>
      <c r="M208" s="302" t="s">
        <v>1</v>
      </c>
      <c r="N208" s="303" t="s">
        <v>39</v>
      </c>
      <c r="O208" s="92"/>
      <c r="P208" s="246">
        <f>O208*H208</f>
        <v>0</v>
      </c>
      <c r="Q208" s="246">
        <v>0.00025</v>
      </c>
      <c r="R208" s="246">
        <f>Q208*H208</f>
        <v>0.13125</v>
      </c>
      <c r="S208" s="246">
        <v>0</v>
      </c>
      <c r="T208" s="24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8" t="s">
        <v>356</v>
      </c>
      <c r="AT208" s="248" t="s">
        <v>311</v>
      </c>
      <c r="AU208" s="248" t="s">
        <v>84</v>
      </c>
      <c r="AY208" s="18" t="s">
        <v>162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8" t="s">
        <v>81</v>
      </c>
      <c r="BK208" s="249">
        <f>ROUND(I208*H208,2)</f>
        <v>0</v>
      </c>
      <c r="BL208" s="18" t="s">
        <v>271</v>
      </c>
      <c r="BM208" s="248" t="s">
        <v>692</v>
      </c>
    </row>
    <row r="209" spans="1:51" s="13" customFormat="1" ht="12">
      <c r="A209" s="13"/>
      <c r="B209" s="250"/>
      <c r="C209" s="251"/>
      <c r="D209" s="252" t="s">
        <v>171</v>
      </c>
      <c r="E209" s="253" t="s">
        <v>1</v>
      </c>
      <c r="F209" s="254" t="s">
        <v>300</v>
      </c>
      <c r="G209" s="251"/>
      <c r="H209" s="253" t="s">
        <v>1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171</v>
      </c>
      <c r="AU209" s="260" t="s">
        <v>84</v>
      </c>
      <c r="AV209" s="13" t="s">
        <v>81</v>
      </c>
      <c r="AW209" s="13" t="s">
        <v>31</v>
      </c>
      <c r="AX209" s="13" t="s">
        <v>74</v>
      </c>
      <c r="AY209" s="260" t="s">
        <v>162</v>
      </c>
    </row>
    <row r="210" spans="1:51" s="14" customFormat="1" ht="12">
      <c r="A210" s="14"/>
      <c r="B210" s="261"/>
      <c r="C210" s="262"/>
      <c r="D210" s="252" t="s">
        <v>171</v>
      </c>
      <c r="E210" s="263" t="s">
        <v>1</v>
      </c>
      <c r="F210" s="264" t="s">
        <v>693</v>
      </c>
      <c r="G210" s="262"/>
      <c r="H210" s="265">
        <v>525</v>
      </c>
      <c r="I210" s="266"/>
      <c r="J210" s="262"/>
      <c r="K210" s="262"/>
      <c r="L210" s="267"/>
      <c r="M210" s="268"/>
      <c r="N210" s="269"/>
      <c r="O210" s="269"/>
      <c r="P210" s="269"/>
      <c r="Q210" s="269"/>
      <c r="R210" s="269"/>
      <c r="S210" s="269"/>
      <c r="T210" s="27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1" t="s">
        <v>171</v>
      </c>
      <c r="AU210" s="271" t="s">
        <v>84</v>
      </c>
      <c r="AV210" s="14" t="s">
        <v>84</v>
      </c>
      <c r="AW210" s="14" t="s">
        <v>31</v>
      </c>
      <c r="AX210" s="14" t="s">
        <v>81</v>
      </c>
      <c r="AY210" s="271" t="s">
        <v>162</v>
      </c>
    </row>
    <row r="211" spans="1:65" s="2" customFormat="1" ht="21.75" customHeight="1">
      <c r="A211" s="39"/>
      <c r="B211" s="40"/>
      <c r="C211" s="237" t="s">
        <v>316</v>
      </c>
      <c r="D211" s="237" t="s">
        <v>164</v>
      </c>
      <c r="E211" s="238" t="s">
        <v>694</v>
      </c>
      <c r="F211" s="239" t="s">
        <v>695</v>
      </c>
      <c r="G211" s="240" t="s">
        <v>181</v>
      </c>
      <c r="H211" s="241">
        <v>500</v>
      </c>
      <c r="I211" s="242"/>
      <c r="J211" s="243">
        <f>ROUND(I211*H211,2)</f>
        <v>0</v>
      </c>
      <c r="K211" s="239" t="s">
        <v>168</v>
      </c>
      <c r="L211" s="45"/>
      <c r="M211" s="244" t="s">
        <v>1</v>
      </c>
      <c r="N211" s="245" t="s">
        <v>39</v>
      </c>
      <c r="O211" s="92"/>
      <c r="P211" s="246">
        <f>O211*H211</f>
        <v>0</v>
      </c>
      <c r="Q211" s="246">
        <v>0</v>
      </c>
      <c r="R211" s="246">
        <f>Q211*H211</f>
        <v>0</v>
      </c>
      <c r="S211" s="246">
        <v>0</v>
      </c>
      <c r="T211" s="24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8" t="s">
        <v>271</v>
      </c>
      <c r="AT211" s="248" t="s">
        <v>164</v>
      </c>
      <c r="AU211" s="248" t="s">
        <v>84</v>
      </c>
      <c r="AY211" s="18" t="s">
        <v>162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8" t="s">
        <v>81</v>
      </c>
      <c r="BK211" s="249">
        <f>ROUND(I211*H211,2)</f>
        <v>0</v>
      </c>
      <c r="BL211" s="18" t="s">
        <v>271</v>
      </c>
      <c r="BM211" s="248" t="s">
        <v>696</v>
      </c>
    </row>
    <row r="212" spans="1:51" s="13" customFormat="1" ht="12">
      <c r="A212" s="13"/>
      <c r="B212" s="250"/>
      <c r="C212" s="251"/>
      <c r="D212" s="252" t="s">
        <v>171</v>
      </c>
      <c r="E212" s="253" t="s">
        <v>1</v>
      </c>
      <c r="F212" s="254" t="s">
        <v>300</v>
      </c>
      <c r="G212" s="251"/>
      <c r="H212" s="253" t="s">
        <v>1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171</v>
      </c>
      <c r="AU212" s="260" t="s">
        <v>84</v>
      </c>
      <c r="AV212" s="13" t="s">
        <v>81</v>
      </c>
      <c r="AW212" s="13" t="s">
        <v>31</v>
      </c>
      <c r="AX212" s="13" t="s">
        <v>74</v>
      </c>
      <c r="AY212" s="260" t="s">
        <v>162</v>
      </c>
    </row>
    <row r="213" spans="1:51" s="14" customFormat="1" ht="12">
      <c r="A213" s="14"/>
      <c r="B213" s="261"/>
      <c r="C213" s="262"/>
      <c r="D213" s="252" t="s">
        <v>171</v>
      </c>
      <c r="E213" s="263" t="s">
        <v>1</v>
      </c>
      <c r="F213" s="264" t="s">
        <v>697</v>
      </c>
      <c r="G213" s="262"/>
      <c r="H213" s="265">
        <v>500</v>
      </c>
      <c r="I213" s="266"/>
      <c r="J213" s="262"/>
      <c r="K213" s="262"/>
      <c r="L213" s="267"/>
      <c r="M213" s="268"/>
      <c r="N213" s="269"/>
      <c r="O213" s="269"/>
      <c r="P213" s="269"/>
      <c r="Q213" s="269"/>
      <c r="R213" s="269"/>
      <c r="S213" s="269"/>
      <c r="T213" s="27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1" t="s">
        <v>171</v>
      </c>
      <c r="AU213" s="271" t="s">
        <v>84</v>
      </c>
      <c r="AV213" s="14" t="s">
        <v>84</v>
      </c>
      <c r="AW213" s="14" t="s">
        <v>31</v>
      </c>
      <c r="AX213" s="14" t="s">
        <v>81</v>
      </c>
      <c r="AY213" s="271" t="s">
        <v>162</v>
      </c>
    </row>
    <row r="214" spans="1:65" s="2" customFormat="1" ht="16.5" customHeight="1">
      <c r="A214" s="39"/>
      <c r="B214" s="40"/>
      <c r="C214" s="294" t="s">
        <v>321</v>
      </c>
      <c r="D214" s="294" t="s">
        <v>311</v>
      </c>
      <c r="E214" s="295" t="s">
        <v>698</v>
      </c>
      <c r="F214" s="296" t="s">
        <v>699</v>
      </c>
      <c r="G214" s="297" t="s">
        <v>181</v>
      </c>
      <c r="H214" s="298">
        <v>525</v>
      </c>
      <c r="I214" s="299"/>
      <c r="J214" s="300">
        <f>ROUND(I214*H214,2)</f>
        <v>0</v>
      </c>
      <c r="K214" s="296" t="s">
        <v>168</v>
      </c>
      <c r="L214" s="301"/>
      <c r="M214" s="302" t="s">
        <v>1</v>
      </c>
      <c r="N214" s="303" t="s">
        <v>39</v>
      </c>
      <c r="O214" s="92"/>
      <c r="P214" s="246">
        <f>O214*H214</f>
        <v>0</v>
      </c>
      <c r="Q214" s="246">
        <v>0.00082</v>
      </c>
      <c r="R214" s="246">
        <f>Q214*H214</f>
        <v>0.4305</v>
      </c>
      <c r="S214" s="246">
        <v>0</v>
      </c>
      <c r="T214" s="24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8" t="s">
        <v>356</v>
      </c>
      <c r="AT214" s="248" t="s">
        <v>311</v>
      </c>
      <c r="AU214" s="248" t="s">
        <v>84</v>
      </c>
      <c r="AY214" s="18" t="s">
        <v>162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8" t="s">
        <v>81</v>
      </c>
      <c r="BK214" s="249">
        <f>ROUND(I214*H214,2)</f>
        <v>0</v>
      </c>
      <c r="BL214" s="18" t="s">
        <v>271</v>
      </c>
      <c r="BM214" s="248" t="s">
        <v>700</v>
      </c>
    </row>
    <row r="215" spans="1:51" s="13" customFormat="1" ht="12">
      <c r="A215" s="13"/>
      <c r="B215" s="250"/>
      <c r="C215" s="251"/>
      <c r="D215" s="252" t="s">
        <v>171</v>
      </c>
      <c r="E215" s="253" t="s">
        <v>1</v>
      </c>
      <c r="F215" s="254" t="s">
        <v>300</v>
      </c>
      <c r="G215" s="251"/>
      <c r="H215" s="253" t="s">
        <v>1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171</v>
      </c>
      <c r="AU215" s="260" t="s">
        <v>84</v>
      </c>
      <c r="AV215" s="13" t="s">
        <v>81</v>
      </c>
      <c r="AW215" s="13" t="s">
        <v>31</v>
      </c>
      <c r="AX215" s="13" t="s">
        <v>74</v>
      </c>
      <c r="AY215" s="260" t="s">
        <v>162</v>
      </c>
    </row>
    <row r="216" spans="1:51" s="14" customFormat="1" ht="12">
      <c r="A216" s="14"/>
      <c r="B216" s="261"/>
      <c r="C216" s="262"/>
      <c r="D216" s="252" t="s">
        <v>171</v>
      </c>
      <c r="E216" s="263" t="s">
        <v>1</v>
      </c>
      <c r="F216" s="264" t="s">
        <v>701</v>
      </c>
      <c r="G216" s="262"/>
      <c r="H216" s="265">
        <v>525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1" t="s">
        <v>171</v>
      </c>
      <c r="AU216" s="271" t="s">
        <v>84</v>
      </c>
      <c r="AV216" s="14" t="s">
        <v>84</v>
      </c>
      <c r="AW216" s="14" t="s">
        <v>31</v>
      </c>
      <c r="AX216" s="14" t="s">
        <v>81</v>
      </c>
      <c r="AY216" s="271" t="s">
        <v>162</v>
      </c>
    </row>
    <row r="217" spans="1:65" s="2" customFormat="1" ht="16.5" customHeight="1">
      <c r="A217" s="39"/>
      <c r="B217" s="40"/>
      <c r="C217" s="237" t="s">
        <v>326</v>
      </c>
      <c r="D217" s="237" t="s">
        <v>164</v>
      </c>
      <c r="E217" s="238" t="s">
        <v>702</v>
      </c>
      <c r="F217" s="239" t="s">
        <v>703</v>
      </c>
      <c r="G217" s="240" t="s">
        <v>181</v>
      </c>
      <c r="H217" s="241">
        <v>100</v>
      </c>
      <c r="I217" s="242"/>
      <c r="J217" s="243">
        <f>ROUND(I217*H217,2)</f>
        <v>0</v>
      </c>
      <c r="K217" s="239" t="s">
        <v>1</v>
      </c>
      <c r="L217" s="45"/>
      <c r="M217" s="244" t="s">
        <v>1</v>
      </c>
      <c r="N217" s="245" t="s">
        <v>39</v>
      </c>
      <c r="O217" s="92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8" t="s">
        <v>271</v>
      </c>
      <c r="AT217" s="248" t="s">
        <v>164</v>
      </c>
      <c r="AU217" s="248" t="s">
        <v>84</v>
      </c>
      <c r="AY217" s="18" t="s">
        <v>162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8" t="s">
        <v>81</v>
      </c>
      <c r="BK217" s="249">
        <f>ROUND(I217*H217,2)</f>
        <v>0</v>
      </c>
      <c r="BL217" s="18" t="s">
        <v>271</v>
      </c>
      <c r="BM217" s="248" t="s">
        <v>704</v>
      </c>
    </row>
    <row r="218" spans="1:51" s="13" customFormat="1" ht="12">
      <c r="A218" s="13"/>
      <c r="B218" s="250"/>
      <c r="C218" s="251"/>
      <c r="D218" s="252" t="s">
        <v>171</v>
      </c>
      <c r="E218" s="253" t="s">
        <v>1</v>
      </c>
      <c r="F218" s="254" t="s">
        <v>212</v>
      </c>
      <c r="G218" s="251"/>
      <c r="H218" s="253" t="s">
        <v>1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171</v>
      </c>
      <c r="AU218" s="260" t="s">
        <v>84</v>
      </c>
      <c r="AV218" s="13" t="s">
        <v>81</v>
      </c>
      <c r="AW218" s="13" t="s">
        <v>31</v>
      </c>
      <c r="AX218" s="13" t="s">
        <v>74</v>
      </c>
      <c r="AY218" s="260" t="s">
        <v>162</v>
      </c>
    </row>
    <row r="219" spans="1:51" s="13" customFormat="1" ht="12">
      <c r="A219" s="13"/>
      <c r="B219" s="250"/>
      <c r="C219" s="251"/>
      <c r="D219" s="252" t="s">
        <v>171</v>
      </c>
      <c r="E219" s="253" t="s">
        <v>1</v>
      </c>
      <c r="F219" s="254" t="s">
        <v>705</v>
      </c>
      <c r="G219" s="251"/>
      <c r="H219" s="253" t="s">
        <v>1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171</v>
      </c>
      <c r="AU219" s="260" t="s">
        <v>84</v>
      </c>
      <c r="AV219" s="13" t="s">
        <v>81</v>
      </c>
      <c r="AW219" s="13" t="s">
        <v>31</v>
      </c>
      <c r="AX219" s="13" t="s">
        <v>74</v>
      </c>
      <c r="AY219" s="260" t="s">
        <v>162</v>
      </c>
    </row>
    <row r="220" spans="1:51" s="14" customFormat="1" ht="12">
      <c r="A220" s="14"/>
      <c r="B220" s="261"/>
      <c r="C220" s="262"/>
      <c r="D220" s="252" t="s">
        <v>171</v>
      </c>
      <c r="E220" s="263" t="s">
        <v>1</v>
      </c>
      <c r="F220" s="264" t="s">
        <v>706</v>
      </c>
      <c r="G220" s="262"/>
      <c r="H220" s="265">
        <v>100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1" t="s">
        <v>171</v>
      </c>
      <c r="AU220" s="271" t="s">
        <v>84</v>
      </c>
      <c r="AV220" s="14" t="s">
        <v>84</v>
      </c>
      <c r="AW220" s="14" t="s">
        <v>31</v>
      </c>
      <c r="AX220" s="14" t="s">
        <v>81</v>
      </c>
      <c r="AY220" s="271" t="s">
        <v>162</v>
      </c>
    </row>
    <row r="221" spans="1:65" s="2" customFormat="1" ht="16.5" customHeight="1">
      <c r="A221" s="39"/>
      <c r="B221" s="40"/>
      <c r="C221" s="294" t="s">
        <v>330</v>
      </c>
      <c r="D221" s="294" t="s">
        <v>311</v>
      </c>
      <c r="E221" s="295" t="s">
        <v>707</v>
      </c>
      <c r="F221" s="296" t="s">
        <v>708</v>
      </c>
      <c r="G221" s="297" t="s">
        <v>348</v>
      </c>
      <c r="H221" s="298">
        <v>105</v>
      </c>
      <c r="I221" s="299"/>
      <c r="J221" s="300">
        <f>ROUND(I221*H221,2)</f>
        <v>0</v>
      </c>
      <c r="K221" s="296" t="s">
        <v>168</v>
      </c>
      <c r="L221" s="301"/>
      <c r="M221" s="302" t="s">
        <v>1</v>
      </c>
      <c r="N221" s="303" t="s">
        <v>39</v>
      </c>
      <c r="O221" s="92"/>
      <c r="P221" s="246">
        <f>O221*H221</f>
        <v>0</v>
      </c>
      <c r="Q221" s="246">
        <v>0.001</v>
      </c>
      <c r="R221" s="246">
        <f>Q221*H221</f>
        <v>0.105</v>
      </c>
      <c r="S221" s="246">
        <v>0</v>
      </c>
      <c r="T221" s="24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8" t="s">
        <v>356</v>
      </c>
      <c r="AT221" s="248" t="s">
        <v>311</v>
      </c>
      <c r="AU221" s="248" t="s">
        <v>84</v>
      </c>
      <c r="AY221" s="18" t="s">
        <v>162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8" t="s">
        <v>81</v>
      </c>
      <c r="BK221" s="249">
        <f>ROUND(I221*H221,2)</f>
        <v>0</v>
      </c>
      <c r="BL221" s="18" t="s">
        <v>271</v>
      </c>
      <c r="BM221" s="248" t="s">
        <v>709</v>
      </c>
    </row>
    <row r="222" spans="1:51" s="13" customFormat="1" ht="12">
      <c r="A222" s="13"/>
      <c r="B222" s="250"/>
      <c r="C222" s="251"/>
      <c r="D222" s="252" t="s">
        <v>171</v>
      </c>
      <c r="E222" s="253" t="s">
        <v>1</v>
      </c>
      <c r="F222" s="254" t="s">
        <v>300</v>
      </c>
      <c r="G222" s="251"/>
      <c r="H222" s="253" t="s">
        <v>1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171</v>
      </c>
      <c r="AU222" s="260" t="s">
        <v>84</v>
      </c>
      <c r="AV222" s="13" t="s">
        <v>81</v>
      </c>
      <c r="AW222" s="13" t="s">
        <v>31</v>
      </c>
      <c r="AX222" s="13" t="s">
        <v>74</v>
      </c>
      <c r="AY222" s="260" t="s">
        <v>162</v>
      </c>
    </row>
    <row r="223" spans="1:51" s="14" customFormat="1" ht="12">
      <c r="A223" s="14"/>
      <c r="B223" s="261"/>
      <c r="C223" s="262"/>
      <c r="D223" s="252" t="s">
        <v>171</v>
      </c>
      <c r="E223" s="263" t="s">
        <v>1</v>
      </c>
      <c r="F223" s="264" t="s">
        <v>710</v>
      </c>
      <c r="G223" s="262"/>
      <c r="H223" s="265">
        <v>105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1" t="s">
        <v>171</v>
      </c>
      <c r="AU223" s="271" t="s">
        <v>84</v>
      </c>
      <c r="AV223" s="14" t="s">
        <v>84</v>
      </c>
      <c r="AW223" s="14" t="s">
        <v>31</v>
      </c>
      <c r="AX223" s="14" t="s">
        <v>81</v>
      </c>
      <c r="AY223" s="271" t="s">
        <v>162</v>
      </c>
    </row>
    <row r="224" spans="1:65" s="2" customFormat="1" ht="21.75" customHeight="1">
      <c r="A224" s="39"/>
      <c r="B224" s="40"/>
      <c r="C224" s="237" t="s">
        <v>334</v>
      </c>
      <c r="D224" s="237" t="s">
        <v>164</v>
      </c>
      <c r="E224" s="238" t="s">
        <v>711</v>
      </c>
      <c r="F224" s="239" t="s">
        <v>712</v>
      </c>
      <c r="G224" s="240" t="s">
        <v>359</v>
      </c>
      <c r="H224" s="241">
        <v>1</v>
      </c>
      <c r="I224" s="242"/>
      <c r="J224" s="243">
        <f>ROUND(I224*H224,2)</f>
        <v>0</v>
      </c>
      <c r="K224" s="239" t="s">
        <v>168</v>
      </c>
      <c r="L224" s="45"/>
      <c r="M224" s="244" t="s">
        <v>1</v>
      </c>
      <c r="N224" s="245" t="s">
        <v>39</v>
      </c>
      <c r="O224" s="92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8" t="s">
        <v>271</v>
      </c>
      <c r="AT224" s="248" t="s">
        <v>164</v>
      </c>
      <c r="AU224" s="248" t="s">
        <v>84</v>
      </c>
      <c r="AY224" s="18" t="s">
        <v>162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8" t="s">
        <v>81</v>
      </c>
      <c r="BK224" s="249">
        <f>ROUND(I224*H224,2)</f>
        <v>0</v>
      </c>
      <c r="BL224" s="18" t="s">
        <v>271</v>
      </c>
      <c r="BM224" s="248" t="s">
        <v>713</v>
      </c>
    </row>
    <row r="225" spans="1:51" s="13" customFormat="1" ht="12">
      <c r="A225" s="13"/>
      <c r="B225" s="250"/>
      <c r="C225" s="251"/>
      <c r="D225" s="252" t="s">
        <v>171</v>
      </c>
      <c r="E225" s="253" t="s">
        <v>1</v>
      </c>
      <c r="F225" s="254" t="s">
        <v>300</v>
      </c>
      <c r="G225" s="251"/>
      <c r="H225" s="253" t="s">
        <v>1</v>
      </c>
      <c r="I225" s="255"/>
      <c r="J225" s="251"/>
      <c r="K225" s="251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171</v>
      </c>
      <c r="AU225" s="260" t="s">
        <v>84</v>
      </c>
      <c r="AV225" s="13" t="s">
        <v>81</v>
      </c>
      <c r="AW225" s="13" t="s">
        <v>31</v>
      </c>
      <c r="AX225" s="13" t="s">
        <v>74</v>
      </c>
      <c r="AY225" s="260" t="s">
        <v>162</v>
      </c>
    </row>
    <row r="226" spans="1:51" s="13" customFormat="1" ht="12">
      <c r="A226" s="13"/>
      <c r="B226" s="250"/>
      <c r="C226" s="251"/>
      <c r="D226" s="252" t="s">
        <v>171</v>
      </c>
      <c r="E226" s="253" t="s">
        <v>1</v>
      </c>
      <c r="F226" s="254" t="s">
        <v>714</v>
      </c>
      <c r="G226" s="251"/>
      <c r="H226" s="253" t="s">
        <v>1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171</v>
      </c>
      <c r="AU226" s="260" t="s">
        <v>84</v>
      </c>
      <c r="AV226" s="13" t="s">
        <v>81</v>
      </c>
      <c r="AW226" s="13" t="s">
        <v>31</v>
      </c>
      <c r="AX226" s="13" t="s">
        <v>74</v>
      </c>
      <c r="AY226" s="260" t="s">
        <v>162</v>
      </c>
    </row>
    <row r="227" spans="1:51" s="13" customFormat="1" ht="12">
      <c r="A227" s="13"/>
      <c r="B227" s="250"/>
      <c r="C227" s="251"/>
      <c r="D227" s="252" t="s">
        <v>171</v>
      </c>
      <c r="E227" s="253" t="s">
        <v>1</v>
      </c>
      <c r="F227" s="254" t="s">
        <v>715</v>
      </c>
      <c r="G227" s="251"/>
      <c r="H227" s="253" t="s">
        <v>1</v>
      </c>
      <c r="I227" s="255"/>
      <c r="J227" s="251"/>
      <c r="K227" s="251"/>
      <c r="L227" s="256"/>
      <c r="M227" s="257"/>
      <c r="N227" s="258"/>
      <c r="O227" s="258"/>
      <c r="P227" s="258"/>
      <c r="Q227" s="258"/>
      <c r="R227" s="258"/>
      <c r="S227" s="258"/>
      <c r="T227" s="25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0" t="s">
        <v>171</v>
      </c>
      <c r="AU227" s="260" t="s">
        <v>84</v>
      </c>
      <c r="AV227" s="13" t="s">
        <v>81</v>
      </c>
      <c r="AW227" s="13" t="s">
        <v>31</v>
      </c>
      <c r="AX227" s="13" t="s">
        <v>74</v>
      </c>
      <c r="AY227" s="260" t="s">
        <v>162</v>
      </c>
    </row>
    <row r="228" spans="1:51" s="13" customFormat="1" ht="12">
      <c r="A228" s="13"/>
      <c r="B228" s="250"/>
      <c r="C228" s="251"/>
      <c r="D228" s="252" t="s">
        <v>171</v>
      </c>
      <c r="E228" s="253" t="s">
        <v>1</v>
      </c>
      <c r="F228" s="254" t="s">
        <v>716</v>
      </c>
      <c r="G228" s="251"/>
      <c r="H228" s="253" t="s">
        <v>1</v>
      </c>
      <c r="I228" s="255"/>
      <c r="J228" s="251"/>
      <c r="K228" s="251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171</v>
      </c>
      <c r="AU228" s="260" t="s">
        <v>84</v>
      </c>
      <c r="AV228" s="13" t="s">
        <v>81</v>
      </c>
      <c r="AW228" s="13" t="s">
        <v>31</v>
      </c>
      <c r="AX228" s="13" t="s">
        <v>74</v>
      </c>
      <c r="AY228" s="260" t="s">
        <v>162</v>
      </c>
    </row>
    <row r="229" spans="1:51" s="14" customFormat="1" ht="12">
      <c r="A229" s="14"/>
      <c r="B229" s="261"/>
      <c r="C229" s="262"/>
      <c r="D229" s="252" t="s">
        <v>171</v>
      </c>
      <c r="E229" s="263" t="s">
        <v>1</v>
      </c>
      <c r="F229" s="264" t="s">
        <v>81</v>
      </c>
      <c r="G229" s="262"/>
      <c r="H229" s="265">
        <v>1</v>
      </c>
      <c r="I229" s="266"/>
      <c r="J229" s="262"/>
      <c r="K229" s="262"/>
      <c r="L229" s="267"/>
      <c r="M229" s="268"/>
      <c r="N229" s="269"/>
      <c r="O229" s="269"/>
      <c r="P229" s="269"/>
      <c r="Q229" s="269"/>
      <c r="R229" s="269"/>
      <c r="S229" s="269"/>
      <c r="T229" s="27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1" t="s">
        <v>171</v>
      </c>
      <c r="AU229" s="271" t="s">
        <v>84</v>
      </c>
      <c r="AV229" s="14" t="s">
        <v>84</v>
      </c>
      <c r="AW229" s="14" t="s">
        <v>31</v>
      </c>
      <c r="AX229" s="14" t="s">
        <v>81</v>
      </c>
      <c r="AY229" s="271" t="s">
        <v>162</v>
      </c>
    </row>
    <row r="230" spans="1:65" s="2" customFormat="1" ht="16.5" customHeight="1">
      <c r="A230" s="39"/>
      <c r="B230" s="40"/>
      <c r="C230" s="237" t="s">
        <v>341</v>
      </c>
      <c r="D230" s="237" t="s">
        <v>164</v>
      </c>
      <c r="E230" s="238" t="s">
        <v>717</v>
      </c>
      <c r="F230" s="239" t="s">
        <v>718</v>
      </c>
      <c r="G230" s="240" t="s">
        <v>719</v>
      </c>
      <c r="H230" s="241">
        <v>1</v>
      </c>
      <c r="I230" s="242"/>
      <c r="J230" s="243">
        <f>ROUND(I230*H230,2)</f>
        <v>0</v>
      </c>
      <c r="K230" s="239" t="s">
        <v>1</v>
      </c>
      <c r="L230" s="45"/>
      <c r="M230" s="244" t="s">
        <v>1</v>
      </c>
      <c r="N230" s="245" t="s">
        <v>39</v>
      </c>
      <c r="O230" s="92"/>
      <c r="P230" s="246">
        <f>O230*H230</f>
        <v>0</v>
      </c>
      <c r="Q230" s="246">
        <v>0</v>
      </c>
      <c r="R230" s="246">
        <f>Q230*H230</f>
        <v>0</v>
      </c>
      <c r="S230" s="246">
        <v>0</v>
      </c>
      <c r="T230" s="24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8" t="s">
        <v>271</v>
      </c>
      <c r="AT230" s="248" t="s">
        <v>164</v>
      </c>
      <c r="AU230" s="248" t="s">
        <v>84</v>
      </c>
      <c r="AY230" s="18" t="s">
        <v>162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8" t="s">
        <v>81</v>
      </c>
      <c r="BK230" s="249">
        <f>ROUND(I230*H230,2)</f>
        <v>0</v>
      </c>
      <c r="BL230" s="18" t="s">
        <v>271</v>
      </c>
      <c r="BM230" s="248" t="s">
        <v>720</v>
      </c>
    </row>
    <row r="231" spans="1:51" s="13" customFormat="1" ht="12">
      <c r="A231" s="13"/>
      <c r="B231" s="250"/>
      <c r="C231" s="251"/>
      <c r="D231" s="252" t="s">
        <v>171</v>
      </c>
      <c r="E231" s="253" t="s">
        <v>1</v>
      </c>
      <c r="F231" s="254" t="s">
        <v>300</v>
      </c>
      <c r="G231" s="251"/>
      <c r="H231" s="253" t="s">
        <v>1</v>
      </c>
      <c r="I231" s="255"/>
      <c r="J231" s="251"/>
      <c r="K231" s="251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171</v>
      </c>
      <c r="AU231" s="260" t="s">
        <v>84</v>
      </c>
      <c r="AV231" s="13" t="s">
        <v>81</v>
      </c>
      <c r="AW231" s="13" t="s">
        <v>31</v>
      </c>
      <c r="AX231" s="13" t="s">
        <v>74</v>
      </c>
      <c r="AY231" s="260" t="s">
        <v>162</v>
      </c>
    </row>
    <row r="232" spans="1:51" s="14" customFormat="1" ht="12">
      <c r="A232" s="14"/>
      <c r="B232" s="261"/>
      <c r="C232" s="262"/>
      <c r="D232" s="252" t="s">
        <v>171</v>
      </c>
      <c r="E232" s="263" t="s">
        <v>1</v>
      </c>
      <c r="F232" s="264" t="s">
        <v>81</v>
      </c>
      <c r="G232" s="262"/>
      <c r="H232" s="265">
        <v>1</v>
      </c>
      <c r="I232" s="266"/>
      <c r="J232" s="262"/>
      <c r="K232" s="262"/>
      <c r="L232" s="267"/>
      <c r="M232" s="268"/>
      <c r="N232" s="269"/>
      <c r="O232" s="269"/>
      <c r="P232" s="269"/>
      <c r="Q232" s="269"/>
      <c r="R232" s="269"/>
      <c r="S232" s="269"/>
      <c r="T232" s="27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1" t="s">
        <v>171</v>
      </c>
      <c r="AU232" s="271" t="s">
        <v>84</v>
      </c>
      <c r="AV232" s="14" t="s">
        <v>84</v>
      </c>
      <c r="AW232" s="14" t="s">
        <v>31</v>
      </c>
      <c r="AX232" s="14" t="s">
        <v>81</v>
      </c>
      <c r="AY232" s="271" t="s">
        <v>162</v>
      </c>
    </row>
    <row r="233" spans="1:65" s="2" customFormat="1" ht="16.5" customHeight="1">
      <c r="A233" s="39"/>
      <c r="B233" s="40"/>
      <c r="C233" s="237" t="s">
        <v>345</v>
      </c>
      <c r="D233" s="237" t="s">
        <v>164</v>
      </c>
      <c r="E233" s="238" t="s">
        <v>721</v>
      </c>
      <c r="F233" s="239" t="s">
        <v>722</v>
      </c>
      <c r="G233" s="240" t="s">
        <v>719</v>
      </c>
      <c r="H233" s="241">
        <v>1</v>
      </c>
      <c r="I233" s="242"/>
      <c r="J233" s="243">
        <f>ROUND(I233*H233,2)</f>
        <v>0</v>
      </c>
      <c r="K233" s="239" t="s">
        <v>1</v>
      </c>
      <c r="L233" s="45"/>
      <c r="M233" s="244" t="s">
        <v>1</v>
      </c>
      <c r="N233" s="245" t="s">
        <v>39</v>
      </c>
      <c r="O233" s="92"/>
      <c r="P233" s="246">
        <f>O233*H233</f>
        <v>0</v>
      </c>
      <c r="Q233" s="246">
        <v>0</v>
      </c>
      <c r="R233" s="246">
        <f>Q233*H233</f>
        <v>0</v>
      </c>
      <c r="S233" s="246">
        <v>0</v>
      </c>
      <c r="T233" s="24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8" t="s">
        <v>271</v>
      </c>
      <c r="AT233" s="248" t="s">
        <v>164</v>
      </c>
      <c r="AU233" s="248" t="s">
        <v>84</v>
      </c>
      <c r="AY233" s="18" t="s">
        <v>162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18" t="s">
        <v>81</v>
      </c>
      <c r="BK233" s="249">
        <f>ROUND(I233*H233,2)</f>
        <v>0</v>
      </c>
      <c r="BL233" s="18" t="s">
        <v>271</v>
      </c>
      <c r="BM233" s="248" t="s">
        <v>723</v>
      </c>
    </row>
    <row r="234" spans="1:51" s="13" customFormat="1" ht="12">
      <c r="A234" s="13"/>
      <c r="B234" s="250"/>
      <c r="C234" s="251"/>
      <c r="D234" s="252" t="s">
        <v>171</v>
      </c>
      <c r="E234" s="253" t="s">
        <v>1</v>
      </c>
      <c r="F234" s="254" t="s">
        <v>300</v>
      </c>
      <c r="G234" s="251"/>
      <c r="H234" s="253" t="s">
        <v>1</v>
      </c>
      <c r="I234" s="255"/>
      <c r="J234" s="251"/>
      <c r="K234" s="251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171</v>
      </c>
      <c r="AU234" s="260" t="s">
        <v>84</v>
      </c>
      <c r="AV234" s="13" t="s">
        <v>81</v>
      </c>
      <c r="AW234" s="13" t="s">
        <v>31</v>
      </c>
      <c r="AX234" s="13" t="s">
        <v>74</v>
      </c>
      <c r="AY234" s="260" t="s">
        <v>162</v>
      </c>
    </row>
    <row r="235" spans="1:51" s="14" customFormat="1" ht="12">
      <c r="A235" s="14"/>
      <c r="B235" s="261"/>
      <c r="C235" s="262"/>
      <c r="D235" s="252" t="s">
        <v>171</v>
      </c>
      <c r="E235" s="263" t="s">
        <v>1</v>
      </c>
      <c r="F235" s="264" t="s">
        <v>81</v>
      </c>
      <c r="G235" s="262"/>
      <c r="H235" s="265">
        <v>1</v>
      </c>
      <c r="I235" s="266"/>
      <c r="J235" s="262"/>
      <c r="K235" s="262"/>
      <c r="L235" s="267"/>
      <c r="M235" s="268"/>
      <c r="N235" s="269"/>
      <c r="O235" s="269"/>
      <c r="P235" s="269"/>
      <c r="Q235" s="269"/>
      <c r="R235" s="269"/>
      <c r="S235" s="269"/>
      <c r="T235" s="27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1" t="s">
        <v>171</v>
      </c>
      <c r="AU235" s="271" t="s">
        <v>84</v>
      </c>
      <c r="AV235" s="14" t="s">
        <v>84</v>
      </c>
      <c r="AW235" s="14" t="s">
        <v>31</v>
      </c>
      <c r="AX235" s="14" t="s">
        <v>81</v>
      </c>
      <c r="AY235" s="271" t="s">
        <v>162</v>
      </c>
    </row>
    <row r="236" spans="1:65" s="2" customFormat="1" ht="16.5" customHeight="1">
      <c r="A236" s="39"/>
      <c r="B236" s="40"/>
      <c r="C236" s="237" t="s">
        <v>351</v>
      </c>
      <c r="D236" s="237" t="s">
        <v>164</v>
      </c>
      <c r="E236" s="238" t="s">
        <v>724</v>
      </c>
      <c r="F236" s="239" t="s">
        <v>725</v>
      </c>
      <c r="G236" s="240" t="s">
        <v>181</v>
      </c>
      <c r="H236" s="241">
        <v>509.25</v>
      </c>
      <c r="I236" s="242"/>
      <c r="J236" s="243">
        <f>ROUND(I236*H236,2)</f>
        <v>0</v>
      </c>
      <c r="K236" s="239" t="s">
        <v>1</v>
      </c>
      <c r="L236" s="45"/>
      <c r="M236" s="244" t="s">
        <v>1</v>
      </c>
      <c r="N236" s="245" t="s">
        <v>39</v>
      </c>
      <c r="O236" s="92"/>
      <c r="P236" s="246">
        <f>O236*H236</f>
        <v>0</v>
      </c>
      <c r="Q236" s="246">
        <v>9E-05</v>
      </c>
      <c r="R236" s="246">
        <f>Q236*H236</f>
        <v>0.045832500000000005</v>
      </c>
      <c r="S236" s="246">
        <v>0</v>
      </c>
      <c r="T236" s="24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8" t="s">
        <v>169</v>
      </c>
      <c r="AT236" s="248" t="s">
        <v>164</v>
      </c>
      <c r="AU236" s="248" t="s">
        <v>84</v>
      </c>
      <c r="AY236" s="18" t="s">
        <v>162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18" t="s">
        <v>81</v>
      </c>
      <c r="BK236" s="249">
        <f>ROUND(I236*H236,2)</f>
        <v>0</v>
      </c>
      <c r="BL236" s="18" t="s">
        <v>169</v>
      </c>
      <c r="BM236" s="248" t="s">
        <v>726</v>
      </c>
    </row>
    <row r="237" spans="1:51" s="13" customFormat="1" ht="12">
      <c r="A237" s="13"/>
      <c r="B237" s="250"/>
      <c r="C237" s="251"/>
      <c r="D237" s="252" t="s">
        <v>171</v>
      </c>
      <c r="E237" s="253" t="s">
        <v>1</v>
      </c>
      <c r="F237" s="254" t="s">
        <v>300</v>
      </c>
      <c r="G237" s="251"/>
      <c r="H237" s="253" t="s">
        <v>1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171</v>
      </c>
      <c r="AU237" s="260" t="s">
        <v>84</v>
      </c>
      <c r="AV237" s="13" t="s">
        <v>81</v>
      </c>
      <c r="AW237" s="13" t="s">
        <v>31</v>
      </c>
      <c r="AX237" s="13" t="s">
        <v>74</v>
      </c>
      <c r="AY237" s="260" t="s">
        <v>162</v>
      </c>
    </row>
    <row r="238" spans="1:51" s="14" customFormat="1" ht="12">
      <c r="A238" s="14"/>
      <c r="B238" s="261"/>
      <c r="C238" s="262"/>
      <c r="D238" s="252" t="s">
        <v>171</v>
      </c>
      <c r="E238" s="263" t="s">
        <v>1</v>
      </c>
      <c r="F238" s="264" t="s">
        <v>727</v>
      </c>
      <c r="G238" s="262"/>
      <c r="H238" s="265">
        <v>509.25</v>
      </c>
      <c r="I238" s="266"/>
      <c r="J238" s="262"/>
      <c r="K238" s="262"/>
      <c r="L238" s="267"/>
      <c r="M238" s="268"/>
      <c r="N238" s="269"/>
      <c r="O238" s="269"/>
      <c r="P238" s="269"/>
      <c r="Q238" s="269"/>
      <c r="R238" s="269"/>
      <c r="S238" s="269"/>
      <c r="T238" s="27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1" t="s">
        <v>171</v>
      </c>
      <c r="AU238" s="271" t="s">
        <v>84</v>
      </c>
      <c r="AV238" s="14" t="s">
        <v>84</v>
      </c>
      <c r="AW238" s="14" t="s">
        <v>31</v>
      </c>
      <c r="AX238" s="14" t="s">
        <v>81</v>
      </c>
      <c r="AY238" s="271" t="s">
        <v>162</v>
      </c>
    </row>
    <row r="239" spans="1:65" s="2" customFormat="1" ht="21.75" customHeight="1">
      <c r="A239" s="39"/>
      <c r="B239" s="40"/>
      <c r="C239" s="294" t="s">
        <v>356</v>
      </c>
      <c r="D239" s="294" t="s">
        <v>311</v>
      </c>
      <c r="E239" s="295" t="s">
        <v>728</v>
      </c>
      <c r="F239" s="296" t="s">
        <v>729</v>
      </c>
      <c r="G239" s="297" t="s">
        <v>181</v>
      </c>
      <c r="H239" s="298">
        <v>525</v>
      </c>
      <c r="I239" s="299"/>
      <c r="J239" s="300">
        <f>ROUND(I239*H239,2)</f>
        <v>0</v>
      </c>
      <c r="K239" s="296" t="s">
        <v>1</v>
      </c>
      <c r="L239" s="301"/>
      <c r="M239" s="302" t="s">
        <v>1</v>
      </c>
      <c r="N239" s="303" t="s">
        <v>39</v>
      </c>
      <c r="O239" s="92"/>
      <c r="P239" s="246">
        <f>O239*H239</f>
        <v>0</v>
      </c>
      <c r="Q239" s="246">
        <v>0.00045</v>
      </c>
      <c r="R239" s="246">
        <f>Q239*H239</f>
        <v>0.23625</v>
      </c>
      <c r="S239" s="246">
        <v>0</v>
      </c>
      <c r="T239" s="24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8" t="s">
        <v>216</v>
      </c>
      <c r="AT239" s="248" t="s">
        <v>311</v>
      </c>
      <c r="AU239" s="248" t="s">
        <v>84</v>
      </c>
      <c r="AY239" s="18" t="s">
        <v>162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8" t="s">
        <v>81</v>
      </c>
      <c r="BK239" s="249">
        <f>ROUND(I239*H239,2)</f>
        <v>0</v>
      </c>
      <c r="BL239" s="18" t="s">
        <v>169</v>
      </c>
      <c r="BM239" s="248" t="s">
        <v>730</v>
      </c>
    </row>
    <row r="240" spans="1:51" s="13" customFormat="1" ht="12">
      <c r="A240" s="13"/>
      <c r="B240" s="250"/>
      <c r="C240" s="251"/>
      <c r="D240" s="252" t="s">
        <v>171</v>
      </c>
      <c r="E240" s="253" t="s">
        <v>1</v>
      </c>
      <c r="F240" s="254" t="s">
        <v>212</v>
      </c>
      <c r="G240" s="251"/>
      <c r="H240" s="253" t="s">
        <v>1</v>
      </c>
      <c r="I240" s="255"/>
      <c r="J240" s="251"/>
      <c r="K240" s="251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171</v>
      </c>
      <c r="AU240" s="260" t="s">
        <v>84</v>
      </c>
      <c r="AV240" s="13" t="s">
        <v>81</v>
      </c>
      <c r="AW240" s="13" t="s">
        <v>31</v>
      </c>
      <c r="AX240" s="13" t="s">
        <v>74</v>
      </c>
      <c r="AY240" s="260" t="s">
        <v>162</v>
      </c>
    </row>
    <row r="241" spans="1:51" s="14" customFormat="1" ht="12">
      <c r="A241" s="14"/>
      <c r="B241" s="261"/>
      <c r="C241" s="262"/>
      <c r="D241" s="252" t="s">
        <v>171</v>
      </c>
      <c r="E241" s="263" t="s">
        <v>1</v>
      </c>
      <c r="F241" s="264" t="s">
        <v>731</v>
      </c>
      <c r="G241" s="262"/>
      <c r="H241" s="265">
        <v>525</v>
      </c>
      <c r="I241" s="266"/>
      <c r="J241" s="262"/>
      <c r="K241" s="262"/>
      <c r="L241" s="267"/>
      <c r="M241" s="268"/>
      <c r="N241" s="269"/>
      <c r="O241" s="269"/>
      <c r="P241" s="269"/>
      <c r="Q241" s="269"/>
      <c r="R241" s="269"/>
      <c r="S241" s="269"/>
      <c r="T241" s="27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1" t="s">
        <v>171</v>
      </c>
      <c r="AU241" s="271" t="s">
        <v>84</v>
      </c>
      <c r="AV241" s="14" t="s">
        <v>84</v>
      </c>
      <c r="AW241" s="14" t="s">
        <v>31</v>
      </c>
      <c r="AX241" s="14" t="s">
        <v>81</v>
      </c>
      <c r="AY241" s="271" t="s">
        <v>162</v>
      </c>
    </row>
    <row r="242" spans="1:65" s="2" customFormat="1" ht="16.5" customHeight="1">
      <c r="A242" s="39"/>
      <c r="B242" s="40"/>
      <c r="C242" s="294" t="s">
        <v>363</v>
      </c>
      <c r="D242" s="294" t="s">
        <v>311</v>
      </c>
      <c r="E242" s="295" t="s">
        <v>732</v>
      </c>
      <c r="F242" s="296" t="s">
        <v>733</v>
      </c>
      <c r="G242" s="297" t="s">
        <v>181</v>
      </c>
      <c r="H242" s="298">
        <v>507.5</v>
      </c>
      <c r="I242" s="299"/>
      <c r="J242" s="300">
        <f>ROUND(I242*H242,2)</f>
        <v>0</v>
      </c>
      <c r="K242" s="296" t="s">
        <v>1</v>
      </c>
      <c r="L242" s="301"/>
      <c r="M242" s="302" t="s">
        <v>1</v>
      </c>
      <c r="N242" s="303" t="s">
        <v>39</v>
      </c>
      <c r="O242" s="92"/>
      <c r="P242" s="246">
        <f>O242*H242</f>
        <v>0</v>
      </c>
      <c r="Q242" s="246">
        <v>0</v>
      </c>
      <c r="R242" s="246">
        <f>Q242*H242</f>
        <v>0</v>
      </c>
      <c r="S242" s="246">
        <v>0</v>
      </c>
      <c r="T242" s="24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8" t="s">
        <v>216</v>
      </c>
      <c r="AT242" s="248" t="s">
        <v>311</v>
      </c>
      <c r="AU242" s="248" t="s">
        <v>84</v>
      </c>
      <c r="AY242" s="18" t="s">
        <v>162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18" t="s">
        <v>81</v>
      </c>
      <c r="BK242" s="249">
        <f>ROUND(I242*H242,2)</f>
        <v>0</v>
      </c>
      <c r="BL242" s="18" t="s">
        <v>169</v>
      </c>
      <c r="BM242" s="248" t="s">
        <v>734</v>
      </c>
    </row>
    <row r="243" spans="1:51" s="13" customFormat="1" ht="12">
      <c r="A243" s="13"/>
      <c r="B243" s="250"/>
      <c r="C243" s="251"/>
      <c r="D243" s="252" t="s">
        <v>171</v>
      </c>
      <c r="E243" s="253" t="s">
        <v>1</v>
      </c>
      <c r="F243" s="254" t="s">
        <v>212</v>
      </c>
      <c r="G243" s="251"/>
      <c r="H243" s="253" t="s">
        <v>1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171</v>
      </c>
      <c r="AU243" s="260" t="s">
        <v>84</v>
      </c>
      <c r="AV243" s="13" t="s">
        <v>81</v>
      </c>
      <c r="AW243" s="13" t="s">
        <v>31</v>
      </c>
      <c r="AX243" s="13" t="s">
        <v>74</v>
      </c>
      <c r="AY243" s="260" t="s">
        <v>162</v>
      </c>
    </row>
    <row r="244" spans="1:51" s="14" customFormat="1" ht="12">
      <c r="A244" s="14"/>
      <c r="B244" s="261"/>
      <c r="C244" s="262"/>
      <c r="D244" s="252" t="s">
        <v>171</v>
      </c>
      <c r="E244" s="263" t="s">
        <v>1</v>
      </c>
      <c r="F244" s="264" t="s">
        <v>735</v>
      </c>
      <c r="G244" s="262"/>
      <c r="H244" s="265">
        <v>507.5</v>
      </c>
      <c r="I244" s="266"/>
      <c r="J244" s="262"/>
      <c r="K244" s="262"/>
      <c r="L244" s="267"/>
      <c r="M244" s="268"/>
      <c r="N244" s="269"/>
      <c r="O244" s="269"/>
      <c r="P244" s="269"/>
      <c r="Q244" s="269"/>
      <c r="R244" s="269"/>
      <c r="S244" s="269"/>
      <c r="T244" s="27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1" t="s">
        <v>171</v>
      </c>
      <c r="AU244" s="271" t="s">
        <v>84</v>
      </c>
      <c r="AV244" s="14" t="s">
        <v>84</v>
      </c>
      <c r="AW244" s="14" t="s">
        <v>31</v>
      </c>
      <c r="AX244" s="14" t="s">
        <v>81</v>
      </c>
      <c r="AY244" s="271" t="s">
        <v>162</v>
      </c>
    </row>
    <row r="245" spans="1:65" s="2" customFormat="1" ht="16.5" customHeight="1">
      <c r="A245" s="39"/>
      <c r="B245" s="40"/>
      <c r="C245" s="294" t="s">
        <v>368</v>
      </c>
      <c r="D245" s="294" t="s">
        <v>311</v>
      </c>
      <c r="E245" s="295" t="s">
        <v>736</v>
      </c>
      <c r="F245" s="296" t="s">
        <v>737</v>
      </c>
      <c r="G245" s="297" t="s">
        <v>181</v>
      </c>
      <c r="H245" s="298">
        <v>507.5</v>
      </c>
      <c r="I245" s="299"/>
      <c r="J245" s="300">
        <f>ROUND(I245*H245,2)</f>
        <v>0</v>
      </c>
      <c r="K245" s="296" t="s">
        <v>1</v>
      </c>
      <c r="L245" s="301"/>
      <c r="M245" s="302" t="s">
        <v>1</v>
      </c>
      <c r="N245" s="303" t="s">
        <v>39</v>
      </c>
      <c r="O245" s="92"/>
      <c r="P245" s="246">
        <f>O245*H245</f>
        <v>0</v>
      </c>
      <c r="Q245" s="246">
        <v>0</v>
      </c>
      <c r="R245" s="246">
        <f>Q245*H245</f>
        <v>0</v>
      </c>
      <c r="S245" s="246">
        <v>0</v>
      </c>
      <c r="T245" s="24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8" t="s">
        <v>216</v>
      </c>
      <c r="AT245" s="248" t="s">
        <v>311</v>
      </c>
      <c r="AU245" s="248" t="s">
        <v>84</v>
      </c>
      <c r="AY245" s="18" t="s">
        <v>162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18" t="s">
        <v>81</v>
      </c>
      <c r="BK245" s="249">
        <f>ROUND(I245*H245,2)</f>
        <v>0</v>
      </c>
      <c r="BL245" s="18" t="s">
        <v>169</v>
      </c>
      <c r="BM245" s="248" t="s">
        <v>738</v>
      </c>
    </row>
    <row r="246" spans="1:51" s="13" customFormat="1" ht="12">
      <c r="A246" s="13"/>
      <c r="B246" s="250"/>
      <c r="C246" s="251"/>
      <c r="D246" s="252" t="s">
        <v>171</v>
      </c>
      <c r="E246" s="253" t="s">
        <v>1</v>
      </c>
      <c r="F246" s="254" t="s">
        <v>212</v>
      </c>
      <c r="G246" s="251"/>
      <c r="H246" s="253" t="s">
        <v>1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171</v>
      </c>
      <c r="AU246" s="260" t="s">
        <v>84</v>
      </c>
      <c r="AV246" s="13" t="s">
        <v>81</v>
      </c>
      <c r="AW246" s="13" t="s">
        <v>31</v>
      </c>
      <c r="AX246" s="13" t="s">
        <v>74</v>
      </c>
      <c r="AY246" s="260" t="s">
        <v>162</v>
      </c>
    </row>
    <row r="247" spans="1:51" s="14" customFormat="1" ht="12">
      <c r="A247" s="14"/>
      <c r="B247" s="261"/>
      <c r="C247" s="262"/>
      <c r="D247" s="252" t="s">
        <v>171</v>
      </c>
      <c r="E247" s="263" t="s">
        <v>1</v>
      </c>
      <c r="F247" s="264" t="s">
        <v>739</v>
      </c>
      <c r="G247" s="262"/>
      <c r="H247" s="265">
        <v>507.5</v>
      </c>
      <c r="I247" s="266"/>
      <c r="J247" s="262"/>
      <c r="K247" s="262"/>
      <c r="L247" s="267"/>
      <c r="M247" s="268"/>
      <c r="N247" s="269"/>
      <c r="O247" s="269"/>
      <c r="P247" s="269"/>
      <c r="Q247" s="269"/>
      <c r="R247" s="269"/>
      <c r="S247" s="269"/>
      <c r="T247" s="27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1" t="s">
        <v>171</v>
      </c>
      <c r="AU247" s="271" t="s">
        <v>84</v>
      </c>
      <c r="AV247" s="14" t="s">
        <v>84</v>
      </c>
      <c r="AW247" s="14" t="s">
        <v>31</v>
      </c>
      <c r="AX247" s="14" t="s">
        <v>81</v>
      </c>
      <c r="AY247" s="271" t="s">
        <v>162</v>
      </c>
    </row>
    <row r="248" spans="1:65" s="2" customFormat="1" ht="21.75" customHeight="1">
      <c r="A248" s="39"/>
      <c r="B248" s="40"/>
      <c r="C248" s="237" t="s">
        <v>372</v>
      </c>
      <c r="D248" s="237" t="s">
        <v>164</v>
      </c>
      <c r="E248" s="238" t="s">
        <v>740</v>
      </c>
      <c r="F248" s="239" t="s">
        <v>741</v>
      </c>
      <c r="G248" s="240" t="s">
        <v>283</v>
      </c>
      <c r="H248" s="241">
        <v>0.955</v>
      </c>
      <c r="I248" s="242"/>
      <c r="J248" s="243">
        <f>ROUND(I248*H248,2)</f>
        <v>0</v>
      </c>
      <c r="K248" s="239" t="s">
        <v>168</v>
      </c>
      <c r="L248" s="45"/>
      <c r="M248" s="244" t="s">
        <v>1</v>
      </c>
      <c r="N248" s="245" t="s">
        <v>39</v>
      </c>
      <c r="O248" s="92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8" t="s">
        <v>271</v>
      </c>
      <c r="AT248" s="248" t="s">
        <v>164</v>
      </c>
      <c r="AU248" s="248" t="s">
        <v>84</v>
      </c>
      <c r="AY248" s="18" t="s">
        <v>162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8" t="s">
        <v>81</v>
      </c>
      <c r="BK248" s="249">
        <f>ROUND(I248*H248,2)</f>
        <v>0</v>
      </c>
      <c r="BL248" s="18" t="s">
        <v>271</v>
      </c>
      <c r="BM248" s="248" t="s">
        <v>742</v>
      </c>
    </row>
    <row r="249" spans="1:51" s="14" customFormat="1" ht="12">
      <c r="A249" s="14"/>
      <c r="B249" s="261"/>
      <c r="C249" s="262"/>
      <c r="D249" s="252" t="s">
        <v>171</v>
      </c>
      <c r="E249" s="263" t="s">
        <v>1</v>
      </c>
      <c r="F249" s="264" t="s">
        <v>743</v>
      </c>
      <c r="G249" s="262"/>
      <c r="H249" s="265">
        <v>0.955</v>
      </c>
      <c r="I249" s="266"/>
      <c r="J249" s="262"/>
      <c r="K249" s="262"/>
      <c r="L249" s="267"/>
      <c r="M249" s="309"/>
      <c r="N249" s="310"/>
      <c r="O249" s="310"/>
      <c r="P249" s="310"/>
      <c r="Q249" s="310"/>
      <c r="R249" s="310"/>
      <c r="S249" s="310"/>
      <c r="T249" s="31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1" t="s">
        <v>171</v>
      </c>
      <c r="AU249" s="271" t="s">
        <v>84</v>
      </c>
      <c r="AV249" s="14" t="s">
        <v>84</v>
      </c>
      <c r="AW249" s="14" t="s">
        <v>31</v>
      </c>
      <c r="AX249" s="14" t="s">
        <v>81</v>
      </c>
      <c r="AY249" s="271" t="s">
        <v>162</v>
      </c>
    </row>
    <row r="250" spans="1:31" s="2" customFormat="1" ht="6.95" customHeight="1">
      <c r="A250" s="39"/>
      <c r="B250" s="67"/>
      <c r="C250" s="68"/>
      <c r="D250" s="68"/>
      <c r="E250" s="68"/>
      <c r="F250" s="68"/>
      <c r="G250" s="68"/>
      <c r="H250" s="68"/>
      <c r="I250" s="185"/>
      <c r="J250" s="68"/>
      <c r="K250" s="68"/>
      <c r="L250" s="45"/>
      <c r="M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</row>
  </sheetData>
  <sheetProtection password="CC35" sheet="1" objects="1" scenarios="1" formatColumns="0" formatRows="0" autoFilter="0"/>
  <autoFilter ref="C122:K24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84</v>
      </c>
    </row>
    <row r="4" spans="2:46" s="1" customFormat="1" ht="24.95" customHeight="1">
      <c r="B4" s="21"/>
      <c r="D4" s="142" t="s">
        <v>97</v>
      </c>
      <c r="I4" s="137"/>
      <c r="L4" s="21"/>
      <c r="M4" s="143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4" t="s">
        <v>16</v>
      </c>
      <c r="I6" s="137"/>
      <c r="L6" s="21"/>
    </row>
    <row r="7" spans="2:12" s="1" customFormat="1" ht="16.5" customHeight="1">
      <c r="B7" s="21"/>
      <c r="E7" s="145" t="str">
        <f>'Rekapitulace stavby'!K6</f>
        <v>Oprava výtlaku z BT1, 2 do VDJ Benátky</v>
      </c>
      <c r="F7" s="144"/>
      <c r="G7" s="144"/>
      <c r="H7" s="144"/>
      <c r="I7" s="137"/>
      <c r="L7" s="21"/>
    </row>
    <row r="8" spans="1:31" s="2" customFormat="1" ht="12" customHeight="1">
      <c r="A8" s="39"/>
      <c r="B8" s="45"/>
      <c r="C8" s="39"/>
      <c r="D8" s="144" t="s">
        <v>106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744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8. 6. 2020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8" t="str">
        <f>IF('Rekapitulace stavby'!E11="","",'Rekapitulace stavby'!E11)</f>
        <v xml:space="preserve"> </v>
      </c>
      <c r="F15" s="39"/>
      <c r="G15" s="39"/>
      <c r="H15" s="39"/>
      <c r="I15" s="149" t="s">
        <v>27</v>
      </c>
      <c r="J15" s="148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8" t="str">
        <f>IF('Rekapitulace stavby'!E17="","",'Rekapitulace stavby'!E17)</f>
        <v xml:space="preserve"> </v>
      </c>
      <c r="F21" s="39"/>
      <c r="G21" s="39"/>
      <c r="H21" s="39"/>
      <c r="I21" s="149" t="s">
        <v>27</v>
      </c>
      <c r="J21" s="148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32</v>
      </c>
      <c r="E23" s="39"/>
      <c r="F23" s="39"/>
      <c r="G23" s="39"/>
      <c r="H23" s="39"/>
      <c r="I23" s="149" t="s">
        <v>25</v>
      </c>
      <c r="J23" s="148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8" t="str">
        <f>IF('Rekapitulace stavby'!E20="","",'Rekapitulace stavby'!E20)</f>
        <v xml:space="preserve"> </v>
      </c>
      <c r="F24" s="39"/>
      <c r="G24" s="39"/>
      <c r="H24" s="39"/>
      <c r="I24" s="149" t="s">
        <v>27</v>
      </c>
      <c r="J24" s="148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33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8" t="s">
        <v>34</v>
      </c>
      <c r="E30" s="39"/>
      <c r="F30" s="39"/>
      <c r="G30" s="39"/>
      <c r="H30" s="39"/>
      <c r="I30" s="146"/>
      <c r="J30" s="159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0" t="s">
        <v>36</v>
      </c>
      <c r="G32" s="39"/>
      <c r="H32" s="39"/>
      <c r="I32" s="161" t="s">
        <v>35</v>
      </c>
      <c r="J32" s="160" t="s">
        <v>37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2" t="s">
        <v>38</v>
      </c>
      <c r="E33" s="144" t="s">
        <v>39</v>
      </c>
      <c r="F33" s="163">
        <f>ROUND((SUM(BE120:BE148)),2)</f>
        <v>0</v>
      </c>
      <c r="G33" s="39"/>
      <c r="H33" s="39"/>
      <c r="I33" s="164">
        <v>0.21</v>
      </c>
      <c r="J33" s="163">
        <f>ROUND(((SUM(BE120:BE148))*I33),2)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40</v>
      </c>
      <c r="F34" s="163">
        <f>ROUND((SUM(BF120:BF148)),2)</f>
        <v>0</v>
      </c>
      <c r="G34" s="39"/>
      <c r="H34" s="39"/>
      <c r="I34" s="164">
        <v>0.15</v>
      </c>
      <c r="J34" s="163">
        <f>ROUND(((SUM(BF120:BF148))*I34),2)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41</v>
      </c>
      <c r="F35" s="163">
        <f>ROUND((SUM(BG120:BG148)),2)</f>
        <v>0</v>
      </c>
      <c r="G35" s="39"/>
      <c r="H35" s="39"/>
      <c r="I35" s="164">
        <v>0.21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42</v>
      </c>
      <c r="F36" s="163">
        <f>ROUND((SUM(BH120:BH148)),2)</f>
        <v>0</v>
      </c>
      <c r="G36" s="39"/>
      <c r="H36" s="39"/>
      <c r="I36" s="164">
        <v>0.15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43</v>
      </c>
      <c r="F37" s="163">
        <f>ROUND((SUM(BI120:BI148)),2)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5"/>
      <c r="D39" s="166" t="s">
        <v>44</v>
      </c>
      <c r="E39" s="167"/>
      <c r="F39" s="167"/>
      <c r="G39" s="168" t="s">
        <v>45</v>
      </c>
      <c r="H39" s="169" t="s">
        <v>46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3" t="s">
        <v>47</v>
      </c>
      <c r="E50" s="174"/>
      <c r="F50" s="174"/>
      <c r="G50" s="173" t="s">
        <v>48</v>
      </c>
      <c r="H50" s="174"/>
      <c r="I50" s="175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49</v>
      </c>
      <c r="E61" s="177"/>
      <c r="F61" s="178" t="s">
        <v>50</v>
      </c>
      <c r="G61" s="176" t="s">
        <v>49</v>
      </c>
      <c r="H61" s="177"/>
      <c r="I61" s="179"/>
      <c r="J61" s="180" t="s">
        <v>50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51</v>
      </c>
      <c r="E65" s="181"/>
      <c r="F65" s="181"/>
      <c r="G65" s="173" t="s">
        <v>52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49</v>
      </c>
      <c r="E76" s="177"/>
      <c r="F76" s="178" t="s">
        <v>50</v>
      </c>
      <c r="G76" s="176" t="s">
        <v>49</v>
      </c>
      <c r="H76" s="177"/>
      <c r="I76" s="179"/>
      <c r="J76" s="180" t="s">
        <v>50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132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9" t="str">
        <f>E7</f>
        <v>Oprava výtlaku z BT1, 2 do VDJ Benátky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106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VRN - Vedlejší náklady stavby 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Benátky</v>
      </c>
      <c r="G89" s="41"/>
      <c r="H89" s="41"/>
      <c r="I89" s="149" t="s">
        <v>22</v>
      </c>
      <c r="J89" s="80" t="str">
        <f>IF(J12="","",J12)</f>
        <v>8. 6. 2020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49" t="s">
        <v>30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32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0" t="s">
        <v>133</v>
      </c>
      <c r="D94" s="191"/>
      <c r="E94" s="191"/>
      <c r="F94" s="191"/>
      <c r="G94" s="191"/>
      <c r="H94" s="191"/>
      <c r="I94" s="192"/>
      <c r="J94" s="193" t="s">
        <v>134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4" t="s">
        <v>135</v>
      </c>
      <c r="D96" s="41"/>
      <c r="E96" s="41"/>
      <c r="F96" s="41"/>
      <c r="G96" s="41"/>
      <c r="H96" s="41"/>
      <c r="I96" s="146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136</v>
      </c>
    </row>
    <row r="97" spans="1:31" s="9" customFormat="1" ht="24.95" customHeight="1">
      <c r="A97" s="9"/>
      <c r="B97" s="195"/>
      <c r="C97" s="196"/>
      <c r="D97" s="197" t="s">
        <v>745</v>
      </c>
      <c r="E97" s="198"/>
      <c r="F97" s="198"/>
      <c r="G97" s="198"/>
      <c r="H97" s="198"/>
      <c r="I97" s="199"/>
      <c r="J97" s="200">
        <f>J121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746</v>
      </c>
      <c r="E98" s="205"/>
      <c r="F98" s="205"/>
      <c r="G98" s="205"/>
      <c r="H98" s="205"/>
      <c r="I98" s="206"/>
      <c r="J98" s="207">
        <f>J122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747</v>
      </c>
      <c r="E99" s="205"/>
      <c r="F99" s="205"/>
      <c r="G99" s="205"/>
      <c r="H99" s="205"/>
      <c r="I99" s="206"/>
      <c r="J99" s="207">
        <f>J138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748</v>
      </c>
      <c r="E100" s="205"/>
      <c r="F100" s="205"/>
      <c r="G100" s="205"/>
      <c r="H100" s="205"/>
      <c r="I100" s="206"/>
      <c r="J100" s="207">
        <f>J145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146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185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188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147</v>
      </c>
      <c r="D107" s="41"/>
      <c r="E107" s="41"/>
      <c r="F107" s="41"/>
      <c r="G107" s="41"/>
      <c r="H107" s="41"/>
      <c r="I107" s="146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146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9" t="str">
        <f>E7</f>
        <v>Oprava výtlaku z BT1, 2 do VDJ Benátky</v>
      </c>
      <c r="F110" s="33"/>
      <c r="G110" s="33"/>
      <c r="H110" s="33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106</v>
      </c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 xml:space="preserve">VRN - Vedlejší náklady stavby </v>
      </c>
      <c r="F112" s="41"/>
      <c r="G112" s="41"/>
      <c r="H112" s="41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Benátky</v>
      </c>
      <c r="G114" s="41"/>
      <c r="H114" s="41"/>
      <c r="I114" s="149" t="s">
        <v>22</v>
      </c>
      <c r="J114" s="80" t="str">
        <f>IF(J12="","",J12)</f>
        <v>8. 6. 2020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 xml:space="preserve"> </v>
      </c>
      <c r="G116" s="41"/>
      <c r="H116" s="41"/>
      <c r="I116" s="149" t="s">
        <v>30</v>
      </c>
      <c r="J116" s="37" t="str">
        <f>E21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149" t="s">
        <v>32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14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9"/>
      <c r="B119" s="210"/>
      <c r="C119" s="211" t="s">
        <v>148</v>
      </c>
      <c r="D119" s="212" t="s">
        <v>59</v>
      </c>
      <c r="E119" s="212" t="s">
        <v>55</v>
      </c>
      <c r="F119" s="212" t="s">
        <v>56</v>
      </c>
      <c r="G119" s="212" t="s">
        <v>149</v>
      </c>
      <c r="H119" s="212" t="s">
        <v>150</v>
      </c>
      <c r="I119" s="213" t="s">
        <v>151</v>
      </c>
      <c r="J119" s="212" t="s">
        <v>134</v>
      </c>
      <c r="K119" s="214" t="s">
        <v>152</v>
      </c>
      <c r="L119" s="215"/>
      <c r="M119" s="101" t="s">
        <v>1</v>
      </c>
      <c r="N119" s="102" t="s">
        <v>38</v>
      </c>
      <c r="O119" s="102" t="s">
        <v>153</v>
      </c>
      <c r="P119" s="102" t="s">
        <v>154</v>
      </c>
      <c r="Q119" s="102" t="s">
        <v>155</v>
      </c>
      <c r="R119" s="102" t="s">
        <v>156</v>
      </c>
      <c r="S119" s="102" t="s">
        <v>157</v>
      </c>
      <c r="T119" s="103" t="s">
        <v>158</v>
      </c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</row>
    <row r="120" spans="1:63" s="2" customFormat="1" ht="22.8" customHeight="1">
      <c r="A120" s="39"/>
      <c r="B120" s="40"/>
      <c r="C120" s="108" t="s">
        <v>159</v>
      </c>
      <c r="D120" s="41"/>
      <c r="E120" s="41"/>
      <c r="F120" s="41"/>
      <c r="G120" s="41"/>
      <c r="H120" s="41"/>
      <c r="I120" s="146"/>
      <c r="J120" s="216">
        <f>BK120</f>
        <v>0</v>
      </c>
      <c r="K120" s="41"/>
      <c r="L120" s="45"/>
      <c r="M120" s="104"/>
      <c r="N120" s="217"/>
      <c r="O120" s="105"/>
      <c r="P120" s="218">
        <f>P121</f>
        <v>0</v>
      </c>
      <c r="Q120" s="105"/>
      <c r="R120" s="218">
        <f>R121</f>
        <v>0</v>
      </c>
      <c r="S120" s="105"/>
      <c r="T120" s="219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73</v>
      </c>
      <c r="AU120" s="18" t="s">
        <v>136</v>
      </c>
      <c r="BK120" s="220">
        <f>BK121</f>
        <v>0</v>
      </c>
    </row>
    <row r="121" spans="1:63" s="12" customFormat="1" ht="25.9" customHeight="1">
      <c r="A121" s="12"/>
      <c r="B121" s="221"/>
      <c r="C121" s="222"/>
      <c r="D121" s="223" t="s">
        <v>73</v>
      </c>
      <c r="E121" s="224" t="s">
        <v>88</v>
      </c>
      <c r="F121" s="224" t="s">
        <v>749</v>
      </c>
      <c r="G121" s="222"/>
      <c r="H121" s="222"/>
      <c r="I121" s="225"/>
      <c r="J121" s="226">
        <f>BK121</f>
        <v>0</v>
      </c>
      <c r="K121" s="222"/>
      <c r="L121" s="227"/>
      <c r="M121" s="228"/>
      <c r="N121" s="229"/>
      <c r="O121" s="229"/>
      <c r="P121" s="230">
        <f>P122+P138+P145</f>
        <v>0</v>
      </c>
      <c r="Q121" s="229"/>
      <c r="R121" s="230">
        <f>R122+R138+R145</f>
        <v>0</v>
      </c>
      <c r="S121" s="229"/>
      <c r="T121" s="231">
        <f>T122+T138+T145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2" t="s">
        <v>189</v>
      </c>
      <c r="AT121" s="233" t="s">
        <v>73</v>
      </c>
      <c r="AU121" s="233" t="s">
        <v>74</v>
      </c>
      <c r="AY121" s="232" t="s">
        <v>162</v>
      </c>
      <c r="BK121" s="234">
        <f>BK122+BK138+BK145</f>
        <v>0</v>
      </c>
    </row>
    <row r="122" spans="1:63" s="12" customFormat="1" ht="22.8" customHeight="1">
      <c r="A122" s="12"/>
      <c r="B122" s="221"/>
      <c r="C122" s="222"/>
      <c r="D122" s="223" t="s">
        <v>73</v>
      </c>
      <c r="E122" s="235" t="s">
        <v>74</v>
      </c>
      <c r="F122" s="235" t="s">
        <v>750</v>
      </c>
      <c r="G122" s="222"/>
      <c r="H122" s="222"/>
      <c r="I122" s="225"/>
      <c r="J122" s="236">
        <f>BK122</f>
        <v>0</v>
      </c>
      <c r="K122" s="222"/>
      <c r="L122" s="227"/>
      <c r="M122" s="228"/>
      <c r="N122" s="229"/>
      <c r="O122" s="229"/>
      <c r="P122" s="230">
        <f>SUM(P123:P137)</f>
        <v>0</v>
      </c>
      <c r="Q122" s="229"/>
      <c r="R122" s="230">
        <f>SUM(R123:R137)</f>
        <v>0</v>
      </c>
      <c r="S122" s="229"/>
      <c r="T122" s="231">
        <f>SUM(T123:T137)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2" t="s">
        <v>189</v>
      </c>
      <c r="AT122" s="233" t="s">
        <v>73</v>
      </c>
      <c r="AU122" s="233" t="s">
        <v>81</v>
      </c>
      <c r="AY122" s="232" t="s">
        <v>162</v>
      </c>
      <c r="BK122" s="234">
        <f>SUM(BK123:BK137)</f>
        <v>0</v>
      </c>
    </row>
    <row r="123" spans="1:65" s="2" customFormat="1" ht="16.5" customHeight="1">
      <c r="A123" s="39"/>
      <c r="B123" s="40"/>
      <c r="C123" s="237" t="s">
        <v>81</v>
      </c>
      <c r="D123" s="237" t="s">
        <v>164</v>
      </c>
      <c r="E123" s="238" t="s">
        <v>751</v>
      </c>
      <c r="F123" s="239" t="s">
        <v>752</v>
      </c>
      <c r="G123" s="240" t="s">
        <v>181</v>
      </c>
      <c r="H123" s="241">
        <v>513</v>
      </c>
      <c r="I123" s="242"/>
      <c r="J123" s="243">
        <f>ROUND(I123*H123,2)</f>
        <v>0</v>
      </c>
      <c r="K123" s="239" t="s">
        <v>1</v>
      </c>
      <c r="L123" s="45"/>
      <c r="M123" s="244" t="s">
        <v>1</v>
      </c>
      <c r="N123" s="245" t="s">
        <v>39</v>
      </c>
      <c r="O123" s="92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8" t="s">
        <v>753</v>
      </c>
      <c r="AT123" s="248" t="s">
        <v>164</v>
      </c>
      <c r="AU123" s="248" t="s">
        <v>84</v>
      </c>
      <c r="AY123" s="18" t="s">
        <v>162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8" t="s">
        <v>81</v>
      </c>
      <c r="BK123" s="249">
        <f>ROUND(I123*H123,2)</f>
        <v>0</v>
      </c>
      <c r="BL123" s="18" t="s">
        <v>753</v>
      </c>
      <c r="BM123" s="248" t="s">
        <v>754</v>
      </c>
    </row>
    <row r="124" spans="1:51" s="13" customFormat="1" ht="12">
      <c r="A124" s="13"/>
      <c r="B124" s="250"/>
      <c r="C124" s="251"/>
      <c r="D124" s="252" t="s">
        <v>171</v>
      </c>
      <c r="E124" s="253" t="s">
        <v>1</v>
      </c>
      <c r="F124" s="254" t="s">
        <v>755</v>
      </c>
      <c r="G124" s="251"/>
      <c r="H124" s="253" t="s">
        <v>1</v>
      </c>
      <c r="I124" s="255"/>
      <c r="J124" s="251"/>
      <c r="K124" s="251"/>
      <c r="L124" s="256"/>
      <c r="M124" s="257"/>
      <c r="N124" s="258"/>
      <c r="O124" s="258"/>
      <c r="P124" s="258"/>
      <c r="Q124" s="258"/>
      <c r="R124" s="258"/>
      <c r="S124" s="258"/>
      <c r="T124" s="25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0" t="s">
        <v>171</v>
      </c>
      <c r="AU124" s="260" t="s">
        <v>84</v>
      </c>
      <c r="AV124" s="13" t="s">
        <v>81</v>
      </c>
      <c r="AW124" s="13" t="s">
        <v>31</v>
      </c>
      <c r="AX124" s="13" t="s">
        <v>74</v>
      </c>
      <c r="AY124" s="260" t="s">
        <v>162</v>
      </c>
    </row>
    <row r="125" spans="1:51" s="14" customFormat="1" ht="12">
      <c r="A125" s="14"/>
      <c r="B125" s="261"/>
      <c r="C125" s="262"/>
      <c r="D125" s="252" t="s">
        <v>171</v>
      </c>
      <c r="E125" s="263" t="s">
        <v>1</v>
      </c>
      <c r="F125" s="264" t="s">
        <v>108</v>
      </c>
      <c r="G125" s="262"/>
      <c r="H125" s="265">
        <v>513</v>
      </c>
      <c r="I125" s="266"/>
      <c r="J125" s="262"/>
      <c r="K125" s="262"/>
      <c r="L125" s="267"/>
      <c r="M125" s="268"/>
      <c r="N125" s="269"/>
      <c r="O125" s="269"/>
      <c r="P125" s="269"/>
      <c r="Q125" s="269"/>
      <c r="R125" s="269"/>
      <c r="S125" s="269"/>
      <c r="T125" s="27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71" t="s">
        <v>171</v>
      </c>
      <c r="AU125" s="271" t="s">
        <v>84</v>
      </c>
      <c r="AV125" s="14" t="s">
        <v>84</v>
      </c>
      <c r="AW125" s="14" t="s">
        <v>31</v>
      </c>
      <c r="AX125" s="14" t="s">
        <v>81</v>
      </c>
      <c r="AY125" s="271" t="s">
        <v>162</v>
      </c>
    </row>
    <row r="126" spans="1:65" s="2" customFormat="1" ht="16.5" customHeight="1">
      <c r="A126" s="39"/>
      <c r="B126" s="40"/>
      <c r="C126" s="237" t="s">
        <v>84</v>
      </c>
      <c r="D126" s="237" t="s">
        <v>164</v>
      </c>
      <c r="E126" s="238" t="s">
        <v>756</v>
      </c>
      <c r="F126" s="239" t="s">
        <v>757</v>
      </c>
      <c r="G126" s="240" t="s">
        <v>181</v>
      </c>
      <c r="H126" s="241">
        <v>513</v>
      </c>
      <c r="I126" s="242"/>
      <c r="J126" s="243">
        <f>ROUND(I126*H126,2)</f>
        <v>0</v>
      </c>
      <c r="K126" s="239" t="s">
        <v>1</v>
      </c>
      <c r="L126" s="45"/>
      <c r="M126" s="244" t="s">
        <v>1</v>
      </c>
      <c r="N126" s="245" t="s">
        <v>39</v>
      </c>
      <c r="O126" s="92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8" t="s">
        <v>753</v>
      </c>
      <c r="AT126" s="248" t="s">
        <v>164</v>
      </c>
      <c r="AU126" s="248" t="s">
        <v>84</v>
      </c>
      <c r="AY126" s="18" t="s">
        <v>162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8" t="s">
        <v>81</v>
      </c>
      <c r="BK126" s="249">
        <f>ROUND(I126*H126,2)</f>
        <v>0</v>
      </c>
      <c r="BL126" s="18" t="s">
        <v>753</v>
      </c>
      <c r="BM126" s="248" t="s">
        <v>758</v>
      </c>
    </row>
    <row r="127" spans="1:51" s="13" customFormat="1" ht="12">
      <c r="A127" s="13"/>
      <c r="B127" s="250"/>
      <c r="C127" s="251"/>
      <c r="D127" s="252" t="s">
        <v>171</v>
      </c>
      <c r="E127" s="253" t="s">
        <v>1</v>
      </c>
      <c r="F127" s="254" t="s">
        <v>759</v>
      </c>
      <c r="G127" s="251"/>
      <c r="H127" s="253" t="s">
        <v>1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171</v>
      </c>
      <c r="AU127" s="260" t="s">
        <v>84</v>
      </c>
      <c r="AV127" s="13" t="s">
        <v>81</v>
      </c>
      <c r="AW127" s="13" t="s">
        <v>31</v>
      </c>
      <c r="AX127" s="13" t="s">
        <v>74</v>
      </c>
      <c r="AY127" s="260" t="s">
        <v>162</v>
      </c>
    </row>
    <row r="128" spans="1:51" s="13" customFormat="1" ht="12">
      <c r="A128" s="13"/>
      <c r="B128" s="250"/>
      <c r="C128" s="251"/>
      <c r="D128" s="252" t="s">
        <v>171</v>
      </c>
      <c r="E128" s="253" t="s">
        <v>1</v>
      </c>
      <c r="F128" s="254" t="s">
        <v>760</v>
      </c>
      <c r="G128" s="251"/>
      <c r="H128" s="253" t="s">
        <v>1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171</v>
      </c>
      <c r="AU128" s="260" t="s">
        <v>84</v>
      </c>
      <c r="AV128" s="13" t="s">
        <v>81</v>
      </c>
      <c r="AW128" s="13" t="s">
        <v>31</v>
      </c>
      <c r="AX128" s="13" t="s">
        <v>74</v>
      </c>
      <c r="AY128" s="260" t="s">
        <v>162</v>
      </c>
    </row>
    <row r="129" spans="1:51" s="13" customFormat="1" ht="12">
      <c r="A129" s="13"/>
      <c r="B129" s="250"/>
      <c r="C129" s="251"/>
      <c r="D129" s="252" t="s">
        <v>171</v>
      </c>
      <c r="E129" s="253" t="s">
        <v>1</v>
      </c>
      <c r="F129" s="254" t="s">
        <v>761</v>
      </c>
      <c r="G129" s="251"/>
      <c r="H129" s="253" t="s">
        <v>1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0" t="s">
        <v>171</v>
      </c>
      <c r="AU129" s="260" t="s">
        <v>84</v>
      </c>
      <c r="AV129" s="13" t="s">
        <v>81</v>
      </c>
      <c r="AW129" s="13" t="s">
        <v>31</v>
      </c>
      <c r="AX129" s="13" t="s">
        <v>74</v>
      </c>
      <c r="AY129" s="260" t="s">
        <v>162</v>
      </c>
    </row>
    <row r="130" spans="1:51" s="14" customFormat="1" ht="12">
      <c r="A130" s="14"/>
      <c r="B130" s="261"/>
      <c r="C130" s="262"/>
      <c r="D130" s="252" t="s">
        <v>171</v>
      </c>
      <c r="E130" s="263" t="s">
        <v>1</v>
      </c>
      <c r="F130" s="264" t="s">
        <v>108</v>
      </c>
      <c r="G130" s="262"/>
      <c r="H130" s="265">
        <v>513</v>
      </c>
      <c r="I130" s="266"/>
      <c r="J130" s="262"/>
      <c r="K130" s="262"/>
      <c r="L130" s="267"/>
      <c r="M130" s="268"/>
      <c r="N130" s="269"/>
      <c r="O130" s="269"/>
      <c r="P130" s="269"/>
      <c r="Q130" s="269"/>
      <c r="R130" s="269"/>
      <c r="S130" s="269"/>
      <c r="T130" s="27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1" t="s">
        <v>171</v>
      </c>
      <c r="AU130" s="271" t="s">
        <v>84</v>
      </c>
      <c r="AV130" s="14" t="s">
        <v>84</v>
      </c>
      <c r="AW130" s="14" t="s">
        <v>31</v>
      </c>
      <c r="AX130" s="14" t="s">
        <v>81</v>
      </c>
      <c r="AY130" s="271" t="s">
        <v>162</v>
      </c>
    </row>
    <row r="131" spans="1:65" s="2" customFormat="1" ht="16.5" customHeight="1">
      <c r="A131" s="39"/>
      <c r="B131" s="40"/>
      <c r="C131" s="237" t="s">
        <v>111</v>
      </c>
      <c r="D131" s="237" t="s">
        <v>164</v>
      </c>
      <c r="E131" s="238" t="s">
        <v>762</v>
      </c>
      <c r="F131" s="239" t="s">
        <v>763</v>
      </c>
      <c r="G131" s="240" t="s">
        <v>764</v>
      </c>
      <c r="H131" s="241">
        <v>1</v>
      </c>
      <c r="I131" s="242"/>
      <c r="J131" s="243">
        <f>ROUND(I131*H131,2)</f>
        <v>0</v>
      </c>
      <c r="K131" s="239" t="s">
        <v>1</v>
      </c>
      <c r="L131" s="45"/>
      <c r="M131" s="244" t="s">
        <v>1</v>
      </c>
      <c r="N131" s="245" t="s">
        <v>39</v>
      </c>
      <c r="O131" s="92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8" t="s">
        <v>753</v>
      </c>
      <c r="AT131" s="248" t="s">
        <v>164</v>
      </c>
      <c r="AU131" s="248" t="s">
        <v>84</v>
      </c>
      <c r="AY131" s="18" t="s">
        <v>162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8" t="s">
        <v>81</v>
      </c>
      <c r="BK131" s="249">
        <f>ROUND(I131*H131,2)</f>
        <v>0</v>
      </c>
      <c r="BL131" s="18" t="s">
        <v>753</v>
      </c>
      <c r="BM131" s="248" t="s">
        <v>765</v>
      </c>
    </row>
    <row r="132" spans="1:51" s="14" customFormat="1" ht="12">
      <c r="A132" s="14"/>
      <c r="B132" s="261"/>
      <c r="C132" s="262"/>
      <c r="D132" s="252" t="s">
        <v>171</v>
      </c>
      <c r="E132" s="263" t="s">
        <v>1</v>
      </c>
      <c r="F132" s="264" t="s">
        <v>81</v>
      </c>
      <c r="G132" s="262"/>
      <c r="H132" s="265">
        <v>1</v>
      </c>
      <c r="I132" s="266"/>
      <c r="J132" s="262"/>
      <c r="K132" s="262"/>
      <c r="L132" s="267"/>
      <c r="M132" s="268"/>
      <c r="N132" s="269"/>
      <c r="O132" s="269"/>
      <c r="P132" s="269"/>
      <c r="Q132" s="269"/>
      <c r="R132" s="269"/>
      <c r="S132" s="269"/>
      <c r="T132" s="27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1" t="s">
        <v>171</v>
      </c>
      <c r="AU132" s="271" t="s">
        <v>84</v>
      </c>
      <c r="AV132" s="14" t="s">
        <v>84</v>
      </c>
      <c r="AW132" s="14" t="s">
        <v>31</v>
      </c>
      <c r="AX132" s="14" t="s">
        <v>81</v>
      </c>
      <c r="AY132" s="271" t="s">
        <v>162</v>
      </c>
    </row>
    <row r="133" spans="1:65" s="2" customFormat="1" ht="16.5" customHeight="1">
      <c r="A133" s="39"/>
      <c r="B133" s="40"/>
      <c r="C133" s="237" t="s">
        <v>169</v>
      </c>
      <c r="D133" s="237" t="s">
        <v>164</v>
      </c>
      <c r="E133" s="238" t="s">
        <v>766</v>
      </c>
      <c r="F133" s="239" t="s">
        <v>767</v>
      </c>
      <c r="G133" s="240" t="s">
        <v>764</v>
      </c>
      <c r="H133" s="241">
        <v>1</v>
      </c>
      <c r="I133" s="242"/>
      <c r="J133" s="243">
        <f>ROUND(I133*H133,2)</f>
        <v>0</v>
      </c>
      <c r="K133" s="239" t="s">
        <v>1</v>
      </c>
      <c r="L133" s="45"/>
      <c r="M133" s="244" t="s">
        <v>1</v>
      </c>
      <c r="N133" s="245" t="s">
        <v>39</v>
      </c>
      <c r="O133" s="92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8" t="s">
        <v>753</v>
      </c>
      <c r="AT133" s="248" t="s">
        <v>164</v>
      </c>
      <c r="AU133" s="248" t="s">
        <v>84</v>
      </c>
      <c r="AY133" s="18" t="s">
        <v>162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8" t="s">
        <v>81</v>
      </c>
      <c r="BK133" s="249">
        <f>ROUND(I133*H133,2)</f>
        <v>0</v>
      </c>
      <c r="BL133" s="18" t="s">
        <v>753</v>
      </c>
      <c r="BM133" s="248" t="s">
        <v>768</v>
      </c>
    </row>
    <row r="134" spans="1:51" s="13" customFormat="1" ht="12">
      <c r="A134" s="13"/>
      <c r="B134" s="250"/>
      <c r="C134" s="251"/>
      <c r="D134" s="252" t="s">
        <v>171</v>
      </c>
      <c r="E134" s="253" t="s">
        <v>1</v>
      </c>
      <c r="F134" s="254" t="s">
        <v>769</v>
      </c>
      <c r="G134" s="251"/>
      <c r="H134" s="253" t="s">
        <v>1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171</v>
      </c>
      <c r="AU134" s="260" t="s">
        <v>84</v>
      </c>
      <c r="AV134" s="13" t="s">
        <v>81</v>
      </c>
      <c r="AW134" s="13" t="s">
        <v>31</v>
      </c>
      <c r="AX134" s="13" t="s">
        <v>74</v>
      </c>
      <c r="AY134" s="260" t="s">
        <v>162</v>
      </c>
    </row>
    <row r="135" spans="1:51" s="13" customFormat="1" ht="12">
      <c r="A135" s="13"/>
      <c r="B135" s="250"/>
      <c r="C135" s="251"/>
      <c r="D135" s="252" t="s">
        <v>171</v>
      </c>
      <c r="E135" s="253" t="s">
        <v>1</v>
      </c>
      <c r="F135" s="254" t="s">
        <v>770</v>
      </c>
      <c r="G135" s="251"/>
      <c r="H135" s="253" t="s">
        <v>1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171</v>
      </c>
      <c r="AU135" s="260" t="s">
        <v>84</v>
      </c>
      <c r="AV135" s="13" t="s">
        <v>81</v>
      </c>
      <c r="AW135" s="13" t="s">
        <v>31</v>
      </c>
      <c r="AX135" s="13" t="s">
        <v>74</v>
      </c>
      <c r="AY135" s="260" t="s">
        <v>162</v>
      </c>
    </row>
    <row r="136" spans="1:51" s="13" customFormat="1" ht="12">
      <c r="A136" s="13"/>
      <c r="B136" s="250"/>
      <c r="C136" s="251"/>
      <c r="D136" s="252" t="s">
        <v>171</v>
      </c>
      <c r="E136" s="253" t="s">
        <v>1</v>
      </c>
      <c r="F136" s="254" t="s">
        <v>771</v>
      </c>
      <c r="G136" s="251"/>
      <c r="H136" s="253" t="s">
        <v>1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171</v>
      </c>
      <c r="AU136" s="260" t="s">
        <v>84</v>
      </c>
      <c r="AV136" s="13" t="s">
        <v>81</v>
      </c>
      <c r="AW136" s="13" t="s">
        <v>31</v>
      </c>
      <c r="AX136" s="13" t="s">
        <v>74</v>
      </c>
      <c r="AY136" s="260" t="s">
        <v>162</v>
      </c>
    </row>
    <row r="137" spans="1:51" s="14" customFormat="1" ht="12">
      <c r="A137" s="14"/>
      <c r="B137" s="261"/>
      <c r="C137" s="262"/>
      <c r="D137" s="252" t="s">
        <v>171</v>
      </c>
      <c r="E137" s="263" t="s">
        <v>1</v>
      </c>
      <c r="F137" s="264" t="s">
        <v>81</v>
      </c>
      <c r="G137" s="262"/>
      <c r="H137" s="265">
        <v>1</v>
      </c>
      <c r="I137" s="266"/>
      <c r="J137" s="262"/>
      <c r="K137" s="262"/>
      <c r="L137" s="267"/>
      <c r="M137" s="268"/>
      <c r="N137" s="269"/>
      <c r="O137" s="269"/>
      <c r="P137" s="269"/>
      <c r="Q137" s="269"/>
      <c r="R137" s="269"/>
      <c r="S137" s="269"/>
      <c r="T137" s="27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1" t="s">
        <v>171</v>
      </c>
      <c r="AU137" s="271" t="s">
        <v>84</v>
      </c>
      <c r="AV137" s="14" t="s">
        <v>84</v>
      </c>
      <c r="AW137" s="14" t="s">
        <v>31</v>
      </c>
      <c r="AX137" s="14" t="s">
        <v>81</v>
      </c>
      <c r="AY137" s="271" t="s">
        <v>162</v>
      </c>
    </row>
    <row r="138" spans="1:63" s="12" customFormat="1" ht="22.8" customHeight="1">
      <c r="A138" s="12"/>
      <c r="B138" s="221"/>
      <c r="C138" s="222"/>
      <c r="D138" s="223" t="s">
        <v>73</v>
      </c>
      <c r="E138" s="235" t="s">
        <v>772</v>
      </c>
      <c r="F138" s="235" t="s">
        <v>773</v>
      </c>
      <c r="G138" s="222"/>
      <c r="H138" s="222"/>
      <c r="I138" s="225"/>
      <c r="J138" s="236">
        <f>BK138</f>
        <v>0</v>
      </c>
      <c r="K138" s="222"/>
      <c r="L138" s="227"/>
      <c r="M138" s="228"/>
      <c r="N138" s="229"/>
      <c r="O138" s="229"/>
      <c r="P138" s="230">
        <f>SUM(P139:P144)</f>
        <v>0</v>
      </c>
      <c r="Q138" s="229"/>
      <c r="R138" s="230">
        <f>SUM(R139:R144)</f>
        <v>0</v>
      </c>
      <c r="S138" s="229"/>
      <c r="T138" s="231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2" t="s">
        <v>189</v>
      </c>
      <c r="AT138" s="233" t="s">
        <v>73</v>
      </c>
      <c r="AU138" s="233" t="s">
        <v>81</v>
      </c>
      <c r="AY138" s="232" t="s">
        <v>162</v>
      </c>
      <c r="BK138" s="234">
        <f>SUM(BK139:BK144)</f>
        <v>0</v>
      </c>
    </row>
    <row r="139" spans="1:65" s="2" customFormat="1" ht="16.5" customHeight="1">
      <c r="A139" s="39"/>
      <c r="B139" s="40"/>
      <c r="C139" s="237" t="s">
        <v>189</v>
      </c>
      <c r="D139" s="237" t="s">
        <v>164</v>
      </c>
      <c r="E139" s="238" t="s">
        <v>774</v>
      </c>
      <c r="F139" s="239" t="s">
        <v>773</v>
      </c>
      <c r="G139" s="240" t="s">
        <v>764</v>
      </c>
      <c r="H139" s="241">
        <v>1</v>
      </c>
      <c r="I139" s="242"/>
      <c r="J139" s="243">
        <f>ROUND(I139*H139,2)</f>
        <v>0</v>
      </c>
      <c r="K139" s="239" t="s">
        <v>1</v>
      </c>
      <c r="L139" s="45"/>
      <c r="M139" s="244" t="s">
        <v>1</v>
      </c>
      <c r="N139" s="245" t="s">
        <v>39</v>
      </c>
      <c r="O139" s="92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8" t="s">
        <v>753</v>
      </c>
      <c r="AT139" s="248" t="s">
        <v>164</v>
      </c>
      <c r="AU139" s="248" t="s">
        <v>84</v>
      </c>
      <c r="AY139" s="18" t="s">
        <v>162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8" t="s">
        <v>81</v>
      </c>
      <c r="BK139" s="249">
        <f>ROUND(I139*H139,2)</f>
        <v>0</v>
      </c>
      <c r="BL139" s="18" t="s">
        <v>753</v>
      </c>
      <c r="BM139" s="248" t="s">
        <v>775</v>
      </c>
    </row>
    <row r="140" spans="1:51" s="14" customFormat="1" ht="12">
      <c r="A140" s="14"/>
      <c r="B140" s="261"/>
      <c r="C140" s="262"/>
      <c r="D140" s="252" t="s">
        <v>171</v>
      </c>
      <c r="E140" s="263" t="s">
        <v>1</v>
      </c>
      <c r="F140" s="264" t="s">
        <v>81</v>
      </c>
      <c r="G140" s="262"/>
      <c r="H140" s="265">
        <v>1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1" t="s">
        <v>171</v>
      </c>
      <c r="AU140" s="271" t="s">
        <v>84</v>
      </c>
      <c r="AV140" s="14" t="s">
        <v>84</v>
      </c>
      <c r="AW140" s="14" t="s">
        <v>31</v>
      </c>
      <c r="AX140" s="14" t="s">
        <v>81</v>
      </c>
      <c r="AY140" s="271" t="s">
        <v>162</v>
      </c>
    </row>
    <row r="141" spans="1:65" s="2" customFormat="1" ht="16.5" customHeight="1">
      <c r="A141" s="39"/>
      <c r="B141" s="40"/>
      <c r="C141" s="237" t="s">
        <v>203</v>
      </c>
      <c r="D141" s="237" t="s">
        <v>164</v>
      </c>
      <c r="E141" s="238" t="s">
        <v>776</v>
      </c>
      <c r="F141" s="239" t="s">
        <v>777</v>
      </c>
      <c r="G141" s="240" t="s">
        <v>764</v>
      </c>
      <c r="H141" s="241">
        <v>1</v>
      </c>
      <c r="I141" s="242"/>
      <c r="J141" s="243">
        <f>ROUND(I141*H141,2)</f>
        <v>0</v>
      </c>
      <c r="K141" s="239" t="s">
        <v>1</v>
      </c>
      <c r="L141" s="45"/>
      <c r="M141" s="244" t="s">
        <v>1</v>
      </c>
      <c r="N141" s="245" t="s">
        <v>39</v>
      </c>
      <c r="O141" s="92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8" t="s">
        <v>753</v>
      </c>
      <c r="AT141" s="248" t="s">
        <v>164</v>
      </c>
      <c r="AU141" s="248" t="s">
        <v>84</v>
      </c>
      <c r="AY141" s="18" t="s">
        <v>162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8" t="s">
        <v>81</v>
      </c>
      <c r="BK141" s="249">
        <f>ROUND(I141*H141,2)</f>
        <v>0</v>
      </c>
      <c r="BL141" s="18" t="s">
        <v>753</v>
      </c>
      <c r="BM141" s="248" t="s">
        <v>778</v>
      </c>
    </row>
    <row r="142" spans="1:51" s="13" customFormat="1" ht="12">
      <c r="A142" s="13"/>
      <c r="B142" s="250"/>
      <c r="C142" s="251"/>
      <c r="D142" s="252" t="s">
        <v>171</v>
      </c>
      <c r="E142" s="253" t="s">
        <v>1</v>
      </c>
      <c r="F142" s="254" t="s">
        <v>779</v>
      </c>
      <c r="G142" s="251"/>
      <c r="H142" s="253" t="s">
        <v>1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171</v>
      </c>
      <c r="AU142" s="260" t="s">
        <v>84</v>
      </c>
      <c r="AV142" s="13" t="s">
        <v>81</v>
      </c>
      <c r="AW142" s="13" t="s">
        <v>31</v>
      </c>
      <c r="AX142" s="13" t="s">
        <v>74</v>
      </c>
      <c r="AY142" s="260" t="s">
        <v>162</v>
      </c>
    </row>
    <row r="143" spans="1:51" s="13" customFormat="1" ht="12">
      <c r="A143" s="13"/>
      <c r="B143" s="250"/>
      <c r="C143" s="251"/>
      <c r="D143" s="252" t="s">
        <v>171</v>
      </c>
      <c r="E143" s="253" t="s">
        <v>1</v>
      </c>
      <c r="F143" s="254" t="s">
        <v>780</v>
      </c>
      <c r="G143" s="251"/>
      <c r="H143" s="253" t="s">
        <v>1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0" t="s">
        <v>171</v>
      </c>
      <c r="AU143" s="260" t="s">
        <v>84</v>
      </c>
      <c r="AV143" s="13" t="s">
        <v>81</v>
      </c>
      <c r="AW143" s="13" t="s">
        <v>31</v>
      </c>
      <c r="AX143" s="13" t="s">
        <v>74</v>
      </c>
      <c r="AY143" s="260" t="s">
        <v>162</v>
      </c>
    </row>
    <row r="144" spans="1:51" s="14" customFormat="1" ht="12">
      <c r="A144" s="14"/>
      <c r="B144" s="261"/>
      <c r="C144" s="262"/>
      <c r="D144" s="252" t="s">
        <v>171</v>
      </c>
      <c r="E144" s="263" t="s">
        <v>1</v>
      </c>
      <c r="F144" s="264" t="s">
        <v>81</v>
      </c>
      <c r="G144" s="262"/>
      <c r="H144" s="265">
        <v>1</v>
      </c>
      <c r="I144" s="266"/>
      <c r="J144" s="262"/>
      <c r="K144" s="262"/>
      <c r="L144" s="267"/>
      <c r="M144" s="268"/>
      <c r="N144" s="269"/>
      <c r="O144" s="269"/>
      <c r="P144" s="269"/>
      <c r="Q144" s="269"/>
      <c r="R144" s="269"/>
      <c r="S144" s="269"/>
      <c r="T144" s="27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1" t="s">
        <v>171</v>
      </c>
      <c r="AU144" s="271" t="s">
        <v>84</v>
      </c>
      <c r="AV144" s="14" t="s">
        <v>84</v>
      </c>
      <c r="AW144" s="14" t="s">
        <v>31</v>
      </c>
      <c r="AX144" s="14" t="s">
        <v>81</v>
      </c>
      <c r="AY144" s="271" t="s">
        <v>162</v>
      </c>
    </row>
    <row r="145" spans="1:63" s="12" customFormat="1" ht="22.8" customHeight="1">
      <c r="A145" s="12"/>
      <c r="B145" s="221"/>
      <c r="C145" s="222"/>
      <c r="D145" s="223" t="s">
        <v>73</v>
      </c>
      <c r="E145" s="235" t="s">
        <v>781</v>
      </c>
      <c r="F145" s="235" t="s">
        <v>782</v>
      </c>
      <c r="G145" s="222"/>
      <c r="H145" s="222"/>
      <c r="I145" s="225"/>
      <c r="J145" s="236">
        <f>BK145</f>
        <v>0</v>
      </c>
      <c r="K145" s="222"/>
      <c r="L145" s="227"/>
      <c r="M145" s="228"/>
      <c r="N145" s="229"/>
      <c r="O145" s="229"/>
      <c r="P145" s="230">
        <f>SUM(P146:P148)</f>
        <v>0</v>
      </c>
      <c r="Q145" s="229"/>
      <c r="R145" s="230">
        <f>SUM(R146:R148)</f>
        <v>0</v>
      </c>
      <c r="S145" s="229"/>
      <c r="T145" s="231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2" t="s">
        <v>189</v>
      </c>
      <c r="AT145" s="233" t="s">
        <v>73</v>
      </c>
      <c r="AU145" s="233" t="s">
        <v>81</v>
      </c>
      <c r="AY145" s="232" t="s">
        <v>162</v>
      </c>
      <c r="BK145" s="234">
        <f>SUM(BK146:BK148)</f>
        <v>0</v>
      </c>
    </row>
    <row r="146" spans="1:65" s="2" customFormat="1" ht="16.5" customHeight="1">
      <c r="A146" s="39"/>
      <c r="B146" s="40"/>
      <c r="C146" s="237" t="s">
        <v>208</v>
      </c>
      <c r="D146" s="237" t="s">
        <v>164</v>
      </c>
      <c r="E146" s="238" t="s">
        <v>783</v>
      </c>
      <c r="F146" s="239" t="s">
        <v>784</v>
      </c>
      <c r="G146" s="240" t="s">
        <v>764</v>
      </c>
      <c r="H146" s="241">
        <v>1</v>
      </c>
      <c r="I146" s="242"/>
      <c r="J146" s="243">
        <f>ROUND(I146*H146,2)</f>
        <v>0</v>
      </c>
      <c r="K146" s="239" t="s">
        <v>1</v>
      </c>
      <c r="L146" s="45"/>
      <c r="M146" s="244" t="s">
        <v>1</v>
      </c>
      <c r="N146" s="245" t="s">
        <v>39</v>
      </c>
      <c r="O146" s="92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8" t="s">
        <v>753</v>
      </c>
      <c r="AT146" s="248" t="s">
        <v>164</v>
      </c>
      <c r="AU146" s="248" t="s">
        <v>84</v>
      </c>
      <c r="AY146" s="18" t="s">
        <v>162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8" t="s">
        <v>81</v>
      </c>
      <c r="BK146" s="249">
        <f>ROUND(I146*H146,2)</f>
        <v>0</v>
      </c>
      <c r="BL146" s="18" t="s">
        <v>753</v>
      </c>
      <c r="BM146" s="248" t="s">
        <v>785</v>
      </c>
    </row>
    <row r="147" spans="1:51" s="13" customFormat="1" ht="12">
      <c r="A147" s="13"/>
      <c r="B147" s="250"/>
      <c r="C147" s="251"/>
      <c r="D147" s="252" t="s">
        <v>171</v>
      </c>
      <c r="E147" s="253" t="s">
        <v>1</v>
      </c>
      <c r="F147" s="254" t="s">
        <v>786</v>
      </c>
      <c r="G147" s="251"/>
      <c r="H147" s="253" t="s">
        <v>1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171</v>
      </c>
      <c r="AU147" s="260" t="s">
        <v>84</v>
      </c>
      <c r="AV147" s="13" t="s">
        <v>81</v>
      </c>
      <c r="AW147" s="13" t="s">
        <v>31</v>
      </c>
      <c r="AX147" s="13" t="s">
        <v>74</v>
      </c>
      <c r="AY147" s="260" t="s">
        <v>162</v>
      </c>
    </row>
    <row r="148" spans="1:51" s="14" customFormat="1" ht="12">
      <c r="A148" s="14"/>
      <c r="B148" s="261"/>
      <c r="C148" s="262"/>
      <c r="D148" s="252" t="s">
        <v>171</v>
      </c>
      <c r="E148" s="263" t="s">
        <v>1</v>
      </c>
      <c r="F148" s="264" t="s">
        <v>81</v>
      </c>
      <c r="G148" s="262"/>
      <c r="H148" s="265">
        <v>1</v>
      </c>
      <c r="I148" s="266"/>
      <c r="J148" s="262"/>
      <c r="K148" s="262"/>
      <c r="L148" s="267"/>
      <c r="M148" s="309"/>
      <c r="N148" s="310"/>
      <c r="O148" s="310"/>
      <c r="P148" s="310"/>
      <c r="Q148" s="310"/>
      <c r="R148" s="310"/>
      <c r="S148" s="310"/>
      <c r="T148" s="31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1" t="s">
        <v>171</v>
      </c>
      <c r="AU148" s="271" t="s">
        <v>84</v>
      </c>
      <c r="AV148" s="14" t="s">
        <v>84</v>
      </c>
      <c r="AW148" s="14" t="s">
        <v>31</v>
      </c>
      <c r="AX148" s="14" t="s">
        <v>81</v>
      </c>
      <c r="AY148" s="271" t="s">
        <v>162</v>
      </c>
    </row>
    <row r="149" spans="1:31" s="2" customFormat="1" ht="6.95" customHeight="1">
      <c r="A149" s="39"/>
      <c r="B149" s="67"/>
      <c r="C149" s="68"/>
      <c r="D149" s="68"/>
      <c r="E149" s="68"/>
      <c r="F149" s="68"/>
      <c r="G149" s="68"/>
      <c r="H149" s="68"/>
      <c r="I149" s="185"/>
      <c r="J149" s="68"/>
      <c r="K149" s="68"/>
      <c r="L149" s="45"/>
      <c r="M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</sheetData>
  <sheetProtection password="CC35" sheet="1" objects="1" scenarios="1" formatColumns="0" formatRows="0" autoFilter="0"/>
  <autoFilter ref="C119:K14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9"/>
      <c r="C3" s="140"/>
      <c r="D3" s="140"/>
      <c r="E3" s="140"/>
      <c r="F3" s="140"/>
      <c r="G3" s="140"/>
      <c r="H3" s="21"/>
    </row>
    <row r="4" spans="2:8" s="1" customFormat="1" ht="24.95" customHeight="1">
      <c r="B4" s="21"/>
      <c r="C4" s="142" t="s">
        <v>787</v>
      </c>
      <c r="H4" s="21"/>
    </row>
    <row r="5" spans="2:8" s="1" customFormat="1" ht="12" customHeight="1">
      <c r="B5" s="21"/>
      <c r="C5" s="312" t="s">
        <v>13</v>
      </c>
      <c r="D5" s="153" t="s">
        <v>14</v>
      </c>
      <c r="E5" s="1"/>
      <c r="F5" s="1"/>
      <c r="H5" s="21"/>
    </row>
    <row r="6" spans="2:8" s="1" customFormat="1" ht="36.95" customHeight="1">
      <c r="B6" s="21"/>
      <c r="C6" s="313" t="s">
        <v>16</v>
      </c>
      <c r="D6" s="314" t="s">
        <v>17</v>
      </c>
      <c r="E6" s="1"/>
      <c r="F6" s="1"/>
      <c r="H6" s="21"/>
    </row>
    <row r="7" spans="2:8" s="1" customFormat="1" ht="16.5" customHeight="1">
      <c r="B7" s="21"/>
      <c r="C7" s="144" t="s">
        <v>22</v>
      </c>
      <c r="D7" s="150" t="str">
        <f>'Rekapitulace stavby'!AN8</f>
        <v>8. 6. 2020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09"/>
      <c r="B9" s="315"/>
      <c r="C9" s="316" t="s">
        <v>55</v>
      </c>
      <c r="D9" s="317" t="s">
        <v>56</v>
      </c>
      <c r="E9" s="317" t="s">
        <v>149</v>
      </c>
      <c r="F9" s="318" t="s">
        <v>788</v>
      </c>
      <c r="G9" s="209"/>
      <c r="H9" s="315"/>
    </row>
    <row r="10" spans="1:8" s="2" customFormat="1" ht="26.4" customHeight="1">
      <c r="A10" s="39"/>
      <c r="B10" s="45"/>
      <c r="C10" s="319" t="s">
        <v>789</v>
      </c>
      <c r="D10" s="319" t="s">
        <v>79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20" t="s">
        <v>92</v>
      </c>
      <c r="D11" s="321" t="s">
        <v>93</v>
      </c>
      <c r="E11" s="322" t="s">
        <v>1</v>
      </c>
      <c r="F11" s="323">
        <v>0.16</v>
      </c>
      <c r="G11" s="39"/>
      <c r="H11" s="45"/>
    </row>
    <row r="12" spans="1:8" s="2" customFormat="1" ht="16.8" customHeight="1">
      <c r="A12" s="39"/>
      <c r="B12" s="45"/>
      <c r="C12" s="324" t="s">
        <v>1</v>
      </c>
      <c r="D12" s="324" t="s">
        <v>255</v>
      </c>
      <c r="E12" s="18" t="s">
        <v>1</v>
      </c>
      <c r="F12" s="325">
        <v>0</v>
      </c>
      <c r="G12" s="39"/>
      <c r="H12" s="45"/>
    </row>
    <row r="13" spans="1:8" s="2" customFormat="1" ht="16.8" customHeight="1">
      <c r="A13" s="39"/>
      <c r="B13" s="45"/>
      <c r="C13" s="324" t="s">
        <v>1</v>
      </c>
      <c r="D13" s="324" t="s">
        <v>256</v>
      </c>
      <c r="E13" s="18" t="s">
        <v>1</v>
      </c>
      <c r="F13" s="325">
        <v>0.16</v>
      </c>
      <c r="G13" s="39"/>
      <c r="H13" s="45"/>
    </row>
    <row r="14" spans="1:8" s="2" customFormat="1" ht="16.8" customHeight="1">
      <c r="A14" s="39"/>
      <c r="B14" s="45"/>
      <c r="C14" s="324" t="s">
        <v>92</v>
      </c>
      <c r="D14" s="324" t="s">
        <v>93</v>
      </c>
      <c r="E14" s="18" t="s">
        <v>1</v>
      </c>
      <c r="F14" s="325">
        <v>0.16</v>
      </c>
      <c r="G14" s="39"/>
      <c r="H14" s="45"/>
    </row>
    <row r="15" spans="1:8" s="2" customFormat="1" ht="16.8" customHeight="1">
      <c r="A15" s="39"/>
      <c r="B15" s="45"/>
      <c r="C15" s="326" t="s">
        <v>790</v>
      </c>
      <c r="D15" s="39"/>
      <c r="E15" s="39"/>
      <c r="F15" s="39"/>
      <c r="G15" s="39"/>
      <c r="H15" s="45"/>
    </row>
    <row r="16" spans="1:8" s="2" customFormat="1" ht="12">
      <c r="A16" s="39"/>
      <c r="B16" s="45"/>
      <c r="C16" s="324" t="s">
        <v>245</v>
      </c>
      <c r="D16" s="324" t="s">
        <v>246</v>
      </c>
      <c r="E16" s="18" t="s">
        <v>186</v>
      </c>
      <c r="F16" s="325">
        <v>86.781</v>
      </c>
      <c r="G16" s="39"/>
      <c r="H16" s="45"/>
    </row>
    <row r="17" spans="1:8" s="2" customFormat="1" ht="16.8" customHeight="1">
      <c r="A17" s="39"/>
      <c r="B17" s="45"/>
      <c r="C17" s="324" t="s">
        <v>369</v>
      </c>
      <c r="D17" s="324" t="s">
        <v>370</v>
      </c>
      <c r="E17" s="18" t="s">
        <v>289</v>
      </c>
      <c r="F17" s="325">
        <v>0.16</v>
      </c>
      <c r="G17" s="39"/>
      <c r="H17" s="45"/>
    </row>
    <row r="18" spans="1:8" s="2" customFormat="1" ht="16.8" customHeight="1">
      <c r="A18" s="39"/>
      <c r="B18" s="45"/>
      <c r="C18" s="320" t="s">
        <v>95</v>
      </c>
      <c r="D18" s="321" t="s">
        <v>1</v>
      </c>
      <c r="E18" s="322" t="s">
        <v>1</v>
      </c>
      <c r="F18" s="323">
        <v>0.5</v>
      </c>
      <c r="G18" s="39"/>
      <c r="H18" s="45"/>
    </row>
    <row r="19" spans="1:8" s="2" customFormat="1" ht="16.8" customHeight="1">
      <c r="A19" s="39"/>
      <c r="B19" s="45"/>
      <c r="C19" s="324" t="s">
        <v>1</v>
      </c>
      <c r="D19" s="324" t="s">
        <v>383</v>
      </c>
      <c r="E19" s="18" t="s">
        <v>1</v>
      </c>
      <c r="F19" s="325">
        <v>0</v>
      </c>
      <c r="G19" s="39"/>
      <c r="H19" s="45"/>
    </row>
    <row r="20" spans="1:8" s="2" customFormat="1" ht="16.8" customHeight="1">
      <c r="A20" s="39"/>
      <c r="B20" s="45"/>
      <c r="C20" s="324" t="s">
        <v>1</v>
      </c>
      <c r="D20" s="324" t="s">
        <v>611</v>
      </c>
      <c r="E20" s="18" t="s">
        <v>1</v>
      </c>
      <c r="F20" s="325">
        <v>0</v>
      </c>
      <c r="G20" s="39"/>
      <c r="H20" s="45"/>
    </row>
    <row r="21" spans="1:8" s="2" customFormat="1" ht="16.8" customHeight="1">
      <c r="A21" s="39"/>
      <c r="B21" s="45"/>
      <c r="C21" s="324" t="s">
        <v>1</v>
      </c>
      <c r="D21" s="324" t="s">
        <v>612</v>
      </c>
      <c r="E21" s="18" t="s">
        <v>1</v>
      </c>
      <c r="F21" s="325">
        <v>0.5</v>
      </c>
      <c r="G21" s="39"/>
      <c r="H21" s="45"/>
    </row>
    <row r="22" spans="1:8" s="2" customFormat="1" ht="16.8" customHeight="1">
      <c r="A22" s="39"/>
      <c r="B22" s="45"/>
      <c r="C22" s="324" t="s">
        <v>95</v>
      </c>
      <c r="D22" s="324" t="s">
        <v>125</v>
      </c>
      <c r="E22" s="18" t="s">
        <v>1</v>
      </c>
      <c r="F22" s="325">
        <v>0.5</v>
      </c>
      <c r="G22" s="39"/>
      <c r="H22" s="45"/>
    </row>
    <row r="23" spans="1:8" s="2" customFormat="1" ht="16.8" customHeight="1">
      <c r="A23" s="39"/>
      <c r="B23" s="45"/>
      <c r="C23" s="326" t="s">
        <v>790</v>
      </c>
      <c r="D23" s="39"/>
      <c r="E23" s="39"/>
      <c r="F23" s="39"/>
      <c r="G23" s="39"/>
      <c r="H23" s="45"/>
    </row>
    <row r="24" spans="1:8" s="2" customFormat="1" ht="16.8" customHeight="1">
      <c r="A24" s="39"/>
      <c r="B24" s="45"/>
      <c r="C24" s="324" t="s">
        <v>608</v>
      </c>
      <c r="D24" s="324" t="s">
        <v>609</v>
      </c>
      <c r="E24" s="18" t="s">
        <v>224</v>
      </c>
      <c r="F24" s="325">
        <v>0.5</v>
      </c>
      <c r="G24" s="39"/>
      <c r="H24" s="45"/>
    </row>
    <row r="25" spans="1:8" s="2" customFormat="1" ht="16.8" customHeight="1">
      <c r="A25" s="39"/>
      <c r="B25" s="45"/>
      <c r="C25" s="324" t="s">
        <v>614</v>
      </c>
      <c r="D25" s="324" t="s">
        <v>615</v>
      </c>
      <c r="E25" s="18" t="s">
        <v>224</v>
      </c>
      <c r="F25" s="325">
        <v>0.575</v>
      </c>
      <c r="G25" s="39"/>
      <c r="H25" s="45"/>
    </row>
    <row r="26" spans="1:8" s="2" customFormat="1" ht="16.8" customHeight="1">
      <c r="A26" s="39"/>
      <c r="B26" s="45"/>
      <c r="C26" s="320" t="s">
        <v>98</v>
      </c>
      <c r="D26" s="321" t="s">
        <v>93</v>
      </c>
      <c r="E26" s="322" t="s">
        <v>1</v>
      </c>
      <c r="F26" s="323">
        <v>41.04</v>
      </c>
      <c r="G26" s="39"/>
      <c r="H26" s="45"/>
    </row>
    <row r="27" spans="1:8" s="2" customFormat="1" ht="16.8" customHeight="1">
      <c r="A27" s="39"/>
      <c r="B27" s="45"/>
      <c r="C27" s="324" t="s">
        <v>1</v>
      </c>
      <c r="D27" s="324" t="s">
        <v>172</v>
      </c>
      <c r="E27" s="18" t="s">
        <v>1</v>
      </c>
      <c r="F27" s="325">
        <v>0</v>
      </c>
      <c r="G27" s="39"/>
      <c r="H27" s="45"/>
    </row>
    <row r="28" spans="1:8" s="2" customFormat="1" ht="16.8" customHeight="1">
      <c r="A28" s="39"/>
      <c r="B28" s="45"/>
      <c r="C28" s="324" t="s">
        <v>1</v>
      </c>
      <c r="D28" s="324" t="s">
        <v>248</v>
      </c>
      <c r="E28" s="18" t="s">
        <v>1</v>
      </c>
      <c r="F28" s="325">
        <v>0</v>
      </c>
      <c r="G28" s="39"/>
      <c r="H28" s="45"/>
    </row>
    <row r="29" spans="1:8" s="2" customFormat="1" ht="16.8" customHeight="1">
      <c r="A29" s="39"/>
      <c r="B29" s="45"/>
      <c r="C29" s="324" t="s">
        <v>1</v>
      </c>
      <c r="D29" s="324" t="s">
        <v>249</v>
      </c>
      <c r="E29" s="18" t="s">
        <v>1</v>
      </c>
      <c r="F29" s="325">
        <v>0</v>
      </c>
      <c r="G29" s="39"/>
      <c r="H29" s="45"/>
    </row>
    <row r="30" spans="1:8" s="2" customFormat="1" ht="16.8" customHeight="1">
      <c r="A30" s="39"/>
      <c r="B30" s="45"/>
      <c r="C30" s="324" t="s">
        <v>1</v>
      </c>
      <c r="D30" s="324" t="s">
        <v>250</v>
      </c>
      <c r="E30" s="18" t="s">
        <v>1</v>
      </c>
      <c r="F30" s="325">
        <v>38.8</v>
      </c>
      <c r="G30" s="39"/>
      <c r="H30" s="45"/>
    </row>
    <row r="31" spans="1:8" s="2" customFormat="1" ht="16.8" customHeight="1">
      <c r="A31" s="39"/>
      <c r="B31" s="45"/>
      <c r="C31" s="324" t="s">
        <v>1</v>
      </c>
      <c r="D31" s="324" t="s">
        <v>251</v>
      </c>
      <c r="E31" s="18" t="s">
        <v>1</v>
      </c>
      <c r="F31" s="325">
        <v>2.24</v>
      </c>
      <c r="G31" s="39"/>
      <c r="H31" s="45"/>
    </row>
    <row r="32" spans="1:8" s="2" customFormat="1" ht="16.8" customHeight="1">
      <c r="A32" s="39"/>
      <c r="B32" s="45"/>
      <c r="C32" s="324" t="s">
        <v>98</v>
      </c>
      <c r="D32" s="324" t="s">
        <v>93</v>
      </c>
      <c r="E32" s="18" t="s">
        <v>1</v>
      </c>
      <c r="F32" s="325">
        <v>41.04</v>
      </c>
      <c r="G32" s="39"/>
      <c r="H32" s="45"/>
    </row>
    <row r="33" spans="1:8" s="2" customFormat="1" ht="16.8" customHeight="1">
      <c r="A33" s="39"/>
      <c r="B33" s="45"/>
      <c r="C33" s="326" t="s">
        <v>790</v>
      </c>
      <c r="D33" s="39"/>
      <c r="E33" s="39"/>
      <c r="F33" s="39"/>
      <c r="G33" s="39"/>
      <c r="H33" s="45"/>
    </row>
    <row r="34" spans="1:8" s="2" customFormat="1" ht="12">
      <c r="A34" s="39"/>
      <c r="B34" s="45"/>
      <c r="C34" s="324" t="s">
        <v>245</v>
      </c>
      <c r="D34" s="324" t="s">
        <v>246</v>
      </c>
      <c r="E34" s="18" t="s">
        <v>186</v>
      </c>
      <c r="F34" s="325">
        <v>86.781</v>
      </c>
      <c r="G34" s="39"/>
      <c r="H34" s="45"/>
    </row>
    <row r="35" spans="1:8" s="2" customFormat="1" ht="16.8" customHeight="1">
      <c r="A35" s="39"/>
      <c r="B35" s="45"/>
      <c r="C35" s="324" t="s">
        <v>267</v>
      </c>
      <c r="D35" s="324" t="s">
        <v>268</v>
      </c>
      <c r="E35" s="18" t="s">
        <v>186</v>
      </c>
      <c r="F35" s="325">
        <v>257.222</v>
      </c>
      <c r="G35" s="39"/>
      <c r="H35" s="45"/>
    </row>
    <row r="36" spans="1:8" s="2" customFormat="1" ht="16.8" customHeight="1">
      <c r="A36" s="39"/>
      <c r="B36" s="45"/>
      <c r="C36" s="324" t="s">
        <v>364</v>
      </c>
      <c r="D36" s="324" t="s">
        <v>365</v>
      </c>
      <c r="E36" s="18" t="s">
        <v>289</v>
      </c>
      <c r="F36" s="325">
        <v>41.715</v>
      </c>
      <c r="G36" s="39"/>
      <c r="H36" s="45"/>
    </row>
    <row r="37" spans="1:8" s="2" customFormat="1" ht="16.8" customHeight="1">
      <c r="A37" s="39"/>
      <c r="B37" s="45"/>
      <c r="C37" s="320" t="s">
        <v>100</v>
      </c>
      <c r="D37" s="321" t="s">
        <v>93</v>
      </c>
      <c r="E37" s="322" t="s">
        <v>1</v>
      </c>
      <c r="F37" s="323">
        <v>246.24</v>
      </c>
      <c r="G37" s="39"/>
      <c r="H37" s="45"/>
    </row>
    <row r="38" spans="1:8" s="2" customFormat="1" ht="16.8" customHeight="1">
      <c r="A38" s="39"/>
      <c r="B38" s="45"/>
      <c r="C38" s="324" t="s">
        <v>1</v>
      </c>
      <c r="D38" s="324" t="s">
        <v>252</v>
      </c>
      <c r="E38" s="18" t="s">
        <v>1</v>
      </c>
      <c r="F38" s="325">
        <v>0</v>
      </c>
      <c r="G38" s="39"/>
      <c r="H38" s="45"/>
    </row>
    <row r="39" spans="1:8" s="2" customFormat="1" ht="16.8" customHeight="1">
      <c r="A39" s="39"/>
      <c r="B39" s="45"/>
      <c r="C39" s="324" t="s">
        <v>1</v>
      </c>
      <c r="D39" s="324" t="s">
        <v>253</v>
      </c>
      <c r="E39" s="18" t="s">
        <v>1</v>
      </c>
      <c r="F39" s="325">
        <v>232.8</v>
      </c>
      <c r="G39" s="39"/>
      <c r="H39" s="45"/>
    </row>
    <row r="40" spans="1:8" s="2" customFormat="1" ht="16.8" customHeight="1">
      <c r="A40" s="39"/>
      <c r="B40" s="45"/>
      <c r="C40" s="324" t="s">
        <v>1</v>
      </c>
      <c r="D40" s="324" t="s">
        <v>254</v>
      </c>
      <c r="E40" s="18" t="s">
        <v>1</v>
      </c>
      <c r="F40" s="325">
        <v>13.44</v>
      </c>
      <c r="G40" s="39"/>
      <c r="H40" s="45"/>
    </row>
    <row r="41" spans="1:8" s="2" customFormat="1" ht="16.8" customHeight="1">
      <c r="A41" s="39"/>
      <c r="B41" s="45"/>
      <c r="C41" s="324" t="s">
        <v>100</v>
      </c>
      <c r="D41" s="324" t="s">
        <v>93</v>
      </c>
      <c r="E41" s="18" t="s">
        <v>1</v>
      </c>
      <c r="F41" s="325">
        <v>246.24</v>
      </c>
      <c r="G41" s="39"/>
      <c r="H41" s="45"/>
    </row>
    <row r="42" spans="1:8" s="2" customFormat="1" ht="16.8" customHeight="1">
      <c r="A42" s="39"/>
      <c r="B42" s="45"/>
      <c r="C42" s="326" t="s">
        <v>790</v>
      </c>
      <c r="D42" s="39"/>
      <c r="E42" s="39"/>
      <c r="F42" s="39"/>
      <c r="G42" s="39"/>
      <c r="H42" s="45"/>
    </row>
    <row r="43" spans="1:8" s="2" customFormat="1" ht="12">
      <c r="A43" s="39"/>
      <c r="B43" s="45"/>
      <c r="C43" s="324" t="s">
        <v>245</v>
      </c>
      <c r="D43" s="324" t="s">
        <v>246</v>
      </c>
      <c r="E43" s="18" t="s">
        <v>186</v>
      </c>
      <c r="F43" s="325">
        <v>86.781</v>
      </c>
      <c r="G43" s="39"/>
      <c r="H43" s="45"/>
    </row>
    <row r="44" spans="1:8" s="2" customFormat="1" ht="16.8" customHeight="1">
      <c r="A44" s="39"/>
      <c r="B44" s="45"/>
      <c r="C44" s="324" t="s">
        <v>304</v>
      </c>
      <c r="D44" s="324" t="s">
        <v>305</v>
      </c>
      <c r="E44" s="18" t="s">
        <v>186</v>
      </c>
      <c r="F44" s="325">
        <v>214.668</v>
      </c>
      <c r="G44" s="39"/>
      <c r="H44" s="45"/>
    </row>
    <row r="45" spans="1:8" s="2" customFormat="1" ht="16.8" customHeight="1">
      <c r="A45" s="39"/>
      <c r="B45" s="45"/>
      <c r="C45" s="320" t="s">
        <v>102</v>
      </c>
      <c r="D45" s="321" t="s">
        <v>1</v>
      </c>
      <c r="E45" s="322" t="s">
        <v>1</v>
      </c>
      <c r="F45" s="323">
        <v>1808.24</v>
      </c>
      <c r="G45" s="39"/>
      <c r="H45" s="45"/>
    </row>
    <row r="46" spans="1:8" s="2" customFormat="1" ht="16.8" customHeight="1">
      <c r="A46" s="39"/>
      <c r="B46" s="45"/>
      <c r="C46" s="324" t="s">
        <v>1</v>
      </c>
      <c r="D46" s="324" t="s">
        <v>172</v>
      </c>
      <c r="E46" s="18" t="s">
        <v>1</v>
      </c>
      <c r="F46" s="325">
        <v>0</v>
      </c>
      <c r="G46" s="39"/>
      <c r="H46" s="45"/>
    </row>
    <row r="47" spans="1:8" s="2" customFormat="1" ht="16.8" customHeight="1">
      <c r="A47" s="39"/>
      <c r="B47" s="45"/>
      <c r="C47" s="324" t="s">
        <v>1</v>
      </c>
      <c r="D47" s="324" t="s">
        <v>226</v>
      </c>
      <c r="E47" s="18" t="s">
        <v>1</v>
      </c>
      <c r="F47" s="325">
        <v>1681</v>
      </c>
      <c r="G47" s="39"/>
      <c r="H47" s="45"/>
    </row>
    <row r="48" spans="1:8" s="2" customFormat="1" ht="16.8" customHeight="1">
      <c r="A48" s="39"/>
      <c r="B48" s="45"/>
      <c r="C48" s="324" t="s">
        <v>1</v>
      </c>
      <c r="D48" s="324" t="s">
        <v>227</v>
      </c>
      <c r="E48" s="18" t="s">
        <v>1</v>
      </c>
      <c r="F48" s="325">
        <v>94.6</v>
      </c>
      <c r="G48" s="39"/>
      <c r="H48" s="45"/>
    </row>
    <row r="49" spans="1:8" s="2" customFormat="1" ht="16.8" customHeight="1">
      <c r="A49" s="39"/>
      <c r="B49" s="45"/>
      <c r="C49" s="324" t="s">
        <v>1</v>
      </c>
      <c r="D49" s="324" t="s">
        <v>228</v>
      </c>
      <c r="E49" s="18" t="s">
        <v>1</v>
      </c>
      <c r="F49" s="325">
        <v>2.24</v>
      </c>
      <c r="G49" s="39"/>
      <c r="H49" s="45"/>
    </row>
    <row r="50" spans="1:8" s="2" customFormat="1" ht="16.8" customHeight="1">
      <c r="A50" s="39"/>
      <c r="B50" s="45"/>
      <c r="C50" s="324" t="s">
        <v>1</v>
      </c>
      <c r="D50" s="324" t="s">
        <v>229</v>
      </c>
      <c r="E50" s="18" t="s">
        <v>1</v>
      </c>
      <c r="F50" s="325">
        <v>30.4</v>
      </c>
      <c r="G50" s="39"/>
      <c r="H50" s="45"/>
    </row>
    <row r="51" spans="1:8" s="2" customFormat="1" ht="16.8" customHeight="1">
      <c r="A51" s="39"/>
      <c r="B51" s="45"/>
      <c r="C51" s="324" t="s">
        <v>102</v>
      </c>
      <c r="D51" s="324" t="s">
        <v>125</v>
      </c>
      <c r="E51" s="18" t="s">
        <v>1</v>
      </c>
      <c r="F51" s="325">
        <v>1808.24</v>
      </c>
      <c r="G51" s="39"/>
      <c r="H51" s="45"/>
    </row>
    <row r="52" spans="1:8" s="2" customFormat="1" ht="16.8" customHeight="1">
      <c r="A52" s="39"/>
      <c r="B52" s="45"/>
      <c r="C52" s="326" t="s">
        <v>790</v>
      </c>
      <c r="D52" s="39"/>
      <c r="E52" s="39"/>
      <c r="F52" s="39"/>
      <c r="G52" s="39"/>
      <c r="H52" s="45"/>
    </row>
    <row r="53" spans="1:8" s="2" customFormat="1" ht="16.8" customHeight="1">
      <c r="A53" s="39"/>
      <c r="B53" s="45"/>
      <c r="C53" s="324" t="s">
        <v>222</v>
      </c>
      <c r="D53" s="324" t="s">
        <v>223</v>
      </c>
      <c r="E53" s="18" t="s">
        <v>224</v>
      </c>
      <c r="F53" s="325">
        <v>1808.24</v>
      </c>
      <c r="G53" s="39"/>
      <c r="H53" s="45"/>
    </row>
    <row r="54" spans="1:8" s="2" customFormat="1" ht="16.8" customHeight="1">
      <c r="A54" s="39"/>
      <c r="B54" s="45"/>
      <c r="C54" s="324" t="s">
        <v>231</v>
      </c>
      <c r="D54" s="324" t="s">
        <v>232</v>
      </c>
      <c r="E54" s="18" t="s">
        <v>224</v>
      </c>
      <c r="F54" s="325">
        <v>1808.24</v>
      </c>
      <c r="G54" s="39"/>
      <c r="H54" s="45"/>
    </row>
    <row r="55" spans="1:8" s="2" customFormat="1" ht="16.8" customHeight="1">
      <c r="A55" s="39"/>
      <c r="B55" s="45"/>
      <c r="C55" s="320" t="s">
        <v>104</v>
      </c>
      <c r="D55" s="321" t="s">
        <v>1</v>
      </c>
      <c r="E55" s="322" t="s">
        <v>1</v>
      </c>
      <c r="F55" s="323">
        <v>103</v>
      </c>
      <c r="G55" s="39"/>
      <c r="H55" s="45"/>
    </row>
    <row r="56" spans="1:8" s="2" customFormat="1" ht="16.8" customHeight="1">
      <c r="A56" s="39"/>
      <c r="B56" s="45"/>
      <c r="C56" s="324" t="s">
        <v>1</v>
      </c>
      <c r="D56" s="324" t="s">
        <v>172</v>
      </c>
      <c r="E56" s="18" t="s">
        <v>1</v>
      </c>
      <c r="F56" s="325">
        <v>0</v>
      </c>
      <c r="G56" s="39"/>
      <c r="H56" s="45"/>
    </row>
    <row r="57" spans="1:8" s="2" customFormat="1" ht="16.8" customHeight="1">
      <c r="A57" s="39"/>
      <c r="B57" s="45"/>
      <c r="C57" s="324" t="s">
        <v>1</v>
      </c>
      <c r="D57" s="324" t="s">
        <v>238</v>
      </c>
      <c r="E57" s="18" t="s">
        <v>1</v>
      </c>
      <c r="F57" s="325">
        <v>74.2</v>
      </c>
      <c r="G57" s="39"/>
      <c r="H57" s="45"/>
    </row>
    <row r="58" spans="1:8" s="2" customFormat="1" ht="16.8" customHeight="1">
      <c r="A58" s="39"/>
      <c r="B58" s="45"/>
      <c r="C58" s="324" t="s">
        <v>1</v>
      </c>
      <c r="D58" s="324" t="s">
        <v>239</v>
      </c>
      <c r="E58" s="18" t="s">
        <v>1</v>
      </c>
      <c r="F58" s="325">
        <v>28.8</v>
      </c>
      <c r="G58" s="39"/>
      <c r="H58" s="45"/>
    </row>
    <row r="59" spans="1:8" s="2" customFormat="1" ht="16.8" customHeight="1">
      <c r="A59" s="39"/>
      <c r="B59" s="45"/>
      <c r="C59" s="324" t="s">
        <v>104</v>
      </c>
      <c r="D59" s="324" t="s">
        <v>125</v>
      </c>
      <c r="E59" s="18" t="s">
        <v>1</v>
      </c>
      <c r="F59" s="325">
        <v>103</v>
      </c>
      <c r="G59" s="39"/>
      <c r="H59" s="45"/>
    </row>
    <row r="60" spans="1:8" s="2" customFormat="1" ht="16.8" customHeight="1">
      <c r="A60" s="39"/>
      <c r="B60" s="45"/>
      <c r="C60" s="326" t="s">
        <v>790</v>
      </c>
      <c r="D60" s="39"/>
      <c r="E60" s="39"/>
      <c r="F60" s="39"/>
      <c r="G60" s="39"/>
      <c r="H60" s="45"/>
    </row>
    <row r="61" spans="1:8" s="2" customFormat="1" ht="16.8" customHeight="1">
      <c r="A61" s="39"/>
      <c r="B61" s="45"/>
      <c r="C61" s="324" t="s">
        <v>235</v>
      </c>
      <c r="D61" s="324" t="s">
        <v>236</v>
      </c>
      <c r="E61" s="18" t="s">
        <v>224</v>
      </c>
      <c r="F61" s="325">
        <v>103</v>
      </c>
      <c r="G61" s="39"/>
      <c r="H61" s="45"/>
    </row>
    <row r="62" spans="1:8" s="2" customFormat="1" ht="16.8" customHeight="1">
      <c r="A62" s="39"/>
      <c r="B62" s="45"/>
      <c r="C62" s="324" t="s">
        <v>241</v>
      </c>
      <c r="D62" s="324" t="s">
        <v>242</v>
      </c>
      <c r="E62" s="18" t="s">
        <v>224</v>
      </c>
      <c r="F62" s="325">
        <v>103</v>
      </c>
      <c r="G62" s="39"/>
      <c r="H62" s="45"/>
    </row>
    <row r="63" spans="1:8" s="2" customFormat="1" ht="16.8" customHeight="1">
      <c r="A63" s="39"/>
      <c r="B63" s="45"/>
      <c r="C63" s="320" t="s">
        <v>107</v>
      </c>
      <c r="D63" s="321" t="s">
        <v>1</v>
      </c>
      <c r="E63" s="322" t="s">
        <v>1</v>
      </c>
      <c r="F63" s="323">
        <v>513</v>
      </c>
      <c r="G63" s="39"/>
      <c r="H63" s="45"/>
    </row>
    <row r="64" spans="1:8" s="2" customFormat="1" ht="16.8" customHeight="1">
      <c r="A64" s="39"/>
      <c r="B64" s="45"/>
      <c r="C64" s="324" t="s">
        <v>1</v>
      </c>
      <c r="D64" s="324" t="s">
        <v>383</v>
      </c>
      <c r="E64" s="18" t="s">
        <v>1</v>
      </c>
      <c r="F64" s="325">
        <v>0</v>
      </c>
      <c r="G64" s="39"/>
      <c r="H64" s="45"/>
    </row>
    <row r="65" spans="1:8" s="2" customFormat="1" ht="16.8" customHeight="1">
      <c r="A65" s="39"/>
      <c r="B65" s="45"/>
      <c r="C65" s="324" t="s">
        <v>1</v>
      </c>
      <c r="D65" s="324" t="s">
        <v>405</v>
      </c>
      <c r="E65" s="18" t="s">
        <v>1</v>
      </c>
      <c r="F65" s="325">
        <v>485</v>
      </c>
      <c r="G65" s="39"/>
      <c r="H65" s="45"/>
    </row>
    <row r="66" spans="1:8" s="2" customFormat="1" ht="16.8" customHeight="1">
      <c r="A66" s="39"/>
      <c r="B66" s="45"/>
      <c r="C66" s="324" t="s">
        <v>1</v>
      </c>
      <c r="D66" s="324" t="s">
        <v>406</v>
      </c>
      <c r="E66" s="18" t="s">
        <v>1</v>
      </c>
      <c r="F66" s="325">
        <v>28</v>
      </c>
      <c r="G66" s="39"/>
      <c r="H66" s="45"/>
    </row>
    <row r="67" spans="1:8" s="2" customFormat="1" ht="16.8" customHeight="1">
      <c r="A67" s="39"/>
      <c r="B67" s="45"/>
      <c r="C67" s="324" t="s">
        <v>107</v>
      </c>
      <c r="D67" s="324" t="s">
        <v>125</v>
      </c>
      <c r="E67" s="18" t="s">
        <v>1</v>
      </c>
      <c r="F67" s="325">
        <v>513</v>
      </c>
      <c r="G67" s="39"/>
      <c r="H67" s="45"/>
    </row>
    <row r="68" spans="1:8" s="2" customFormat="1" ht="16.8" customHeight="1">
      <c r="A68" s="39"/>
      <c r="B68" s="45"/>
      <c r="C68" s="326" t="s">
        <v>790</v>
      </c>
      <c r="D68" s="39"/>
      <c r="E68" s="39"/>
      <c r="F68" s="39"/>
      <c r="G68" s="39"/>
      <c r="H68" s="45"/>
    </row>
    <row r="69" spans="1:8" s="2" customFormat="1" ht="12">
      <c r="A69" s="39"/>
      <c r="B69" s="45"/>
      <c r="C69" s="324" t="s">
        <v>402</v>
      </c>
      <c r="D69" s="324" t="s">
        <v>403</v>
      </c>
      <c r="E69" s="18" t="s">
        <v>181</v>
      </c>
      <c r="F69" s="325">
        <v>513</v>
      </c>
      <c r="G69" s="39"/>
      <c r="H69" s="45"/>
    </row>
    <row r="70" spans="1:8" s="2" customFormat="1" ht="12">
      <c r="A70" s="39"/>
      <c r="B70" s="45"/>
      <c r="C70" s="324" t="s">
        <v>408</v>
      </c>
      <c r="D70" s="324" t="s">
        <v>409</v>
      </c>
      <c r="E70" s="18" t="s">
        <v>181</v>
      </c>
      <c r="F70" s="325">
        <v>520.695</v>
      </c>
      <c r="G70" s="39"/>
      <c r="H70" s="45"/>
    </row>
    <row r="71" spans="1:8" s="2" customFormat="1" ht="16.8" customHeight="1">
      <c r="A71" s="39"/>
      <c r="B71" s="45"/>
      <c r="C71" s="320" t="s">
        <v>110</v>
      </c>
      <c r="D71" s="321" t="s">
        <v>1</v>
      </c>
      <c r="E71" s="322" t="s">
        <v>1</v>
      </c>
      <c r="F71" s="323">
        <v>3</v>
      </c>
      <c r="G71" s="39"/>
      <c r="H71" s="45"/>
    </row>
    <row r="72" spans="1:8" s="2" customFormat="1" ht="16.8" customHeight="1">
      <c r="A72" s="39"/>
      <c r="B72" s="45"/>
      <c r="C72" s="324" t="s">
        <v>1</v>
      </c>
      <c r="D72" s="324" t="s">
        <v>383</v>
      </c>
      <c r="E72" s="18" t="s">
        <v>1</v>
      </c>
      <c r="F72" s="325">
        <v>0</v>
      </c>
      <c r="G72" s="39"/>
      <c r="H72" s="45"/>
    </row>
    <row r="73" spans="1:8" s="2" customFormat="1" ht="16.8" customHeight="1">
      <c r="A73" s="39"/>
      <c r="B73" s="45"/>
      <c r="C73" s="324" t="s">
        <v>1</v>
      </c>
      <c r="D73" s="324" t="s">
        <v>395</v>
      </c>
      <c r="E73" s="18" t="s">
        <v>1</v>
      </c>
      <c r="F73" s="325">
        <v>3</v>
      </c>
      <c r="G73" s="39"/>
      <c r="H73" s="45"/>
    </row>
    <row r="74" spans="1:8" s="2" customFormat="1" ht="16.8" customHeight="1">
      <c r="A74" s="39"/>
      <c r="B74" s="45"/>
      <c r="C74" s="324" t="s">
        <v>110</v>
      </c>
      <c r="D74" s="324" t="s">
        <v>125</v>
      </c>
      <c r="E74" s="18" t="s">
        <v>1</v>
      </c>
      <c r="F74" s="325">
        <v>3</v>
      </c>
      <c r="G74" s="39"/>
      <c r="H74" s="45"/>
    </row>
    <row r="75" spans="1:8" s="2" customFormat="1" ht="16.8" customHeight="1">
      <c r="A75" s="39"/>
      <c r="B75" s="45"/>
      <c r="C75" s="326" t="s">
        <v>790</v>
      </c>
      <c r="D75" s="39"/>
      <c r="E75" s="39"/>
      <c r="F75" s="39"/>
      <c r="G75" s="39"/>
      <c r="H75" s="45"/>
    </row>
    <row r="76" spans="1:8" s="2" customFormat="1" ht="16.8" customHeight="1">
      <c r="A76" s="39"/>
      <c r="B76" s="45"/>
      <c r="C76" s="324" t="s">
        <v>392</v>
      </c>
      <c r="D76" s="324" t="s">
        <v>393</v>
      </c>
      <c r="E76" s="18" t="s">
        <v>181</v>
      </c>
      <c r="F76" s="325">
        <v>3</v>
      </c>
      <c r="G76" s="39"/>
      <c r="H76" s="45"/>
    </row>
    <row r="77" spans="1:8" s="2" customFormat="1" ht="16.8" customHeight="1">
      <c r="A77" s="39"/>
      <c r="B77" s="45"/>
      <c r="C77" s="324" t="s">
        <v>397</v>
      </c>
      <c r="D77" s="324" t="s">
        <v>398</v>
      </c>
      <c r="E77" s="18" t="s">
        <v>181</v>
      </c>
      <c r="F77" s="325">
        <v>3.045</v>
      </c>
      <c r="G77" s="39"/>
      <c r="H77" s="45"/>
    </row>
    <row r="78" spans="1:8" s="2" customFormat="1" ht="16.8" customHeight="1">
      <c r="A78" s="39"/>
      <c r="B78" s="45"/>
      <c r="C78" s="320" t="s">
        <v>112</v>
      </c>
      <c r="D78" s="321" t="s">
        <v>1</v>
      </c>
      <c r="E78" s="322" t="s">
        <v>1</v>
      </c>
      <c r="F78" s="323">
        <v>0.675</v>
      </c>
      <c r="G78" s="39"/>
      <c r="H78" s="45"/>
    </row>
    <row r="79" spans="1:8" s="2" customFormat="1" ht="16.8" customHeight="1">
      <c r="A79" s="39"/>
      <c r="B79" s="45"/>
      <c r="C79" s="324" t="s">
        <v>112</v>
      </c>
      <c r="D79" s="324" t="s">
        <v>367</v>
      </c>
      <c r="E79" s="18" t="s">
        <v>1</v>
      </c>
      <c r="F79" s="325">
        <v>0.675</v>
      </c>
      <c r="G79" s="39"/>
      <c r="H79" s="45"/>
    </row>
    <row r="80" spans="1:8" s="2" customFormat="1" ht="16.8" customHeight="1">
      <c r="A80" s="39"/>
      <c r="B80" s="45"/>
      <c r="C80" s="326" t="s">
        <v>790</v>
      </c>
      <c r="D80" s="39"/>
      <c r="E80" s="39"/>
      <c r="F80" s="39"/>
      <c r="G80" s="39"/>
      <c r="H80" s="45"/>
    </row>
    <row r="81" spans="1:8" s="2" customFormat="1" ht="16.8" customHeight="1">
      <c r="A81" s="39"/>
      <c r="B81" s="45"/>
      <c r="C81" s="324" t="s">
        <v>364</v>
      </c>
      <c r="D81" s="324" t="s">
        <v>365</v>
      </c>
      <c r="E81" s="18" t="s">
        <v>289</v>
      </c>
      <c r="F81" s="325">
        <v>41.715</v>
      </c>
      <c r="G81" s="39"/>
      <c r="H81" s="45"/>
    </row>
    <row r="82" spans="1:8" s="2" customFormat="1" ht="16.8" customHeight="1">
      <c r="A82" s="39"/>
      <c r="B82" s="45"/>
      <c r="C82" s="324" t="s">
        <v>267</v>
      </c>
      <c r="D82" s="324" t="s">
        <v>268</v>
      </c>
      <c r="E82" s="18" t="s">
        <v>186</v>
      </c>
      <c r="F82" s="325">
        <v>257.222</v>
      </c>
      <c r="G82" s="39"/>
      <c r="H82" s="45"/>
    </row>
    <row r="83" spans="1:8" s="2" customFormat="1" ht="16.8" customHeight="1">
      <c r="A83" s="39"/>
      <c r="B83" s="45"/>
      <c r="C83" s="320" t="s">
        <v>115</v>
      </c>
      <c r="D83" s="321" t="s">
        <v>1</v>
      </c>
      <c r="E83" s="322" t="s">
        <v>1</v>
      </c>
      <c r="F83" s="323">
        <v>257.222</v>
      </c>
      <c r="G83" s="39"/>
      <c r="H83" s="45"/>
    </row>
    <row r="84" spans="1:8" s="2" customFormat="1" ht="16.8" customHeight="1">
      <c r="A84" s="39"/>
      <c r="B84" s="45"/>
      <c r="C84" s="324" t="s">
        <v>1</v>
      </c>
      <c r="D84" s="324" t="s">
        <v>300</v>
      </c>
      <c r="E84" s="18" t="s">
        <v>1</v>
      </c>
      <c r="F84" s="325">
        <v>0</v>
      </c>
      <c r="G84" s="39"/>
      <c r="H84" s="45"/>
    </row>
    <row r="85" spans="1:8" s="2" customFormat="1" ht="16.8" customHeight="1">
      <c r="A85" s="39"/>
      <c r="B85" s="45"/>
      <c r="C85" s="324" t="s">
        <v>1</v>
      </c>
      <c r="D85" s="324" t="s">
        <v>328</v>
      </c>
      <c r="E85" s="18" t="s">
        <v>1</v>
      </c>
      <c r="F85" s="325">
        <v>0</v>
      </c>
      <c r="G85" s="39"/>
      <c r="H85" s="45"/>
    </row>
    <row r="86" spans="1:8" s="2" customFormat="1" ht="16.8" customHeight="1">
      <c r="A86" s="39"/>
      <c r="B86" s="45"/>
      <c r="C86" s="324" t="s">
        <v>1</v>
      </c>
      <c r="D86" s="324" t="s">
        <v>329</v>
      </c>
      <c r="E86" s="18" t="s">
        <v>1</v>
      </c>
      <c r="F86" s="325">
        <v>257.222</v>
      </c>
      <c r="G86" s="39"/>
      <c r="H86" s="45"/>
    </row>
    <row r="87" spans="1:8" s="2" customFormat="1" ht="16.8" customHeight="1">
      <c r="A87" s="39"/>
      <c r="B87" s="45"/>
      <c r="C87" s="324" t="s">
        <v>115</v>
      </c>
      <c r="D87" s="324" t="s">
        <v>125</v>
      </c>
      <c r="E87" s="18" t="s">
        <v>1</v>
      </c>
      <c r="F87" s="325">
        <v>257.222</v>
      </c>
      <c r="G87" s="39"/>
      <c r="H87" s="45"/>
    </row>
    <row r="88" spans="1:8" s="2" customFormat="1" ht="16.8" customHeight="1">
      <c r="A88" s="39"/>
      <c r="B88" s="45"/>
      <c r="C88" s="326" t="s">
        <v>790</v>
      </c>
      <c r="D88" s="39"/>
      <c r="E88" s="39"/>
      <c r="F88" s="39"/>
      <c r="G88" s="39"/>
      <c r="H88" s="45"/>
    </row>
    <row r="89" spans="1:8" s="2" customFormat="1" ht="16.8" customHeight="1">
      <c r="A89" s="39"/>
      <c r="B89" s="45"/>
      <c r="C89" s="324" t="s">
        <v>267</v>
      </c>
      <c r="D89" s="324" t="s">
        <v>268</v>
      </c>
      <c r="E89" s="18" t="s">
        <v>186</v>
      </c>
      <c r="F89" s="325">
        <v>257.222</v>
      </c>
      <c r="G89" s="39"/>
      <c r="H89" s="45"/>
    </row>
    <row r="90" spans="1:8" s="2" customFormat="1" ht="12">
      <c r="A90" s="39"/>
      <c r="B90" s="45"/>
      <c r="C90" s="324" t="s">
        <v>331</v>
      </c>
      <c r="D90" s="324" t="s">
        <v>332</v>
      </c>
      <c r="E90" s="18" t="s">
        <v>186</v>
      </c>
      <c r="F90" s="325">
        <v>257.222</v>
      </c>
      <c r="G90" s="39"/>
      <c r="H90" s="45"/>
    </row>
    <row r="91" spans="1:8" s="2" customFormat="1" ht="16.8" customHeight="1">
      <c r="A91" s="39"/>
      <c r="B91" s="45"/>
      <c r="C91" s="320" t="s">
        <v>117</v>
      </c>
      <c r="D91" s="321" t="s">
        <v>118</v>
      </c>
      <c r="E91" s="322" t="s">
        <v>1</v>
      </c>
      <c r="F91" s="323">
        <v>214.668</v>
      </c>
      <c r="G91" s="39"/>
      <c r="H91" s="45"/>
    </row>
    <row r="92" spans="1:8" s="2" customFormat="1" ht="16.8" customHeight="1">
      <c r="A92" s="39"/>
      <c r="B92" s="45"/>
      <c r="C92" s="324" t="s">
        <v>117</v>
      </c>
      <c r="D92" s="324" t="s">
        <v>309</v>
      </c>
      <c r="E92" s="18" t="s">
        <v>1</v>
      </c>
      <c r="F92" s="325">
        <v>214.668</v>
      </c>
      <c r="G92" s="39"/>
      <c r="H92" s="45"/>
    </row>
    <row r="93" spans="1:8" s="2" customFormat="1" ht="16.8" customHeight="1">
      <c r="A93" s="39"/>
      <c r="B93" s="45"/>
      <c r="C93" s="326" t="s">
        <v>790</v>
      </c>
      <c r="D93" s="39"/>
      <c r="E93" s="39"/>
      <c r="F93" s="39"/>
      <c r="G93" s="39"/>
      <c r="H93" s="45"/>
    </row>
    <row r="94" spans="1:8" s="2" customFormat="1" ht="16.8" customHeight="1">
      <c r="A94" s="39"/>
      <c r="B94" s="45"/>
      <c r="C94" s="324" t="s">
        <v>304</v>
      </c>
      <c r="D94" s="324" t="s">
        <v>305</v>
      </c>
      <c r="E94" s="18" t="s">
        <v>186</v>
      </c>
      <c r="F94" s="325">
        <v>214.668</v>
      </c>
      <c r="G94" s="39"/>
      <c r="H94" s="45"/>
    </row>
    <row r="95" spans="1:8" s="2" customFormat="1" ht="16.8" customHeight="1">
      <c r="A95" s="39"/>
      <c r="B95" s="45"/>
      <c r="C95" s="324" t="s">
        <v>267</v>
      </c>
      <c r="D95" s="324" t="s">
        <v>268</v>
      </c>
      <c r="E95" s="18" t="s">
        <v>186</v>
      </c>
      <c r="F95" s="325">
        <v>257.222</v>
      </c>
      <c r="G95" s="39"/>
      <c r="H95" s="45"/>
    </row>
    <row r="96" spans="1:8" s="2" customFormat="1" ht="16.8" customHeight="1">
      <c r="A96" s="39"/>
      <c r="B96" s="45"/>
      <c r="C96" s="324" t="s">
        <v>322</v>
      </c>
      <c r="D96" s="324" t="s">
        <v>323</v>
      </c>
      <c r="E96" s="18" t="s">
        <v>283</v>
      </c>
      <c r="F96" s="325">
        <v>386.402</v>
      </c>
      <c r="G96" s="39"/>
      <c r="H96" s="45"/>
    </row>
    <row r="97" spans="1:8" s="2" customFormat="1" ht="16.8" customHeight="1">
      <c r="A97" s="39"/>
      <c r="B97" s="45"/>
      <c r="C97" s="320" t="s">
        <v>120</v>
      </c>
      <c r="D97" s="321" t="s">
        <v>1</v>
      </c>
      <c r="E97" s="322" t="s">
        <v>1</v>
      </c>
      <c r="F97" s="323">
        <v>289.269</v>
      </c>
      <c r="G97" s="39"/>
      <c r="H97" s="45"/>
    </row>
    <row r="98" spans="1:8" s="2" customFormat="1" ht="16.8" customHeight="1">
      <c r="A98" s="39"/>
      <c r="B98" s="45"/>
      <c r="C98" s="324" t="s">
        <v>120</v>
      </c>
      <c r="D98" s="324" t="s">
        <v>124</v>
      </c>
      <c r="E98" s="18" t="s">
        <v>1</v>
      </c>
      <c r="F98" s="325">
        <v>289.269</v>
      </c>
      <c r="G98" s="39"/>
      <c r="H98" s="45"/>
    </row>
    <row r="99" spans="1:8" s="2" customFormat="1" ht="16.8" customHeight="1">
      <c r="A99" s="39"/>
      <c r="B99" s="45"/>
      <c r="C99" s="326" t="s">
        <v>790</v>
      </c>
      <c r="D99" s="39"/>
      <c r="E99" s="39"/>
      <c r="F99" s="39"/>
      <c r="G99" s="39"/>
      <c r="H99" s="45"/>
    </row>
    <row r="100" spans="1:8" s="2" customFormat="1" ht="12">
      <c r="A100" s="39"/>
      <c r="B100" s="45"/>
      <c r="C100" s="324" t="s">
        <v>245</v>
      </c>
      <c r="D100" s="324" t="s">
        <v>246</v>
      </c>
      <c r="E100" s="18" t="s">
        <v>186</v>
      </c>
      <c r="F100" s="325">
        <v>86.781</v>
      </c>
      <c r="G100" s="39"/>
      <c r="H100" s="45"/>
    </row>
    <row r="101" spans="1:8" s="2" customFormat="1" ht="12">
      <c r="A101" s="39"/>
      <c r="B101" s="45"/>
      <c r="C101" s="324" t="s">
        <v>263</v>
      </c>
      <c r="D101" s="324" t="s">
        <v>264</v>
      </c>
      <c r="E101" s="18" t="s">
        <v>186</v>
      </c>
      <c r="F101" s="325">
        <v>202.488</v>
      </c>
      <c r="G101" s="39"/>
      <c r="H101" s="45"/>
    </row>
    <row r="102" spans="1:8" s="2" customFormat="1" ht="16.8" customHeight="1">
      <c r="A102" s="39"/>
      <c r="B102" s="45"/>
      <c r="C102" s="324" t="s">
        <v>267</v>
      </c>
      <c r="D102" s="324" t="s">
        <v>268</v>
      </c>
      <c r="E102" s="18" t="s">
        <v>186</v>
      </c>
      <c r="F102" s="325">
        <v>86.781</v>
      </c>
      <c r="G102" s="39"/>
      <c r="H102" s="45"/>
    </row>
    <row r="103" spans="1:8" s="2" customFormat="1" ht="16.8" customHeight="1">
      <c r="A103" s="39"/>
      <c r="B103" s="45"/>
      <c r="C103" s="324" t="s">
        <v>272</v>
      </c>
      <c r="D103" s="324" t="s">
        <v>273</v>
      </c>
      <c r="E103" s="18" t="s">
        <v>186</v>
      </c>
      <c r="F103" s="325">
        <v>202.488</v>
      </c>
      <c r="G103" s="39"/>
      <c r="H103" s="45"/>
    </row>
    <row r="104" spans="1:8" s="2" customFormat="1" ht="12">
      <c r="A104" s="39"/>
      <c r="B104" s="45"/>
      <c r="C104" s="324" t="s">
        <v>281</v>
      </c>
      <c r="D104" s="324" t="s">
        <v>282</v>
      </c>
      <c r="E104" s="18" t="s">
        <v>283</v>
      </c>
      <c r="F104" s="325">
        <v>520.684</v>
      </c>
      <c r="G104" s="39"/>
      <c r="H104" s="45"/>
    </row>
    <row r="105" spans="1:8" s="2" customFormat="1" ht="16.8" customHeight="1">
      <c r="A105" s="39"/>
      <c r="B105" s="45"/>
      <c r="C105" s="324" t="s">
        <v>276</v>
      </c>
      <c r="D105" s="324" t="s">
        <v>277</v>
      </c>
      <c r="E105" s="18" t="s">
        <v>186</v>
      </c>
      <c r="F105" s="325">
        <v>289.269</v>
      </c>
      <c r="G105" s="39"/>
      <c r="H105" s="45"/>
    </row>
    <row r="106" spans="1:8" s="2" customFormat="1" ht="16.8" customHeight="1">
      <c r="A106" s="39"/>
      <c r="B106" s="45"/>
      <c r="C106" s="320" t="s">
        <v>122</v>
      </c>
      <c r="D106" s="321" t="s">
        <v>1</v>
      </c>
      <c r="E106" s="322" t="s">
        <v>1</v>
      </c>
      <c r="F106" s="323">
        <v>0.25</v>
      </c>
      <c r="G106" s="39"/>
      <c r="H106" s="45"/>
    </row>
    <row r="107" spans="1:8" s="2" customFormat="1" ht="16.8" customHeight="1">
      <c r="A107" s="39"/>
      <c r="B107" s="45"/>
      <c r="C107" s="324" t="s">
        <v>1</v>
      </c>
      <c r="D107" s="324" t="s">
        <v>300</v>
      </c>
      <c r="E107" s="18" t="s">
        <v>1</v>
      </c>
      <c r="F107" s="325">
        <v>0</v>
      </c>
      <c r="G107" s="39"/>
      <c r="H107" s="45"/>
    </row>
    <row r="108" spans="1:8" s="2" customFormat="1" ht="16.8" customHeight="1">
      <c r="A108" s="39"/>
      <c r="B108" s="45"/>
      <c r="C108" s="324" t="s">
        <v>1</v>
      </c>
      <c r="D108" s="324" t="s">
        <v>301</v>
      </c>
      <c r="E108" s="18" t="s">
        <v>1</v>
      </c>
      <c r="F108" s="325">
        <v>0</v>
      </c>
      <c r="G108" s="39"/>
      <c r="H108" s="45"/>
    </row>
    <row r="109" spans="1:8" s="2" customFormat="1" ht="16.8" customHeight="1">
      <c r="A109" s="39"/>
      <c r="B109" s="45"/>
      <c r="C109" s="324" t="s">
        <v>122</v>
      </c>
      <c r="D109" s="324" t="s">
        <v>302</v>
      </c>
      <c r="E109" s="18" t="s">
        <v>1</v>
      </c>
      <c r="F109" s="325">
        <v>0.25</v>
      </c>
      <c r="G109" s="39"/>
      <c r="H109" s="45"/>
    </row>
    <row r="110" spans="1:8" s="2" customFormat="1" ht="16.8" customHeight="1">
      <c r="A110" s="39"/>
      <c r="B110" s="45"/>
      <c r="C110" s="326" t="s">
        <v>790</v>
      </c>
      <c r="D110" s="39"/>
      <c r="E110" s="39"/>
      <c r="F110" s="39"/>
      <c r="G110" s="39"/>
      <c r="H110" s="45"/>
    </row>
    <row r="111" spans="1:8" s="2" customFormat="1" ht="16.8" customHeight="1">
      <c r="A111" s="39"/>
      <c r="B111" s="45"/>
      <c r="C111" s="324" t="s">
        <v>297</v>
      </c>
      <c r="D111" s="324" t="s">
        <v>298</v>
      </c>
      <c r="E111" s="18" t="s">
        <v>186</v>
      </c>
      <c r="F111" s="325">
        <v>0.25</v>
      </c>
      <c r="G111" s="39"/>
      <c r="H111" s="45"/>
    </row>
    <row r="112" spans="1:8" s="2" customFormat="1" ht="16.8" customHeight="1">
      <c r="A112" s="39"/>
      <c r="B112" s="45"/>
      <c r="C112" s="324" t="s">
        <v>267</v>
      </c>
      <c r="D112" s="324" t="s">
        <v>268</v>
      </c>
      <c r="E112" s="18" t="s">
        <v>186</v>
      </c>
      <c r="F112" s="325">
        <v>257.222</v>
      </c>
      <c r="G112" s="39"/>
      <c r="H112" s="45"/>
    </row>
    <row r="113" spans="1:8" s="2" customFormat="1" ht="16.8" customHeight="1">
      <c r="A113" s="39"/>
      <c r="B113" s="45"/>
      <c r="C113" s="324" t="s">
        <v>317</v>
      </c>
      <c r="D113" s="324" t="s">
        <v>318</v>
      </c>
      <c r="E113" s="18" t="s">
        <v>283</v>
      </c>
      <c r="F113" s="325">
        <v>0.45</v>
      </c>
      <c r="G113" s="39"/>
      <c r="H113" s="45"/>
    </row>
    <row r="114" spans="1:8" s="2" customFormat="1" ht="16.8" customHeight="1">
      <c r="A114" s="39"/>
      <c r="B114" s="45"/>
      <c r="C114" s="320" t="s">
        <v>124</v>
      </c>
      <c r="D114" s="321" t="s">
        <v>125</v>
      </c>
      <c r="E114" s="322" t="s">
        <v>1</v>
      </c>
      <c r="F114" s="323">
        <v>289.269</v>
      </c>
      <c r="G114" s="39"/>
      <c r="H114" s="45"/>
    </row>
    <row r="115" spans="1:8" s="2" customFormat="1" ht="16.8" customHeight="1">
      <c r="A115" s="39"/>
      <c r="B115" s="45"/>
      <c r="C115" s="324" t="s">
        <v>1</v>
      </c>
      <c r="D115" s="324" t="s">
        <v>172</v>
      </c>
      <c r="E115" s="18" t="s">
        <v>1</v>
      </c>
      <c r="F115" s="325">
        <v>0</v>
      </c>
      <c r="G115" s="39"/>
      <c r="H115" s="45"/>
    </row>
    <row r="116" spans="1:8" s="2" customFormat="1" ht="16.8" customHeight="1">
      <c r="A116" s="39"/>
      <c r="B116" s="45"/>
      <c r="C116" s="324" t="s">
        <v>1</v>
      </c>
      <c r="D116" s="324" t="s">
        <v>248</v>
      </c>
      <c r="E116" s="18" t="s">
        <v>1</v>
      </c>
      <c r="F116" s="325">
        <v>0</v>
      </c>
      <c r="G116" s="39"/>
      <c r="H116" s="45"/>
    </row>
    <row r="117" spans="1:8" s="2" customFormat="1" ht="16.8" customHeight="1">
      <c r="A117" s="39"/>
      <c r="B117" s="45"/>
      <c r="C117" s="324" t="s">
        <v>1</v>
      </c>
      <c r="D117" s="324" t="s">
        <v>249</v>
      </c>
      <c r="E117" s="18" t="s">
        <v>1</v>
      </c>
      <c r="F117" s="325">
        <v>0</v>
      </c>
      <c r="G117" s="39"/>
      <c r="H117" s="45"/>
    </row>
    <row r="118" spans="1:8" s="2" customFormat="1" ht="16.8" customHeight="1">
      <c r="A118" s="39"/>
      <c r="B118" s="45"/>
      <c r="C118" s="324" t="s">
        <v>1</v>
      </c>
      <c r="D118" s="324" t="s">
        <v>250</v>
      </c>
      <c r="E118" s="18" t="s">
        <v>1</v>
      </c>
      <c r="F118" s="325">
        <v>38.8</v>
      </c>
      <c r="G118" s="39"/>
      <c r="H118" s="45"/>
    </row>
    <row r="119" spans="1:8" s="2" customFormat="1" ht="16.8" customHeight="1">
      <c r="A119" s="39"/>
      <c r="B119" s="45"/>
      <c r="C119" s="324" t="s">
        <v>1</v>
      </c>
      <c r="D119" s="324" t="s">
        <v>251</v>
      </c>
      <c r="E119" s="18" t="s">
        <v>1</v>
      </c>
      <c r="F119" s="325">
        <v>2.24</v>
      </c>
      <c r="G119" s="39"/>
      <c r="H119" s="45"/>
    </row>
    <row r="120" spans="1:8" s="2" customFormat="1" ht="16.8" customHeight="1">
      <c r="A120" s="39"/>
      <c r="B120" s="45"/>
      <c r="C120" s="324" t="s">
        <v>1</v>
      </c>
      <c r="D120" s="324" t="s">
        <v>252</v>
      </c>
      <c r="E120" s="18" t="s">
        <v>1</v>
      </c>
      <c r="F120" s="325">
        <v>0</v>
      </c>
      <c r="G120" s="39"/>
      <c r="H120" s="45"/>
    </row>
    <row r="121" spans="1:8" s="2" customFormat="1" ht="16.8" customHeight="1">
      <c r="A121" s="39"/>
      <c r="B121" s="45"/>
      <c r="C121" s="324" t="s">
        <v>1</v>
      </c>
      <c r="D121" s="324" t="s">
        <v>253</v>
      </c>
      <c r="E121" s="18" t="s">
        <v>1</v>
      </c>
      <c r="F121" s="325">
        <v>232.8</v>
      </c>
      <c r="G121" s="39"/>
      <c r="H121" s="45"/>
    </row>
    <row r="122" spans="1:8" s="2" customFormat="1" ht="16.8" customHeight="1">
      <c r="A122" s="39"/>
      <c r="B122" s="45"/>
      <c r="C122" s="324" t="s">
        <v>1</v>
      </c>
      <c r="D122" s="324" t="s">
        <v>254</v>
      </c>
      <c r="E122" s="18" t="s">
        <v>1</v>
      </c>
      <c r="F122" s="325">
        <v>13.44</v>
      </c>
      <c r="G122" s="39"/>
      <c r="H122" s="45"/>
    </row>
    <row r="123" spans="1:8" s="2" customFormat="1" ht="16.8" customHeight="1">
      <c r="A123" s="39"/>
      <c r="B123" s="45"/>
      <c r="C123" s="324" t="s">
        <v>1</v>
      </c>
      <c r="D123" s="324" t="s">
        <v>255</v>
      </c>
      <c r="E123" s="18" t="s">
        <v>1</v>
      </c>
      <c r="F123" s="325">
        <v>0</v>
      </c>
      <c r="G123" s="39"/>
      <c r="H123" s="45"/>
    </row>
    <row r="124" spans="1:8" s="2" customFormat="1" ht="16.8" customHeight="1">
      <c r="A124" s="39"/>
      <c r="B124" s="45"/>
      <c r="C124" s="324" t="s">
        <v>1</v>
      </c>
      <c r="D124" s="324" t="s">
        <v>256</v>
      </c>
      <c r="E124" s="18" t="s">
        <v>1</v>
      </c>
      <c r="F124" s="325">
        <v>0.16</v>
      </c>
      <c r="G124" s="39"/>
      <c r="H124" s="45"/>
    </row>
    <row r="125" spans="1:8" s="2" customFormat="1" ht="16.8" customHeight="1">
      <c r="A125" s="39"/>
      <c r="B125" s="45"/>
      <c r="C125" s="324" t="s">
        <v>1</v>
      </c>
      <c r="D125" s="324" t="s">
        <v>257</v>
      </c>
      <c r="E125" s="18" t="s">
        <v>1</v>
      </c>
      <c r="F125" s="325">
        <v>0.25</v>
      </c>
      <c r="G125" s="39"/>
      <c r="H125" s="45"/>
    </row>
    <row r="126" spans="1:8" s="2" customFormat="1" ht="16.8" customHeight="1">
      <c r="A126" s="39"/>
      <c r="B126" s="45"/>
      <c r="C126" s="324" t="s">
        <v>1</v>
      </c>
      <c r="D126" s="324" t="s">
        <v>258</v>
      </c>
      <c r="E126" s="18" t="s">
        <v>1</v>
      </c>
      <c r="F126" s="325">
        <v>0.056</v>
      </c>
      <c r="G126" s="39"/>
      <c r="H126" s="45"/>
    </row>
    <row r="127" spans="1:8" s="2" customFormat="1" ht="16.8" customHeight="1">
      <c r="A127" s="39"/>
      <c r="B127" s="45"/>
      <c r="C127" s="324" t="s">
        <v>1</v>
      </c>
      <c r="D127" s="324" t="s">
        <v>259</v>
      </c>
      <c r="E127" s="18" t="s">
        <v>1</v>
      </c>
      <c r="F127" s="325">
        <v>0.848</v>
      </c>
      <c r="G127" s="39"/>
      <c r="H127" s="45"/>
    </row>
    <row r="128" spans="1:8" s="2" customFormat="1" ht="16.8" customHeight="1">
      <c r="A128" s="39"/>
      <c r="B128" s="45"/>
      <c r="C128" s="324" t="s">
        <v>1</v>
      </c>
      <c r="D128" s="324" t="s">
        <v>260</v>
      </c>
      <c r="E128" s="18" t="s">
        <v>1</v>
      </c>
      <c r="F128" s="325">
        <v>0.675</v>
      </c>
      <c r="G128" s="39"/>
      <c r="H128" s="45"/>
    </row>
    <row r="129" spans="1:8" s="2" customFormat="1" ht="16.8" customHeight="1">
      <c r="A129" s="39"/>
      <c r="B129" s="45"/>
      <c r="C129" s="324" t="s">
        <v>124</v>
      </c>
      <c r="D129" s="324" t="s">
        <v>125</v>
      </c>
      <c r="E129" s="18" t="s">
        <v>1</v>
      </c>
      <c r="F129" s="325">
        <v>289.269</v>
      </c>
      <c r="G129" s="39"/>
      <c r="H129" s="45"/>
    </row>
    <row r="130" spans="1:8" s="2" customFormat="1" ht="16.8" customHeight="1">
      <c r="A130" s="39"/>
      <c r="B130" s="45"/>
      <c r="C130" s="326" t="s">
        <v>790</v>
      </c>
      <c r="D130" s="39"/>
      <c r="E130" s="39"/>
      <c r="F130" s="39"/>
      <c r="G130" s="39"/>
      <c r="H130" s="45"/>
    </row>
    <row r="131" spans="1:8" s="2" customFormat="1" ht="12">
      <c r="A131" s="39"/>
      <c r="B131" s="45"/>
      <c r="C131" s="324" t="s">
        <v>245</v>
      </c>
      <c r="D131" s="324" t="s">
        <v>246</v>
      </c>
      <c r="E131" s="18" t="s">
        <v>186</v>
      </c>
      <c r="F131" s="325">
        <v>86.781</v>
      </c>
      <c r="G131" s="39"/>
      <c r="H131" s="45"/>
    </row>
    <row r="132" spans="1:8" s="2" customFormat="1" ht="16.8" customHeight="1">
      <c r="A132" s="39"/>
      <c r="B132" s="45"/>
      <c r="C132" s="324" t="s">
        <v>287</v>
      </c>
      <c r="D132" s="324" t="s">
        <v>288</v>
      </c>
      <c r="E132" s="18" t="s">
        <v>289</v>
      </c>
      <c r="F132" s="325">
        <v>287.077</v>
      </c>
      <c r="G132" s="39"/>
      <c r="H132" s="45"/>
    </row>
    <row r="133" spans="1:8" s="2" customFormat="1" ht="16.8" customHeight="1">
      <c r="A133" s="39"/>
      <c r="B133" s="45"/>
      <c r="C133" s="320" t="s">
        <v>126</v>
      </c>
      <c r="D133" s="321" t="s">
        <v>1</v>
      </c>
      <c r="E133" s="322" t="s">
        <v>1</v>
      </c>
      <c r="F133" s="323">
        <v>0.589</v>
      </c>
      <c r="G133" s="39"/>
      <c r="H133" s="45"/>
    </row>
    <row r="134" spans="1:8" s="2" customFormat="1" ht="16.8" customHeight="1">
      <c r="A134" s="39"/>
      <c r="B134" s="45"/>
      <c r="C134" s="324" t="s">
        <v>1</v>
      </c>
      <c r="D134" s="324" t="s">
        <v>172</v>
      </c>
      <c r="E134" s="18" t="s">
        <v>1</v>
      </c>
      <c r="F134" s="325">
        <v>0</v>
      </c>
      <c r="G134" s="39"/>
      <c r="H134" s="45"/>
    </row>
    <row r="135" spans="1:8" s="2" customFormat="1" ht="16.8" customHeight="1">
      <c r="A135" s="39"/>
      <c r="B135" s="45"/>
      <c r="C135" s="324" t="s">
        <v>126</v>
      </c>
      <c r="D135" s="324" t="s">
        <v>296</v>
      </c>
      <c r="E135" s="18" t="s">
        <v>1</v>
      </c>
      <c r="F135" s="325">
        <v>0.589</v>
      </c>
      <c r="G135" s="39"/>
      <c r="H135" s="45"/>
    </row>
    <row r="136" spans="1:8" s="2" customFormat="1" ht="16.8" customHeight="1">
      <c r="A136" s="39"/>
      <c r="B136" s="45"/>
      <c r="C136" s="326" t="s">
        <v>790</v>
      </c>
      <c r="D136" s="39"/>
      <c r="E136" s="39"/>
      <c r="F136" s="39"/>
      <c r="G136" s="39"/>
      <c r="H136" s="45"/>
    </row>
    <row r="137" spans="1:8" s="2" customFormat="1" ht="16.8" customHeight="1">
      <c r="A137" s="39"/>
      <c r="B137" s="45"/>
      <c r="C137" s="324" t="s">
        <v>293</v>
      </c>
      <c r="D137" s="324" t="s">
        <v>294</v>
      </c>
      <c r="E137" s="18" t="s">
        <v>186</v>
      </c>
      <c r="F137" s="325">
        <v>0.589</v>
      </c>
      <c r="G137" s="39"/>
      <c r="H137" s="45"/>
    </row>
    <row r="138" spans="1:8" s="2" customFormat="1" ht="16.8" customHeight="1">
      <c r="A138" s="39"/>
      <c r="B138" s="45"/>
      <c r="C138" s="324" t="s">
        <v>267</v>
      </c>
      <c r="D138" s="324" t="s">
        <v>268</v>
      </c>
      <c r="E138" s="18" t="s">
        <v>186</v>
      </c>
      <c r="F138" s="325">
        <v>257.222</v>
      </c>
      <c r="G138" s="39"/>
      <c r="H138" s="45"/>
    </row>
    <row r="139" spans="1:8" s="2" customFormat="1" ht="16.8" customHeight="1">
      <c r="A139" s="39"/>
      <c r="B139" s="45"/>
      <c r="C139" s="324" t="s">
        <v>312</v>
      </c>
      <c r="D139" s="324" t="s">
        <v>313</v>
      </c>
      <c r="E139" s="18" t="s">
        <v>283</v>
      </c>
      <c r="F139" s="325">
        <v>1.06</v>
      </c>
      <c r="G139" s="39"/>
      <c r="H139" s="45"/>
    </row>
    <row r="140" spans="1:8" s="2" customFormat="1" ht="16.8" customHeight="1">
      <c r="A140" s="39"/>
      <c r="B140" s="45"/>
      <c r="C140" s="320" t="s">
        <v>128</v>
      </c>
      <c r="D140" s="321" t="s">
        <v>1</v>
      </c>
      <c r="E140" s="322" t="s">
        <v>1</v>
      </c>
      <c r="F140" s="323">
        <v>549.746</v>
      </c>
      <c r="G140" s="39"/>
      <c r="H140" s="45"/>
    </row>
    <row r="141" spans="1:8" s="2" customFormat="1" ht="16.8" customHeight="1">
      <c r="A141" s="39"/>
      <c r="B141" s="45"/>
      <c r="C141" s="324" t="s">
        <v>1</v>
      </c>
      <c r="D141" s="324" t="s">
        <v>172</v>
      </c>
      <c r="E141" s="18" t="s">
        <v>1</v>
      </c>
      <c r="F141" s="325">
        <v>0</v>
      </c>
      <c r="G141" s="39"/>
      <c r="H141" s="45"/>
    </row>
    <row r="142" spans="1:8" s="2" customFormat="1" ht="16.8" customHeight="1">
      <c r="A142" s="39"/>
      <c r="B142" s="45"/>
      <c r="C142" s="324" t="s">
        <v>1</v>
      </c>
      <c r="D142" s="324" t="s">
        <v>193</v>
      </c>
      <c r="E142" s="18" t="s">
        <v>1</v>
      </c>
      <c r="F142" s="325">
        <v>0</v>
      </c>
      <c r="G142" s="39"/>
      <c r="H142" s="45"/>
    </row>
    <row r="143" spans="1:8" s="2" customFormat="1" ht="16.8" customHeight="1">
      <c r="A143" s="39"/>
      <c r="B143" s="45"/>
      <c r="C143" s="324" t="s">
        <v>1</v>
      </c>
      <c r="D143" s="324" t="s">
        <v>194</v>
      </c>
      <c r="E143" s="18" t="s">
        <v>1</v>
      </c>
      <c r="F143" s="325">
        <v>702.12</v>
      </c>
      <c r="G143" s="39"/>
      <c r="H143" s="45"/>
    </row>
    <row r="144" spans="1:8" s="2" customFormat="1" ht="16.8" customHeight="1">
      <c r="A144" s="39"/>
      <c r="B144" s="45"/>
      <c r="C144" s="324" t="s">
        <v>1</v>
      </c>
      <c r="D144" s="324" t="s">
        <v>195</v>
      </c>
      <c r="E144" s="18" t="s">
        <v>1</v>
      </c>
      <c r="F144" s="325">
        <v>37.84</v>
      </c>
      <c r="G144" s="39"/>
      <c r="H144" s="45"/>
    </row>
    <row r="145" spans="1:8" s="2" customFormat="1" ht="16.8" customHeight="1">
      <c r="A145" s="39"/>
      <c r="B145" s="45"/>
      <c r="C145" s="324" t="s">
        <v>1</v>
      </c>
      <c r="D145" s="324" t="s">
        <v>196</v>
      </c>
      <c r="E145" s="18" t="s">
        <v>1</v>
      </c>
      <c r="F145" s="325">
        <v>0.85</v>
      </c>
      <c r="G145" s="39"/>
      <c r="H145" s="45"/>
    </row>
    <row r="146" spans="1:8" s="2" customFormat="1" ht="16.8" customHeight="1">
      <c r="A146" s="39"/>
      <c r="B146" s="45"/>
      <c r="C146" s="324" t="s">
        <v>1</v>
      </c>
      <c r="D146" s="324" t="s">
        <v>197</v>
      </c>
      <c r="E146" s="18" t="s">
        <v>1</v>
      </c>
      <c r="F146" s="325">
        <v>0.056</v>
      </c>
      <c r="G146" s="39"/>
      <c r="H146" s="45"/>
    </row>
    <row r="147" spans="1:8" s="2" customFormat="1" ht="16.8" customHeight="1">
      <c r="A147" s="39"/>
      <c r="B147" s="45"/>
      <c r="C147" s="324" t="s">
        <v>1</v>
      </c>
      <c r="D147" s="324" t="s">
        <v>198</v>
      </c>
      <c r="E147" s="18" t="s">
        <v>1</v>
      </c>
      <c r="F147" s="325">
        <v>2.363</v>
      </c>
      <c r="G147" s="39"/>
      <c r="H147" s="45"/>
    </row>
    <row r="148" spans="1:8" s="2" customFormat="1" ht="16.8" customHeight="1">
      <c r="A148" s="39"/>
      <c r="B148" s="45"/>
      <c r="C148" s="324" t="s">
        <v>1</v>
      </c>
      <c r="D148" s="324" t="s">
        <v>199</v>
      </c>
      <c r="E148" s="18" t="s">
        <v>1</v>
      </c>
      <c r="F148" s="325">
        <v>1.68</v>
      </c>
      <c r="G148" s="39"/>
      <c r="H148" s="45"/>
    </row>
    <row r="149" spans="1:8" s="2" customFormat="1" ht="16.8" customHeight="1">
      <c r="A149" s="39"/>
      <c r="B149" s="45"/>
      <c r="C149" s="324" t="s">
        <v>1</v>
      </c>
      <c r="D149" s="324" t="s">
        <v>200</v>
      </c>
      <c r="E149" s="18" t="s">
        <v>1</v>
      </c>
      <c r="F149" s="325">
        <v>-184.6</v>
      </c>
      <c r="G149" s="39"/>
      <c r="H149" s="45"/>
    </row>
    <row r="150" spans="1:8" s="2" customFormat="1" ht="16.8" customHeight="1">
      <c r="A150" s="39"/>
      <c r="B150" s="45"/>
      <c r="C150" s="324" t="s">
        <v>1</v>
      </c>
      <c r="D150" s="324" t="s">
        <v>201</v>
      </c>
      <c r="E150" s="18" t="s">
        <v>1</v>
      </c>
      <c r="F150" s="325">
        <v>-10.563</v>
      </c>
      <c r="G150" s="39"/>
      <c r="H150" s="45"/>
    </row>
    <row r="151" spans="1:8" s="2" customFormat="1" ht="16.8" customHeight="1">
      <c r="A151" s="39"/>
      <c r="B151" s="45"/>
      <c r="C151" s="324" t="s">
        <v>128</v>
      </c>
      <c r="D151" s="324" t="s">
        <v>125</v>
      </c>
      <c r="E151" s="18" t="s">
        <v>1</v>
      </c>
      <c r="F151" s="325">
        <v>549.746</v>
      </c>
      <c r="G151" s="39"/>
      <c r="H151" s="45"/>
    </row>
    <row r="152" spans="1:8" s="2" customFormat="1" ht="16.8" customHeight="1">
      <c r="A152" s="39"/>
      <c r="B152" s="45"/>
      <c r="C152" s="326" t="s">
        <v>790</v>
      </c>
      <c r="D152" s="39"/>
      <c r="E152" s="39"/>
      <c r="F152" s="39"/>
      <c r="G152" s="39"/>
      <c r="H152" s="45"/>
    </row>
    <row r="153" spans="1:8" s="2" customFormat="1" ht="12">
      <c r="A153" s="39"/>
      <c r="B153" s="45"/>
      <c r="C153" s="324" t="s">
        <v>190</v>
      </c>
      <c r="D153" s="324" t="s">
        <v>191</v>
      </c>
      <c r="E153" s="18" t="s">
        <v>186</v>
      </c>
      <c r="F153" s="325">
        <v>164.924</v>
      </c>
      <c r="G153" s="39"/>
      <c r="H153" s="45"/>
    </row>
    <row r="154" spans="1:8" s="2" customFormat="1" ht="12">
      <c r="A154" s="39"/>
      <c r="B154" s="45"/>
      <c r="C154" s="324" t="s">
        <v>204</v>
      </c>
      <c r="D154" s="324" t="s">
        <v>205</v>
      </c>
      <c r="E154" s="18" t="s">
        <v>186</v>
      </c>
      <c r="F154" s="325">
        <v>384.822</v>
      </c>
      <c r="G154" s="39"/>
      <c r="H154" s="45"/>
    </row>
    <row r="155" spans="1:8" s="2" customFormat="1" ht="16.8" customHeight="1">
      <c r="A155" s="39"/>
      <c r="B155" s="45"/>
      <c r="C155" s="324" t="s">
        <v>287</v>
      </c>
      <c r="D155" s="324" t="s">
        <v>288</v>
      </c>
      <c r="E155" s="18" t="s">
        <v>289</v>
      </c>
      <c r="F155" s="325">
        <v>287.077</v>
      </c>
      <c r="G155" s="39"/>
      <c r="H155" s="45"/>
    </row>
    <row r="156" spans="1:8" s="2" customFormat="1" ht="16.8" customHeight="1">
      <c r="A156" s="39"/>
      <c r="B156" s="45"/>
      <c r="C156" s="320" t="s">
        <v>130</v>
      </c>
      <c r="D156" s="321" t="s">
        <v>1</v>
      </c>
      <c r="E156" s="322" t="s">
        <v>1</v>
      </c>
      <c r="F156" s="323">
        <v>26.6</v>
      </c>
      <c r="G156" s="39"/>
      <c r="H156" s="45"/>
    </row>
    <row r="157" spans="1:8" s="2" customFormat="1" ht="16.8" customHeight="1">
      <c r="A157" s="39"/>
      <c r="B157" s="45"/>
      <c r="C157" s="324" t="s">
        <v>1</v>
      </c>
      <c r="D157" s="324" t="s">
        <v>212</v>
      </c>
      <c r="E157" s="18" t="s">
        <v>1</v>
      </c>
      <c r="F157" s="325">
        <v>0</v>
      </c>
      <c r="G157" s="39"/>
      <c r="H157" s="45"/>
    </row>
    <row r="158" spans="1:8" s="2" customFormat="1" ht="16.8" customHeight="1">
      <c r="A158" s="39"/>
      <c r="B158" s="45"/>
      <c r="C158" s="324" t="s">
        <v>1</v>
      </c>
      <c r="D158" s="324" t="s">
        <v>213</v>
      </c>
      <c r="E158" s="18" t="s">
        <v>1</v>
      </c>
      <c r="F158" s="325">
        <v>29.6</v>
      </c>
      <c r="G158" s="39"/>
      <c r="H158" s="45"/>
    </row>
    <row r="159" spans="1:8" s="2" customFormat="1" ht="16.8" customHeight="1">
      <c r="A159" s="39"/>
      <c r="B159" s="45"/>
      <c r="C159" s="324" t="s">
        <v>1</v>
      </c>
      <c r="D159" s="324" t="s">
        <v>214</v>
      </c>
      <c r="E159" s="18" t="s">
        <v>1</v>
      </c>
      <c r="F159" s="325">
        <v>-3</v>
      </c>
      <c r="G159" s="39"/>
      <c r="H159" s="45"/>
    </row>
    <row r="160" spans="1:8" s="2" customFormat="1" ht="16.8" customHeight="1">
      <c r="A160" s="39"/>
      <c r="B160" s="45"/>
      <c r="C160" s="324" t="s">
        <v>130</v>
      </c>
      <c r="D160" s="324" t="s">
        <v>125</v>
      </c>
      <c r="E160" s="18" t="s">
        <v>1</v>
      </c>
      <c r="F160" s="325">
        <v>26.6</v>
      </c>
      <c r="G160" s="39"/>
      <c r="H160" s="45"/>
    </row>
    <row r="161" spans="1:8" s="2" customFormat="1" ht="16.8" customHeight="1">
      <c r="A161" s="39"/>
      <c r="B161" s="45"/>
      <c r="C161" s="326" t="s">
        <v>790</v>
      </c>
      <c r="D161" s="39"/>
      <c r="E161" s="39"/>
      <c r="F161" s="39"/>
      <c r="G161" s="39"/>
      <c r="H161" s="45"/>
    </row>
    <row r="162" spans="1:8" s="2" customFormat="1" ht="12">
      <c r="A162" s="39"/>
      <c r="B162" s="45"/>
      <c r="C162" s="324" t="s">
        <v>209</v>
      </c>
      <c r="D162" s="324" t="s">
        <v>210</v>
      </c>
      <c r="E162" s="18" t="s">
        <v>186</v>
      </c>
      <c r="F162" s="325">
        <v>7.98</v>
      </c>
      <c r="G162" s="39"/>
      <c r="H162" s="45"/>
    </row>
    <row r="163" spans="1:8" s="2" customFormat="1" ht="12">
      <c r="A163" s="39"/>
      <c r="B163" s="45"/>
      <c r="C163" s="324" t="s">
        <v>217</v>
      </c>
      <c r="D163" s="324" t="s">
        <v>218</v>
      </c>
      <c r="E163" s="18" t="s">
        <v>186</v>
      </c>
      <c r="F163" s="325">
        <v>18.62</v>
      </c>
      <c r="G163" s="39"/>
      <c r="H163" s="45"/>
    </row>
    <row r="164" spans="1:8" s="2" customFormat="1" ht="16.8" customHeight="1">
      <c r="A164" s="39"/>
      <c r="B164" s="45"/>
      <c r="C164" s="324" t="s">
        <v>287</v>
      </c>
      <c r="D164" s="324" t="s">
        <v>288</v>
      </c>
      <c r="E164" s="18" t="s">
        <v>289</v>
      </c>
      <c r="F164" s="325">
        <v>287.077</v>
      </c>
      <c r="G164" s="39"/>
      <c r="H164" s="45"/>
    </row>
    <row r="165" spans="1:8" s="2" customFormat="1" ht="26.4" customHeight="1">
      <c r="A165" s="39"/>
      <c r="B165" s="45"/>
      <c r="C165" s="319" t="s">
        <v>791</v>
      </c>
      <c r="D165" s="319" t="s">
        <v>86</v>
      </c>
      <c r="E165" s="39"/>
      <c r="F165" s="39"/>
      <c r="G165" s="39"/>
      <c r="H165" s="45"/>
    </row>
    <row r="166" spans="1:8" s="2" customFormat="1" ht="16.8" customHeight="1">
      <c r="A166" s="39"/>
      <c r="B166" s="45"/>
      <c r="C166" s="320" t="s">
        <v>98</v>
      </c>
      <c r="D166" s="321" t="s">
        <v>93</v>
      </c>
      <c r="E166" s="322" t="s">
        <v>1</v>
      </c>
      <c r="F166" s="323">
        <v>24.25</v>
      </c>
      <c r="G166" s="39"/>
      <c r="H166" s="45"/>
    </row>
    <row r="167" spans="1:8" s="2" customFormat="1" ht="16.8" customHeight="1">
      <c r="A167" s="39"/>
      <c r="B167" s="45"/>
      <c r="C167" s="324" t="s">
        <v>1</v>
      </c>
      <c r="D167" s="324" t="s">
        <v>172</v>
      </c>
      <c r="E167" s="18" t="s">
        <v>1</v>
      </c>
      <c r="F167" s="325">
        <v>0</v>
      </c>
      <c r="G167" s="39"/>
      <c r="H167" s="45"/>
    </row>
    <row r="168" spans="1:8" s="2" customFormat="1" ht="16.8" customHeight="1">
      <c r="A168" s="39"/>
      <c r="B168" s="45"/>
      <c r="C168" s="324" t="s">
        <v>1</v>
      </c>
      <c r="D168" s="324" t="s">
        <v>248</v>
      </c>
      <c r="E168" s="18" t="s">
        <v>1</v>
      </c>
      <c r="F168" s="325">
        <v>0</v>
      </c>
      <c r="G168" s="39"/>
      <c r="H168" s="45"/>
    </row>
    <row r="169" spans="1:8" s="2" customFormat="1" ht="16.8" customHeight="1">
      <c r="A169" s="39"/>
      <c r="B169" s="45"/>
      <c r="C169" s="324" t="s">
        <v>1</v>
      </c>
      <c r="D169" s="324" t="s">
        <v>638</v>
      </c>
      <c r="E169" s="18" t="s">
        <v>1</v>
      </c>
      <c r="F169" s="325">
        <v>0</v>
      </c>
      <c r="G169" s="39"/>
      <c r="H169" s="45"/>
    </row>
    <row r="170" spans="1:8" s="2" customFormat="1" ht="16.8" customHeight="1">
      <c r="A170" s="39"/>
      <c r="B170" s="45"/>
      <c r="C170" s="324" t="s">
        <v>1</v>
      </c>
      <c r="D170" s="324" t="s">
        <v>639</v>
      </c>
      <c r="E170" s="18" t="s">
        <v>1</v>
      </c>
      <c r="F170" s="325">
        <v>24.25</v>
      </c>
      <c r="G170" s="39"/>
      <c r="H170" s="45"/>
    </row>
    <row r="171" spans="1:8" s="2" customFormat="1" ht="16.8" customHeight="1">
      <c r="A171" s="39"/>
      <c r="B171" s="45"/>
      <c r="C171" s="324" t="s">
        <v>98</v>
      </c>
      <c r="D171" s="324" t="s">
        <v>93</v>
      </c>
      <c r="E171" s="18" t="s">
        <v>1</v>
      </c>
      <c r="F171" s="325">
        <v>24.25</v>
      </c>
      <c r="G171" s="39"/>
      <c r="H171" s="45"/>
    </row>
    <row r="172" spans="1:8" s="2" customFormat="1" ht="16.8" customHeight="1">
      <c r="A172" s="39"/>
      <c r="B172" s="45"/>
      <c r="C172" s="326" t="s">
        <v>790</v>
      </c>
      <c r="D172" s="39"/>
      <c r="E172" s="39"/>
      <c r="F172" s="39"/>
      <c r="G172" s="39"/>
      <c r="H172" s="45"/>
    </row>
    <row r="173" spans="1:8" s="2" customFormat="1" ht="12">
      <c r="A173" s="39"/>
      <c r="B173" s="45"/>
      <c r="C173" s="324" t="s">
        <v>245</v>
      </c>
      <c r="D173" s="324" t="s">
        <v>246</v>
      </c>
      <c r="E173" s="18" t="s">
        <v>186</v>
      </c>
      <c r="F173" s="325">
        <v>7.275</v>
      </c>
      <c r="G173" s="39"/>
      <c r="H173" s="45"/>
    </row>
    <row r="174" spans="1:8" s="2" customFormat="1" ht="16.8" customHeight="1">
      <c r="A174" s="39"/>
      <c r="B174" s="45"/>
      <c r="C174" s="324" t="s">
        <v>267</v>
      </c>
      <c r="D174" s="324" t="s">
        <v>268</v>
      </c>
      <c r="E174" s="18" t="s">
        <v>186</v>
      </c>
      <c r="F174" s="325">
        <v>24.25</v>
      </c>
      <c r="G174" s="39"/>
      <c r="H174" s="45"/>
    </row>
    <row r="175" spans="1:8" s="2" customFormat="1" ht="16.8" customHeight="1">
      <c r="A175" s="39"/>
      <c r="B175" s="45"/>
      <c r="C175" s="324" t="s">
        <v>364</v>
      </c>
      <c r="D175" s="324" t="s">
        <v>365</v>
      </c>
      <c r="E175" s="18" t="s">
        <v>289</v>
      </c>
      <c r="F175" s="325">
        <v>24.25</v>
      </c>
      <c r="G175" s="39"/>
      <c r="H175" s="45"/>
    </row>
    <row r="176" spans="1:8" s="2" customFormat="1" ht="16.8" customHeight="1">
      <c r="A176" s="39"/>
      <c r="B176" s="45"/>
      <c r="C176" s="320" t="s">
        <v>115</v>
      </c>
      <c r="D176" s="321" t="s">
        <v>1</v>
      </c>
      <c r="E176" s="322" t="s">
        <v>1</v>
      </c>
      <c r="F176" s="323">
        <v>24.25</v>
      </c>
      <c r="G176" s="39"/>
      <c r="H176" s="45"/>
    </row>
    <row r="177" spans="1:8" s="2" customFormat="1" ht="16.8" customHeight="1">
      <c r="A177" s="39"/>
      <c r="B177" s="45"/>
      <c r="C177" s="324" t="s">
        <v>1</v>
      </c>
      <c r="D177" s="324" t="s">
        <v>300</v>
      </c>
      <c r="E177" s="18" t="s">
        <v>1</v>
      </c>
      <c r="F177" s="325">
        <v>0</v>
      </c>
      <c r="G177" s="39"/>
      <c r="H177" s="45"/>
    </row>
    <row r="178" spans="1:8" s="2" customFormat="1" ht="16.8" customHeight="1">
      <c r="A178" s="39"/>
      <c r="B178" s="45"/>
      <c r="C178" s="324" t="s">
        <v>1</v>
      </c>
      <c r="D178" s="324" t="s">
        <v>328</v>
      </c>
      <c r="E178" s="18" t="s">
        <v>1</v>
      </c>
      <c r="F178" s="325">
        <v>0</v>
      </c>
      <c r="G178" s="39"/>
      <c r="H178" s="45"/>
    </row>
    <row r="179" spans="1:8" s="2" customFormat="1" ht="16.8" customHeight="1">
      <c r="A179" s="39"/>
      <c r="B179" s="45"/>
      <c r="C179" s="324" t="s">
        <v>1</v>
      </c>
      <c r="D179" s="324" t="s">
        <v>98</v>
      </c>
      <c r="E179" s="18" t="s">
        <v>1</v>
      </c>
      <c r="F179" s="325">
        <v>24.25</v>
      </c>
      <c r="G179" s="39"/>
      <c r="H179" s="45"/>
    </row>
    <row r="180" spans="1:8" s="2" customFormat="1" ht="16.8" customHeight="1">
      <c r="A180" s="39"/>
      <c r="B180" s="45"/>
      <c r="C180" s="324" t="s">
        <v>115</v>
      </c>
      <c r="D180" s="324" t="s">
        <v>125</v>
      </c>
      <c r="E180" s="18" t="s">
        <v>1</v>
      </c>
      <c r="F180" s="325">
        <v>24.25</v>
      </c>
      <c r="G180" s="39"/>
      <c r="H180" s="45"/>
    </row>
    <row r="181" spans="1:8" s="2" customFormat="1" ht="16.8" customHeight="1">
      <c r="A181" s="39"/>
      <c r="B181" s="45"/>
      <c r="C181" s="326" t="s">
        <v>790</v>
      </c>
      <c r="D181" s="39"/>
      <c r="E181" s="39"/>
      <c r="F181" s="39"/>
      <c r="G181" s="39"/>
      <c r="H181" s="45"/>
    </row>
    <row r="182" spans="1:8" s="2" customFormat="1" ht="16.8" customHeight="1">
      <c r="A182" s="39"/>
      <c r="B182" s="45"/>
      <c r="C182" s="324" t="s">
        <v>267</v>
      </c>
      <c r="D182" s="324" t="s">
        <v>268</v>
      </c>
      <c r="E182" s="18" t="s">
        <v>186</v>
      </c>
      <c r="F182" s="325">
        <v>24.25</v>
      </c>
      <c r="G182" s="39"/>
      <c r="H182" s="45"/>
    </row>
    <row r="183" spans="1:8" s="2" customFormat="1" ht="12">
      <c r="A183" s="39"/>
      <c r="B183" s="45"/>
      <c r="C183" s="324" t="s">
        <v>331</v>
      </c>
      <c r="D183" s="324" t="s">
        <v>332</v>
      </c>
      <c r="E183" s="18" t="s">
        <v>186</v>
      </c>
      <c r="F183" s="325">
        <v>24.25</v>
      </c>
      <c r="G183" s="39"/>
      <c r="H183" s="45"/>
    </row>
    <row r="184" spans="1:8" s="2" customFormat="1" ht="16.8" customHeight="1">
      <c r="A184" s="39"/>
      <c r="B184" s="45"/>
      <c r="C184" s="320" t="s">
        <v>120</v>
      </c>
      <c r="D184" s="321" t="s">
        <v>1</v>
      </c>
      <c r="E184" s="322" t="s">
        <v>1</v>
      </c>
      <c r="F184" s="323">
        <v>24.25</v>
      </c>
      <c r="G184" s="39"/>
      <c r="H184" s="45"/>
    </row>
    <row r="185" spans="1:8" s="2" customFormat="1" ht="16.8" customHeight="1">
      <c r="A185" s="39"/>
      <c r="B185" s="45"/>
      <c r="C185" s="324" t="s">
        <v>120</v>
      </c>
      <c r="D185" s="324" t="s">
        <v>124</v>
      </c>
      <c r="E185" s="18" t="s">
        <v>1</v>
      </c>
      <c r="F185" s="325">
        <v>24.25</v>
      </c>
      <c r="G185" s="39"/>
      <c r="H185" s="45"/>
    </row>
    <row r="186" spans="1:8" s="2" customFormat="1" ht="16.8" customHeight="1">
      <c r="A186" s="39"/>
      <c r="B186" s="45"/>
      <c r="C186" s="326" t="s">
        <v>790</v>
      </c>
      <c r="D186" s="39"/>
      <c r="E186" s="39"/>
      <c r="F186" s="39"/>
      <c r="G186" s="39"/>
      <c r="H186" s="45"/>
    </row>
    <row r="187" spans="1:8" s="2" customFormat="1" ht="12">
      <c r="A187" s="39"/>
      <c r="B187" s="45"/>
      <c r="C187" s="324" t="s">
        <v>245</v>
      </c>
      <c r="D187" s="324" t="s">
        <v>246</v>
      </c>
      <c r="E187" s="18" t="s">
        <v>186</v>
      </c>
      <c r="F187" s="325">
        <v>7.275</v>
      </c>
      <c r="G187" s="39"/>
      <c r="H187" s="45"/>
    </row>
    <row r="188" spans="1:8" s="2" customFormat="1" ht="12">
      <c r="A188" s="39"/>
      <c r="B188" s="45"/>
      <c r="C188" s="324" t="s">
        <v>263</v>
      </c>
      <c r="D188" s="324" t="s">
        <v>264</v>
      </c>
      <c r="E188" s="18" t="s">
        <v>186</v>
      </c>
      <c r="F188" s="325">
        <v>16.975</v>
      </c>
      <c r="G188" s="39"/>
      <c r="H188" s="45"/>
    </row>
    <row r="189" spans="1:8" s="2" customFormat="1" ht="12">
      <c r="A189" s="39"/>
      <c r="B189" s="45"/>
      <c r="C189" s="324" t="s">
        <v>281</v>
      </c>
      <c r="D189" s="324" t="s">
        <v>282</v>
      </c>
      <c r="E189" s="18" t="s">
        <v>283</v>
      </c>
      <c r="F189" s="325">
        <v>43.65</v>
      </c>
      <c r="G189" s="39"/>
      <c r="H189" s="45"/>
    </row>
    <row r="190" spans="1:8" s="2" customFormat="1" ht="16.8" customHeight="1">
      <c r="A190" s="39"/>
      <c r="B190" s="45"/>
      <c r="C190" s="324" t="s">
        <v>276</v>
      </c>
      <c r="D190" s="324" t="s">
        <v>277</v>
      </c>
      <c r="E190" s="18" t="s">
        <v>186</v>
      </c>
      <c r="F190" s="325">
        <v>24.25</v>
      </c>
      <c r="G190" s="39"/>
      <c r="H190" s="45"/>
    </row>
    <row r="191" spans="1:8" s="2" customFormat="1" ht="16.8" customHeight="1">
      <c r="A191" s="39"/>
      <c r="B191" s="45"/>
      <c r="C191" s="320" t="s">
        <v>124</v>
      </c>
      <c r="D191" s="321" t="s">
        <v>125</v>
      </c>
      <c r="E191" s="322" t="s">
        <v>1</v>
      </c>
      <c r="F191" s="323">
        <v>24.25</v>
      </c>
      <c r="G191" s="39"/>
      <c r="H191" s="45"/>
    </row>
    <row r="192" spans="1:8" s="2" customFormat="1" ht="16.8" customHeight="1">
      <c r="A192" s="39"/>
      <c r="B192" s="45"/>
      <c r="C192" s="324" t="s">
        <v>1</v>
      </c>
      <c r="D192" s="324" t="s">
        <v>172</v>
      </c>
      <c r="E192" s="18" t="s">
        <v>1</v>
      </c>
      <c r="F192" s="325">
        <v>0</v>
      </c>
      <c r="G192" s="39"/>
      <c r="H192" s="45"/>
    </row>
    <row r="193" spans="1:8" s="2" customFormat="1" ht="16.8" customHeight="1">
      <c r="A193" s="39"/>
      <c r="B193" s="45"/>
      <c r="C193" s="324" t="s">
        <v>1</v>
      </c>
      <c r="D193" s="324" t="s">
        <v>248</v>
      </c>
      <c r="E193" s="18" t="s">
        <v>1</v>
      </c>
      <c r="F193" s="325">
        <v>0</v>
      </c>
      <c r="G193" s="39"/>
      <c r="H193" s="45"/>
    </row>
    <row r="194" spans="1:8" s="2" customFormat="1" ht="16.8" customHeight="1">
      <c r="A194" s="39"/>
      <c r="B194" s="45"/>
      <c r="C194" s="324" t="s">
        <v>1</v>
      </c>
      <c r="D194" s="324" t="s">
        <v>638</v>
      </c>
      <c r="E194" s="18" t="s">
        <v>1</v>
      </c>
      <c r="F194" s="325">
        <v>0</v>
      </c>
      <c r="G194" s="39"/>
      <c r="H194" s="45"/>
    </row>
    <row r="195" spans="1:8" s="2" customFormat="1" ht="16.8" customHeight="1">
      <c r="A195" s="39"/>
      <c r="B195" s="45"/>
      <c r="C195" s="324" t="s">
        <v>1</v>
      </c>
      <c r="D195" s="324" t="s">
        <v>639</v>
      </c>
      <c r="E195" s="18" t="s">
        <v>1</v>
      </c>
      <c r="F195" s="325">
        <v>24.25</v>
      </c>
      <c r="G195" s="39"/>
      <c r="H195" s="45"/>
    </row>
    <row r="196" spans="1:8" s="2" customFormat="1" ht="16.8" customHeight="1">
      <c r="A196" s="39"/>
      <c r="B196" s="45"/>
      <c r="C196" s="324" t="s">
        <v>124</v>
      </c>
      <c r="D196" s="324" t="s">
        <v>125</v>
      </c>
      <c r="E196" s="18" t="s">
        <v>1</v>
      </c>
      <c r="F196" s="325">
        <v>24.25</v>
      </c>
      <c r="G196" s="39"/>
      <c r="H196" s="45"/>
    </row>
    <row r="197" spans="1:8" s="2" customFormat="1" ht="16.8" customHeight="1">
      <c r="A197" s="39"/>
      <c r="B197" s="45"/>
      <c r="C197" s="326" t="s">
        <v>790</v>
      </c>
      <c r="D197" s="39"/>
      <c r="E197" s="39"/>
      <c r="F197" s="39"/>
      <c r="G197" s="39"/>
      <c r="H197" s="45"/>
    </row>
    <row r="198" spans="1:8" s="2" customFormat="1" ht="12">
      <c r="A198" s="39"/>
      <c r="B198" s="45"/>
      <c r="C198" s="324" t="s">
        <v>245</v>
      </c>
      <c r="D198" s="324" t="s">
        <v>246</v>
      </c>
      <c r="E198" s="18" t="s">
        <v>186</v>
      </c>
      <c r="F198" s="325">
        <v>7.275</v>
      </c>
      <c r="G198" s="39"/>
      <c r="H198" s="45"/>
    </row>
    <row r="199" spans="1:8" s="2" customFormat="1" ht="16.8" customHeight="1">
      <c r="A199" s="39"/>
      <c r="B199" s="45"/>
      <c r="C199" s="324" t="s">
        <v>287</v>
      </c>
      <c r="D199" s="324" t="s">
        <v>288</v>
      </c>
      <c r="E199" s="18" t="s">
        <v>289</v>
      </c>
      <c r="F199" s="325">
        <v>99.937</v>
      </c>
      <c r="G199" s="39"/>
      <c r="H199" s="45"/>
    </row>
    <row r="200" spans="1:8" s="2" customFormat="1" ht="16.8" customHeight="1">
      <c r="A200" s="39"/>
      <c r="B200" s="45"/>
      <c r="C200" s="320" t="s">
        <v>128</v>
      </c>
      <c r="D200" s="321" t="s">
        <v>1</v>
      </c>
      <c r="E200" s="322" t="s">
        <v>1</v>
      </c>
      <c r="F200" s="323">
        <v>124.187</v>
      </c>
      <c r="G200" s="39"/>
      <c r="H200" s="45"/>
    </row>
    <row r="201" spans="1:8" s="2" customFormat="1" ht="16.8" customHeight="1">
      <c r="A201" s="39"/>
      <c r="B201" s="45"/>
      <c r="C201" s="324" t="s">
        <v>1</v>
      </c>
      <c r="D201" s="324" t="s">
        <v>172</v>
      </c>
      <c r="E201" s="18" t="s">
        <v>1</v>
      </c>
      <c r="F201" s="325">
        <v>0</v>
      </c>
      <c r="G201" s="39"/>
      <c r="H201" s="45"/>
    </row>
    <row r="202" spans="1:8" s="2" customFormat="1" ht="16.8" customHeight="1">
      <c r="A202" s="39"/>
      <c r="B202" s="45"/>
      <c r="C202" s="324" t="s">
        <v>1</v>
      </c>
      <c r="D202" s="324" t="s">
        <v>193</v>
      </c>
      <c r="E202" s="18" t="s">
        <v>1</v>
      </c>
      <c r="F202" s="325">
        <v>0</v>
      </c>
      <c r="G202" s="39"/>
      <c r="H202" s="45"/>
    </row>
    <row r="203" spans="1:8" s="2" customFormat="1" ht="16.8" customHeight="1">
      <c r="A203" s="39"/>
      <c r="B203" s="45"/>
      <c r="C203" s="324" t="s">
        <v>1</v>
      </c>
      <c r="D203" s="324" t="s">
        <v>630</v>
      </c>
      <c r="E203" s="18" t="s">
        <v>1</v>
      </c>
      <c r="F203" s="325">
        <v>0</v>
      </c>
      <c r="G203" s="39"/>
      <c r="H203" s="45"/>
    </row>
    <row r="204" spans="1:8" s="2" customFormat="1" ht="16.8" customHeight="1">
      <c r="A204" s="39"/>
      <c r="B204" s="45"/>
      <c r="C204" s="324" t="s">
        <v>1</v>
      </c>
      <c r="D204" s="324" t="s">
        <v>631</v>
      </c>
      <c r="E204" s="18" t="s">
        <v>1</v>
      </c>
      <c r="F204" s="325">
        <v>242.5</v>
      </c>
      <c r="G204" s="39"/>
      <c r="H204" s="45"/>
    </row>
    <row r="205" spans="1:8" s="2" customFormat="1" ht="16.8" customHeight="1">
      <c r="A205" s="39"/>
      <c r="B205" s="45"/>
      <c r="C205" s="324" t="s">
        <v>1</v>
      </c>
      <c r="D205" s="324" t="s">
        <v>632</v>
      </c>
      <c r="E205" s="18" t="s">
        <v>1</v>
      </c>
      <c r="F205" s="325">
        <v>-2.938</v>
      </c>
      <c r="G205" s="39"/>
      <c r="H205" s="45"/>
    </row>
    <row r="206" spans="1:8" s="2" customFormat="1" ht="16.8" customHeight="1">
      <c r="A206" s="39"/>
      <c r="B206" s="45"/>
      <c r="C206" s="324" t="s">
        <v>1</v>
      </c>
      <c r="D206" s="324" t="s">
        <v>633</v>
      </c>
      <c r="E206" s="18" t="s">
        <v>1</v>
      </c>
      <c r="F206" s="325">
        <v>-115.375</v>
      </c>
      <c r="G206" s="39"/>
      <c r="H206" s="45"/>
    </row>
    <row r="207" spans="1:8" s="2" customFormat="1" ht="16.8" customHeight="1">
      <c r="A207" s="39"/>
      <c r="B207" s="45"/>
      <c r="C207" s="324" t="s">
        <v>128</v>
      </c>
      <c r="D207" s="324" t="s">
        <v>125</v>
      </c>
      <c r="E207" s="18" t="s">
        <v>1</v>
      </c>
      <c r="F207" s="325">
        <v>124.187</v>
      </c>
      <c r="G207" s="39"/>
      <c r="H207" s="45"/>
    </row>
    <row r="208" spans="1:8" s="2" customFormat="1" ht="16.8" customHeight="1">
      <c r="A208" s="39"/>
      <c r="B208" s="45"/>
      <c r="C208" s="326" t="s">
        <v>790</v>
      </c>
      <c r="D208" s="39"/>
      <c r="E208" s="39"/>
      <c r="F208" s="39"/>
      <c r="G208" s="39"/>
      <c r="H208" s="45"/>
    </row>
    <row r="209" spans="1:8" s="2" customFormat="1" ht="12">
      <c r="A209" s="39"/>
      <c r="B209" s="45"/>
      <c r="C209" s="324" t="s">
        <v>627</v>
      </c>
      <c r="D209" s="324" t="s">
        <v>628</v>
      </c>
      <c r="E209" s="18" t="s">
        <v>186</v>
      </c>
      <c r="F209" s="325">
        <v>37.256</v>
      </c>
      <c r="G209" s="39"/>
      <c r="H209" s="45"/>
    </row>
    <row r="210" spans="1:8" s="2" customFormat="1" ht="12">
      <c r="A210" s="39"/>
      <c r="B210" s="45"/>
      <c r="C210" s="324" t="s">
        <v>634</v>
      </c>
      <c r="D210" s="324" t="s">
        <v>635</v>
      </c>
      <c r="E210" s="18" t="s">
        <v>186</v>
      </c>
      <c r="F210" s="325">
        <v>86.931</v>
      </c>
      <c r="G210" s="39"/>
      <c r="H210" s="45"/>
    </row>
    <row r="211" spans="1:8" s="2" customFormat="1" ht="16.8" customHeight="1">
      <c r="A211" s="39"/>
      <c r="B211" s="45"/>
      <c r="C211" s="324" t="s">
        <v>287</v>
      </c>
      <c r="D211" s="324" t="s">
        <v>288</v>
      </c>
      <c r="E211" s="18" t="s">
        <v>289</v>
      </c>
      <c r="F211" s="325">
        <v>99.937</v>
      </c>
      <c r="G211" s="39"/>
      <c r="H211" s="45"/>
    </row>
    <row r="212" spans="1:8" s="2" customFormat="1" ht="7.4" customHeight="1">
      <c r="A212" s="39"/>
      <c r="B212" s="183"/>
      <c r="C212" s="184"/>
      <c r="D212" s="184"/>
      <c r="E212" s="184"/>
      <c r="F212" s="184"/>
      <c r="G212" s="184"/>
      <c r="H212" s="45"/>
    </row>
    <row r="213" spans="1:8" s="2" customFormat="1" ht="12">
      <c r="A213" s="39"/>
      <c r="B213" s="39"/>
      <c r="C213" s="39"/>
      <c r="D213" s="39"/>
      <c r="E213" s="39"/>
      <c r="F213" s="39"/>
      <c r="G213" s="39"/>
      <c r="H213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DESKTOPKASPAROV\Uživatel</dc:creator>
  <cp:keywords/>
  <dc:description/>
  <cp:lastModifiedBy>DESKTOPKASPAROV\Uživatel</cp:lastModifiedBy>
  <dcterms:created xsi:type="dcterms:W3CDTF">2020-06-08T09:06:47Z</dcterms:created>
  <dcterms:modified xsi:type="dcterms:W3CDTF">2020-06-08T09:06:54Z</dcterms:modified>
  <cp:category/>
  <cp:version/>
  <cp:contentType/>
  <cp:contentStatus/>
</cp:coreProperties>
</file>