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ZAKÁZKY\2021\Litomysl_Vodni_Valy\ROZPOCET\"/>
    </mc:Choice>
  </mc:AlternateContent>
  <bookViews>
    <workbookView xWindow="0" yWindow="0" windowWidth="0" windowHeight="0"/>
  </bookViews>
  <sheets>
    <sheet name="Rekapitulace stavby" sheetId="1" r:id="rId1"/>
    <sheet name="01 - Vodovodní řady N, V" sheetId="2" r:id="rId2"/>
    <sheet name="02 - Vodovodní přípojky" sheetId="3" r:id="rId3"/>
    <sheet name="03 - Suchovod" sheetId="4" r:id="rId4"/>
    <sheet name="VRN - Vedlejší náklady st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'01 - Vodovodní řady N, V'!$C$128:$K$592</definedName>
    <definedName name="_xlnm.Print_Area" localSheetId="1">'01 - Vodovodní řady N, V'!$C$4:$J$76,'01 - Vodovodní řady N, V'!$C$82:$J$110,'01 - Vodovodní řady N, V'!$C$116:$K$592</definedName>
    <definedName name="_xlnm.Print_Titles" localSheetId="1">'01 - Vodovodní řady N, V'!$128:$128</definedName>
    <definedName name="_xlnm._FilterDatabase" localSheetId="2" hidden="1">'02 - Vodovodní přípojky'!$C$127:$K$438</definedName>
    <definedName name="_xlnm.Print_Area" localSheetId="2">'02 - Vodovodní přípojky'!$C$4:$J$76,'02 - Vodovodní přípojky'!$C$82:$J$109,'02 - Vodovodní přípojky'!$C$115:$K$438</definedName>
    <definedName name="_xlnm.Print_Titles" localSheetId="2">'02 - Vodovodní přípojky'!$127:$127</definedName>
    <definedName name="_xlnm._FilterDatabase" localSheetId="3" hidden="1">'03 - Suchovod'!$C$124:$K$318</definedName>
    <definedName name="_xlnm.Print_Area" localSheetId="3">'03 - Suchovod'!$C$4:$J$76,'03 - Suchovod'!$C$82:$J$106,'03 - Suchovod'!$C$112:$K$318</definedName>
    <definedName name="_xlnm.Print_Titles" localSheetId="3">'03 - Suchovod'!$124:$124</definedName>
    <definedName name="_xlnm._FilterDatabase" localSheetId="4" hidden="1">'VRN - Vedlejší náklady st...'!$C$119:$K$151</definedName>
    <definedName name="_xlnm.Print_Area" localSheetId="4">'VRN - Vedlejší náklady st...'!$C$4:$J$76,'VRN - Vedlejší náklady st...'!$C$82:$J$101,'VRN - Vedlejší náklady st...'!$C$107:$K$151</definedName>
    <definedName name="_xlnm.Print_Titles" localSheetId="4">'VRN - Vedlejší náklady st...'!$119:$119</definedName>
    <definedName name="_xlnm.Print_Area" localSheetId="5">'Seznam figur'!$C$4:$G$454</definedName>
    <definedName name="_xlnm.Print_Titles" localSheetId="5">'Seznam figur'!$9:$9</definedName>
  </definedNames>
  <calcPr/>
</workbook>
</file>

<file path=xl/calcChain.xml><?xml version="1.0" encoding="utf-8"?>
<calcChain xmlns="http://schemas.openxmlformats.org/spreadsheetml/2006/main">
  <c i="6" l="1" r="D7"/>
  <c i="5" r="J37"/>
  <c r="J36"/>
  <c i="1" r="AY98"/>
  <c i="5" r="J35"/>
  <c i="1" r="AX98"/>
  <c i="5" r="BI149"/>
  <c r="BH149"/>
  <c r="BG149"/>
  <c r="BF149"/>
  <c r="T149"/>
  <c r="T148"/>
  <c r="R149"/>
  <c r="R148"/>
  <c r="P149"/>
  <c r="P148"/>
  <c r="BI144"/>
  <c r="BH144"/>
  <c r="BG144"/>
  <c r="BF144"/>
  <c r="T144"/>
  <c r="R144"/>
  <c r="P144"/>
  <c r="BI142"/>
  <c r="BH142"/>
  <c r="BG142"/>
  <c r="BF142"/>
  <c r="T142"/>
  <c r="R142"/>
  <c r="P142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6"/>
  <c r="BH126"/>
  <c r="BG126"/>
  <c r="BF126"/>
  <c r="T126"/>
  <c r="R126"/>
  <c r="P126"/>
  <c r="BI123"/>
  <c r="BH123"/>
  <c r="BG123"/>
  <c r="BF123"/>
  <c r="T123"/>
  <c r="R123"/>
  <c r="P123"/>
  <c r="J117"/>
  <c r="J116"/>
  <c r="F114"/>
  <c r="E112"/>
  <c r="J92"/>
  <c r="J91"/>
  <c r="F89"/>
  <c r="E87"/>
  <c r="J18"/>
  <c r="E18"/>
  <c r="F92"/>
  <c r="J17"/>
  <c r="J15"/>
  <c r="E15"/>
  <c r="F116"/>
  <c r="J14"/>
  <c r="J12"/>
  <c r="J89"/>
  <c r="E7"/>
  <c r="E110"/>
  <c i="4" r="J37"/>
  <c r="J36"/>
  <c i="1" r="AY97"/>
  <c i="4" r="J35"/>
  <c i="1" r="AX97"/>
  <c i="4" r="BI317"/>
  <c r="BH317"/>
  <c r="BG317"/>
  <c r="BF317"/>
  <c r="T317"/>
  <c r="T316"/>
  <c r="R317"/>
  <c r="R316"/>
  <c r="P317"/>
  <c r="P316"/>
  <c r="BI314"/>
  <c r="BH314"/>
  <c r="BG314"/>
  <c r="BF314"/>
  <c r="T314"/>
  <c r="R314"/>
  <c r="P314"/>
  <c r="BI312"/>
  <c r="BH312"/>
  <c r="BG312"/>
  <c r="BF312"/>
  <c r="T312"/>
  <c r="R312"/>
  <c r="P312"/>
  <c r="BI310"/>
  <c r="BH310"/>
  <c r="BG310"/>
  <c r="BF310"/>
  <c r="T310"/>
  <c r="R310"/>
  <c r="P310"/>
  <c r="BI307"/>
  <c r="BH307"/>
  <c r="BG307"/>
  <c r="BF307"/>
  <c r="T307"/>
  <c r="R307"/>
  <c r="P307"/>
  <c r="BI305"/>
  <c r="BH305"/>
  <c r="BG305"/>
  <c r="BF305"/>
  <c r="T305"/>
  <c r="R305"/>
  <c r="P305"/>
  <c r="BI302"/>
  <c r="BH302"/>
  <c r="BG302"/>
  <c r="BF302"/>
  <c r="T302"/>
  <c r="T301"/>
  <c r="R302"/>
  <c r="R301"/>
  <c r="P302"/>
  <c r="P301"/>
  <c r="BI298"/>
  <c r="BH298"/>
  <c r="BG298"/>
  <c r="BF298"/>
  <c r="T298"/>
  <c r="R298"/>
  <c r="P298"/>
  <c r="BI296"/>
  <c r="BH296"/>
  <c r="BG296"/>
  <c r="BF296"/>
  <c r="T296"/>
  <c r="R296"/>
  <c r="P296"/>
  <c r="BI292"/>
  <c r="BH292"/>
  <c r="BG292"/>
  <c r="BF292"/>
  <c r="T292"/>
  <c r="R292"/>
  <c r="P292"/>
  <c r="BI288"/>
  <c r="BH288"/>
  <c r="BG288"/>
  <c r="BF288"/>
  <c r="T288"/>
  <c r="R288"/>
  <c r="P288"/>
  <c r="BI283"/>
  <c r="BH283"/>
  <c r="BG283"/>
  <c r="BF283"/>
  <c r="T283"/>
  <c r="R283"/>
  <c r="P283"/>
  <c r="BI278"/>
  <c r="BH278"/>
  <c r="BG278"/>
  <c r="BF278"/>
  <c r="T278"/>
  <c r="R278"/>
  <c r="P278"/>
  <c r="BI274"/>
  <c r="BH274"/>
  <c r="BG274"/>
  <c r="BF274"/>
  <c r="T274"/>
  <c r="R274"/>
  <c r="P274"/>
  <c r="BI271"/>
  <c r="BH271"/>
  <c r="BG271"/>
  <c r="BF271"/>
  <c r="T271"/>
  <c r="R271"/>
  <c r="P271"/>
  <c r="BI268"/>
  <c r="BH268"/>
  <c r="BG268"/>
  <c r="BF268"/>
  <c r="T268"/>
  <c r="R268"/>
  <c r="P268"/>
  <c r="BI265"/>
  <c r="BH265"/>
  <c r="BG265"/>
  <c r="BF265"/>
  <c r="T265"/>
  <c r="R265"/>
  <c r="P265"/>
  <c r="BI262"/>
  <c r="BH262"/>
  <c r="BG262"/>
  <c r="BF262"/>
  <c r="T262"/>
  <c r="R262"/>
  <c r="P262"/>
  <c r="BI258"/>
  <c r="BH258"/>
  <c r="BG258"/>
  <c r="BF258"/>
  <c r="T258"/>
  <c r="R258"/>
  <c r="P258"/>
  <c r="BI255"/>
  <c r="BH255"/>
  <c r="BG255"/>
  <c r="BF255"/>
  <c r="T255"/>
  <c r="R255"/>
  <c r="P255"/>
  <c r="BI252"/>
  <c r="BH252"/>
  <c r="BG252"/>
  <c r="BF252"/>
  <c r="T252"/>
  <c r="R252"/>
  <c r="P252"/>
  <c r="BI249"/>
  <c r="BH249"/>
  <c r="BG249"/>
  <c r="BF249"/>
  <c r="T249"/>
  <c r="R249"/>
  <c r="P249"/>
  <c r="BI246"/>
  <c r="BH246"/>
  <c r="BG246"/>
  <c r="BF246"/>
  <c r="T246"/>
  <c r="R246"/>
  <c r="P246"/>
  <c r="BI243"/>
  <c r="BH243"/>
  <c r="BG243"/>
  <c r="BF243"/>
  <c r="T243"/>
  <c r="R243"/>
  <c r="P243"/>
  <c r="BI240"/>
  <c r="BH240"/>
  <c r="BG240"/>
  <c r="BF240"/>
  <c r="T240"/>
  <c r="R240"/>
  <c r="P240"/>
  <c r="BI237"/>
  <c r="BH237"/>
  <c r="BG237"/>
  <c r="BF237"/>
  <c r="T237"/>
  <c r="R237"/>
  <c r="P237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19"/>
  <c r="BH219"/>
  <c r="BG219"/>
  <c r="BF219"/>
  <c r="T219"/>
  <c r="R219"/>
  <c r="P219"/>
  <c r="BI217"/>
  <c r="BH217"/>
  <c r="BG217"/>
  <c r="BF217"/>
  <c r="T217"/>
  <c r="R217"/>
  <c r="P217"/>
  <c r="BI213"/>
  <c r="BH213"/>
  <c r="BG213"/>
  <c r="BF213"/>
  <c r="T213"/>
  <c r="R213"/>
  <c r="P213"/>
  <c r="BI211"/>
  <c r="BH211"/>
  <c r="BG211"/>
  <c r="BF211"/>
  <c r="T211"/>
  <c r="R211"/>
  <c r="P211"/>
  <c r="BI207"/>
  <c r="BH207"/>
  <c r="BG207"/>
  <c r="BF207"/>
  <c r="T207"/>
  <c r="R207"/>
  <c r="P207"/>
  <c r="BI204"/>
  <c r="BH204"/>
  <c r="BG204"/>
  <c r="BF204"/>
  <c r="T204"/>
  <c r="R204"/>
  <c r="P204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6"/>
  <c r="BH186"/>
  <c r="BG186"/>
  <c r="BF186"/>
  <c r="T186"/>
  <c r="T185"/>
  <c r="R186"/>
  <c r="R185"/>
  <c r="P186"/>
  <c r="P185"/>
  <c r="BI183"/>
  <c r="BH183"/>
  <c r="BG183"/>
  <c r="BF183"/>
  <c r="T183"/>
  <c r="R183"/>
  <c r="P183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59"/>
  <c r="BH159"/>
  <c r="BG159"/>
  <c r="BF159"/>
  <c r="T159"/>
  <c r="R159"/>
  <c r="P159"/>
  <c r="BI157"/>
  <c r="BH157"/>
  <c r="BG157"/>
  <c r="BF157"/>
  <c r="T157"/>
  <c r="R157"/>
  <c r="P157"/>
  <c r="BI152"/>
  <c r="BH152"/>
  <c r="BG152"/>
  <c r="BF152"/>
  <c r="T152"/>
  <c r="R152"/>
  <c r="P152"/>
  <c r="BI150"/>
  <c r="BH150"/>
  <c r="BG150"/>
  <c r="BF150"/>
  <c r="T150"/>
  <c r="R150"/>
  <c r="P150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J122"/>
  <c r="J121"/>
  <c r="F119"/>
  <c r="E117"/>
  <c r="J92"/>
  <c r="J91"/>
  <c r="F89"/>
  <c r="E87"/>
  <c r="J18"/>
  <c r="E18"/>
  <c r="F122"/>
  <c r="J17"/>
  <c r="J15"/>
  <c r="E15"/>
  <c r="F91"/>
  <c r="J14"/>
  <c r="J12"/>
  <c r="J119"/>
  <c r="E7"/>
  <c r="E85"/>
  <c i="3" r="J37"/>
  <c r="J36"/>
  <c i="1" r="AY96"/>
  <c i="3" r="J35"/>
  <c i="1" r="AX96"/>
  <c i="3" r="BI438"/>
  <c r="BH438"/>
  <c r="BG438"/>
  <c r="BF438"/>
  <c r="T438"/>
  <c r="R438"/>
  <c r="P438"/>
  <c r="BI435"/>
  <c r="BH435"/>
  <c r="BG435"/>
  <c r="BF435"/>
  <c r="T435"/>
  <c r="R435"/>
  <c r="P435"/>
  <c r="BI433"/>
  <c r="BH433"/>
  <c r="BG433"/>
  <c r="BF433"/>
  <c r="T433"/>
  <c r="R433"/>
  <c r="P433"/>
  <c r="BI430"/>
  <c r="BH430"/>
  <c r="BG430"/>
  <c r="BF430"/>
  <c r="T430"/>
  <c r="R430"/>
  <c r="P430"/>
  <c r="BI428"/>
  <c r="BH428"/>
  <c r="BG428"/>
  <c r="BF428"/>
  <c r="T428"/>
  <c r="R428"/>
  <c r="P428"/>
  <c r="BI423"/>
  <c r="BH423"/>
  <c r="BG423"/>
  <c r="BF423"/>
  <c r="T423"/>
  <c r="R423"/>
  <c r="P423"/>
  <c r="BI419"/>
  <c r="BH419"/>
  <c r="BG419"/>
  <c r="BF419"/>
  <c r="T419"/>
  <c r="T418"/>
  <c r="R419"/>
  <c r="R418"/>
  <c r="P419"/>
  <c r="P418"/>
  <c r="BI416"/>
  <c r="BH416"/>
  <c r="BG416"/>
  <c r="BF416"/>
  <c r="T416"/>
  <c r="R416"/>
  <c r="P416"/>
  <c r="BI414"/>
  <c r="BH414"/>
  <c r="BG414"/>
  <c r="BF414"/>
  <c r="T414"/>
  <c r="R414"/>
  <c r="P414"/>
  <c r="BI412"/>
  <c r="BH412"/>
  <c r="BG412"/>
  <c r="BF412"/>
  <c r="T412"/>
  <c r="R412"/>
  <c r="P412"/>
  <c r="BI410"/>
  <c r="BH410"/>
  <c r="BG410"/>
  <c r="BF410"/>
  <c r="T410"/>
  <c r="R410"/>
  <c r="P410"/>
  <c r="BI407"/>
  <c r="BH407"/>
  <c r="BG407"/>
  <c r="BF407"/>
  <c r="T407"/>
  <c r="R407"/>
  <c r="P407"/>
  <c r="BI405"/>
  <c r="BH405"/>
  <c r="BG405"/>
  <c r="BF405"/>
  <c r="T405"/>
  <c r="R405"/>
  <c r="P405"/>
  <c r="BI402"/>
  <c r="BH402"/>
  <c r="BG402"/>
  <c r="BF402"/>
  <c r="T402"/>
  <c r="T401"/>
  <c r="R402"/>
  <c r="R401"/>
  <c r="P402"/>
  <c r="P401"/>
  <c r="BI398"/>
  <c r="BH398"/>
  <c r="BG398"/>
  <c r="BF398"/>
  <c r="T398"/>
  <c r="R398"/>
  <c r="P398"/>
  <c r="BI396"/>
  <c r="BH396"/>
  <c r="BG396"/>
  <c r="BF396"/>
  <c r="T396"/>
  <c r="R396"/>
  <c r="P396"/>
  <c r="BI393"/>
  <c r="BH393"/>
  <c r="BG393"/>
  <c r="BF393"/>
  <c r="T393"/>
  <c r="R393"/>
  <c r="P393"/>
  <c r="BI390"/>
  <c r="BH390"/>
  <c r="BG390"/>
  <c r="BF390"/>
  <c r="T390"/>
  <c r="R390"/>
  <c r="P390"/>
  <c r="BI387"/>
  <c r="BH387"/>
  <c r="BG387"/>
  <c r="BF387"/>
  <c r="T387"/>
  <c r="R387"/>
  <c r="P387"/>
  <c r="BI382"/>
  <c r="BH382"/>
  <c r="BG382"/>
  <c r="BF382"/>
  <c r="T382"/>
  <c r="R382"/>
  <c r="P382"/>
  <c r="BI379"/>
  <c r="BH379"/>
  <c r="BG379"/>
  <c r="BF379"/>
  <c r="T379"/>
  <c r="R379"/>
  <c r="P379"/>
  <c r="BI376"/>
  <c r="BH376"/>
  <c r="BG376"/>
  <c r="BF376"/>
  <c r="T376"/>
  <c r="R376"/>
  <c r="P376"/>
  <c r="BI374"/>
  <c r="BH374"/>
  <c r="BG374"/>
  <c r="BF374"/>
  <c r="T374"/>
  <c r="R374"/>
  <c r="P374"/>
  <c r="BI372"/>
  <c r="BH372"/>
  <c r="BG372"/>
  <c r="BF372"/>
  <c r="T372"/>
  <c r="R372"/>
  <c r="P372"/>
  <c r="BI369"/>
  <c r="BH369"/>
  <c r="BG369"/>
  <c r="BF369"/>
  <c r="T369"/>
  <c r="R369"/>
  <c r="P369"/>
  <c r="BI366"/>
  <c r="BH366"/>
  <c r="BG366"/>
  <c r="BF366"/>
  <c r="T366"/>
  <c r="R366"/>
  <c r="P366"/>
  <c r="BI362"/>
  <c r="BH362"/>
  <c r="BG362"/>
  <c r="BF362"/>
  <c r="T362"/>
  <c r="R362"/>
  <c r="P362"/>
  <c r="BI359"/>
  <c r="BH359"/>
  <c r="BG359"/>
  <c r="BF359"/>
  <c r="T359"/>
  <c r="R359"/>
  <c r="P359"/>
  <c r="BI356"/>
  <c r="BH356"/>
  <c r="BG356"/>
  <c r="BF356"/>
  <c r="T356"/>
  <c r="R356"/>
  <c r="P356"/>
  <c r="BI353"/>
  <c r="BH353"/>
  <c r="BG353"/>
  <c r="BF353"/>
  <c r="T353"/>
  <c r="R353"/>
  <c r="P353"/>
  <c r="BI350"/>
  <c r="BH350"/>
  <c r="BG350"/>
  <c r="BF350"/>
  <c r="T350"/>
  <c r="R350"/>
  <c r="P350"/>
  <c r="BI345"/>
  <c r="BH345"/>
  <c r="BG345"/>
  <c r="BF345"/>
  <c r="T345"/>
  <c r="R345"/>
  <c r="P345"/>
  <c r="BI341"/>
  <c r="BH341"/>
  <c r="BG341"/>
  <c r="BF341"/>
  <c r="T341"/>
  <c r="R341"/>
  <c r="P341"/>
  <c r="BI338"/>
  <c r="BH338"/>
  <c r="BG338"/>
  <c r="BF338"/>
  <c r="T338"/>
  <c r="R338"/>
  <c r="P338"/>
  <c r="BI335"/>
  <c r="BH335"/>
  <c r="BG335"/>
  <c r="BF335"/>
  <c r="T335"/>
  <c r="R335"/>
  <c r="P335"/>
  <c r="BI333"/>
  <c r="BH333"/>
  <c r="BG333"/>
  <c r="BF333"/>
  <c r="T333"/>
  <c r="R333"/>
  <c r="P333"/>
  <c r="BI328"/>
  <c r="BH328"/>
  <c r="BG328"/>
  <c r="BF328"/>
  <c r="T328"/>
  <c r="R328"/>
  <c r="P328"/>
  <c r="BI324"/>
  <c r="BH324"/>
  <c r="BG324"/>
  <c r="BF324"/>
  <c r="T324"/>
  <c r="R324"/>
  <c r="P324"/>
  <c r="BI321"/>
  <c r="BH321"/>
  <c r="BG321"/>
  <c r="BF321"/>
  <c r="T321"/>
  <c r="R321"/>
  <c r="P321"/>
  <c r="BI319"/>
  <c r="BH319"/>
  <c r="BG319"/>
  <c r="BF319"/>
  <c r="T319"/>
  <c r="R319"/>
  <c r="P319"/>
  <c r="BI316"/>
  <c r="BH316"/>
  <c r="BG316"/>
  <c r="BF316"/>
  <c r="T316"/>
  <c r="R316"/>
  <c r="P316"/>
  <c r="BI314"/>
  <c r="BH314"/>
  <c r="BG314"/>
  <c r="BF314"/>
  <c r="T314"/>
  <c r="R314"/>
  <c r="P314"/>
  <c r="BI310"/>
  <c r="BH310"/>
  <c r="BG310"/>
  <c r="BF310"/>
  <c r="T310"/>
  <c r="R310"/>
  <c r="P310"/>
  <c r="BI306"/>
  <c r="BH306"/>
  <c r="BG306"/>
  <c r="BF306"/>
  <c r="T306"/>
  <c r="R306"/>
  <c r="P306"/>
  <c r="BI304"/>
  <c r="BH304"/>
  <c r="BG304"/>
  <c r="BF304"/>
  <c r="T304"/>
  <c r="R304"/>
  <c r="P304"/>
  <c r="BI302"/>
  <c r="BH302"/>
  <c r="BG302"/>
  <c r="BF302"/>
  <c r="T302"/>
  <c r="R302"/>
  <c r="P302"/>
  <c r="BI297"/>
  <c r="BH297"/>
  <c r="BG297"/>
  <c r="BF297"/>
  <c r="T297"/>
  <c r="R297"/>
  <c r="P297"/>
  <c r="BI295"/>
  <c r="BH295"/>
  <c r="BG295"/>
  <c r="BF295"/>
  <c r="T295"/>
  <c r="R295"/>
  <c r="P295"/>
  <c r="BI290"/>
  <c r="BH290"/>
  <c r="BG290"/>
  <c r="BF290"/>
  <c r="T290"/>
  <c r="R290"/>
  <c r="P290"/>
  <c r="BI286"/>
  <c r="BH286"/>
  <c r="BG286"/>
  <c r="BF286"/>
  <c r="T286"/>
  <c r="R286"/>
  <c r="P286"/>
  <c r="BI284"/>
  <c r="BH284"/>
  <c r="BG284"/>
  <c r="BF284"/>
  <c r="T284"/>
  <c r="R284"/>
  <c r="P284"/>
  <c r="BI281"/>
  <c r="BH281"/>
  <c r="BG281"/>
  <c r="BF281"/>
  <c r="T281"/>
  <c r="R281"/>
  <c r="P281"/>
  <c r="BI278"/>
  <c r="BH278"/>
  <c r="BG278"/>
  <c r="BF278"/>
  <c r="T278"/>
  <c r="R278"/>
  <c r="P278"/>
  <c r="BI273"/>
  <c r="BH273"/>
  <c r="BG273"/>
  <c r="BF273"/>
  <c r="T273"/>
  <c r="R273"/>
  <c r="P273"/>
  <c r="BI270"/>
  <c r="BH270"/>
  <c r="BG270"/>
  <c r="BF270"/>
  <c r="T270"/>
  <c r="R270"/>
  <c r="P270"/>
  <c r="BI265"/>
  <c r="BH265"/>
  <c r="BG265"/>
  <c r="BF265"/>
  <c r="T265"/>
  <c r="R265"/>
  <c r="P265"/>
  <c r="BI259"/>
  <c r="BH259"/>
  <c r="BG259"/>
  <c r="BF259"/>
  <c r="T259"/>
  <c r="R259"/>
  <c r="P259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29"/>
  <c r="BH229"/>
  <c r="BG229"/>
  <c r="BF229"/>
  <c r="T229"/>
  <c r="R229"/>
  <c r="P229"/>
  <c r="BI227"/>
  <c r="BH227"/>
  <c r="BG227"/>
  <c r="BF227"/>
  <c r="T227"/>
  <c r="R227"/>
  <c r="P227"/>
  <c r="BI221"/>
  <c r="BH221"/>
  <c r="BG221"/>
  <c r="BF221"/>
  <c r="T221"/>
  <c r="R221"/>
  <c r="P221"/>
  <c r="BI219"/>
  <c r="BH219"/>
  <c r="BG219"/>
  <c r="BF219"/>
  <c r="T219"/>
  <c r="R219"/>
  <c r="P219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2"/>
  <c r="BH152"/>
  <c r="BG152"/>
  <c r="BF152"/>
  <c r="T152"/>
  <c r="R152"/>
  <c r="P152"/>
  <c r="BI149"/>
  <c r="BH149"/>
  <c r="BG149"/>
  <c r="BF149"/>
  <c r="T149"/>
  <c r="R149"/>
  <c r="P149"/>
  <c r="BI141"/>
  <c r="BH141"/>
  <c r="BG141"/>
  <c r="BF141"/>
  <c r="T141"/>
  <c r="R141"/>
  <c r="P141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J125"/>
  <c r="J124"/>
  <c r="F122"/>
  <c r="E120"/>
  <c r="J92"/>
  <c r="J91"/>
  <c r="F89"/>
  <c r="E87"/>
  <c r="J18"/>
  <c r="E18"/>
  <c r="F92"/>
  <c r="J17"/>
  <c r="J15"/>
  <c r="E15"/>
  <c r="F124"/>
  <c r="J14"/>
  <c r="J12"/>
  <c r="J89"/>
  <c r="E7"/>
  <c r="E85"/>
  <c i="2" r="J37"/>
  <c r="J36"/>
  <c i="1" r="AY95"/>
  <c i="2" r="J35"/>
  <c i="1" r="AX95"/>
  <c i="2" r="BI592"/>
  <c r="BH592"/>
  <c r="BG592"/>
  <c r="BF592"/>
  <c r="T592"/>
  <c r="R592"/>
  <c r="P592"/>
  <c r="BI590"/>
  <c r="BH590"/>
  <c r="BG590"/>
  <c r="BF590"/>
  <c r="T590"/>
  <c r="R590"/>
  <c r="P590"/>
  <c r="BI585"/>
  <c r="BH585"/>
  <c r="BG585"/>
  <c r="BF585"/>
  <c r="T585"/>
  <c r="R585"/>
  <c r="P585"/>
  <c r="BI581"/>
  <c r="BH581"/>
  <c r="BG581"/>
  <c r="BF581"/>
  <c r="T581"/>
  <c r="T580"/>
  <c r="R581"/>
  <c r="R580"/>
  <c r="P581"/>
  <c r="P580"/>
  <c r="BI578"/>
  <c r="BH578"/>
  <c r="BG578"/>
  <c r="BF578"/>
  <c r="T578"/>
  <c r="R578"/>
  <c r="P578"/>
  <c r="BI576"/>
  <c r="BH576"/>
  <c r="BG576"/>
  <c r="BF576"/>
  <c r="T576"/>
  <c r="R576"/>
  <c r="P576"/>
  <c r="BI574"/>
  <c r="BH574"/>
  <c r="BG574"/>
  <c r="BF574"/>
  <c r="T574"/>
  <c r="R574"/>
  <c r="P574"/>
  <c r="BI572"/>
  <c r="BH572"/>
  <c r="BG572"/>
  <c r="BF572"/>
  <c r="T572"/>
  <c r="R572"/>
  <c r="P572"/>
  <c r="BI569"/>
  <c r="BH569"/>
  <c r="BG569"/>
  <c r="BF569"/>
  <c r="T569"/>
  <c r="R569"/>
  <c r="P569"/>
  <c r="BI567"/>
  <c r="BH567"/>
  <c r="BG567"/>
  <c r="BF567"/>
  <c r="T567"/>
  <c r="R567"/>
  <c r="P567"/>
  <c r="BI564"/>
  <c r="BH564"/>
  <c r="BG564"/>
  <c r="BF564"/>
  <c r="T564"/>
  <c r="T563"/>
  <c r="R564"/>
  <c r="R563"/>
  <c r="P564"/>
  <c r="P563"/>
  <c r="BI560"/>
  <c r="BH560"/>
  <c r="BG560"/>
  <c r="BF560"/>
  <c r="T560"/>
  <c r="R560"/>
  <c r="P560"/>
  <c r="BI557"/>
  <c r="BH557"/>
  <c r="BG557"/>
  <c r="BF557"/>
  <c r="T557"/>
  <c r="R557"/>
  <c r="P557"/>
  <c r="BI555"/>
  <c r="BH555"/>
  <c r="BG555"/>
  <c r="BF555"/>
  <c r="T555"/>
  <c r="R555"/>
  <c r="P555"/>
  <c r="BI552"/>
  <c r="BH552"/>
  <c r="BG552"/>
  <c r="BF552"/>
  <c r="T552"/>
  <c r="R552"/>
  <c r="P552"/>
  <c r="BI549"/>
  <c r="BH549"/>
  <c r="BG549"/>
  <c r="BF549"/>
  <c r="T549"/>
  <c r="R549"/>
  <c r="P549"/>
  <c r="BI547"/>
  <c r="BH547"/>
  <c r="BG547"/>
  <c r="BF547"/>
  <c r="T547"/>
  <c r="R547"/>
  <c r="P547"/>
  <c r="BI545"/>
  <c r="BH545"/>
  <c r="BG545"/>
  <c r="BF545"/>
  <c r="T545"/>
  <c r="R545"/>
  <c r="P545"/>
  <c r="BI542"/>
  <c r="BH542"/>
  <c r="BG542"/>
  <c r="BF542"/>
  <c r="T542"/>
  <c r="R542"/>
  <c r="P542"/>
  <c r="BI539"/>
  <c r="BH539"/>
  <c r="BG539"/>
  <c r="BF539"/>
  <c r="T539"/>
  <c r="R539"/>
  <c r="P539"/>
  <c r="BI535"/>
  <c r="BH535"/>
  <c r="BG535"/>
  <c r="BF535"/>
  <c r="T535"/>
  <c r="R535"/>
  <c r="P535"/>
  <c r="BI532"/>
  <c r="BH532"/>
  <c r="BG532"/>
  <c r="BF532"/>
  <c r="T532"/>
  <c r="R532"/>
  <c r="P532"/>
  <c r="BI529"/>
  <c r="BH529"/>
  <c r="BG529"/>
  <c r="BF529"/>
  <c r="T529"/>
  <c r="R529"/>
  <c r="P529"/>
  <c r="BI526"/>
  <c r="BH526"/>
  <c r="BG526"/>
  <c r="BF526"/>
  <c r="T526"/>
  <c r="R526"/>
  <c r="P526"/>
  <c r="BI523"/>
  <c r="BH523"/>
  <c r="BG523"/>
  <c r="BF523"/>
  <c r="T523"/>
  <c r="R523"/>
  <c r="P523"/>
  <c r="BI520"/>
  <c r="BH520"/>
  <c r="BG520"/>
  <c r="BF520"/>
  <c r="T520"/>
  <c r="R520"/>
  <c r="P520"/>
  <c r="BI517"/>
  <c r="BH517"/>
  <c r="BG517"/>
  <c r="BF517"/>
  <c r="T517"/>
  <c r="R517"/>
  <c r="P517"/>
  <c r="BI514"/>
  <c r="BH514"/>
  <c r="BG514"/>
  <c r="BF514"/>
  <c r="T514"/>
  <c r="R514"/>
  <c r="P514"/>
  <c r="BI511"/>
  <c r="BH511"/>
  <c r="BG511"/>
  <c r="BF511"/>
  <c r="T511"/>
  <c r="R511"/>
  <c r="P511"/>
  <c r="BI508"/>
  <c r="BH508"/>
  <c r="BG508"/>
  <c r="BF508"/>
  <c r="T508"/>
  <c r="R508"/>
  <c r="P508"/>
  <c r="BI501"/>
  <c r="BH501"/>
  <c r="BG501"/>
  <c r="BF501"/>
  <c r="T501"/>
  <c r="R501"/>
  <c r="P501"/>
  <c r="BI498"/>
  <c r="BH498"/>
  <c r="BG498"/>
  <c r="BF498"/>
  <c r="T498"/>
  <c r="R498"/>
  <c r="P498"/>
  <c r="BI495"/>
  <c r="BH495"/>
  <c r="BG495"/>
  <c r="BF495"/>
  <c r="T495"/>
  <c r="R495"/>
  <c r="P495"/>
  <c r="BI492"/>
  <c r="BH492"/>
  <c r="BG492"/>
  <c r="BF492"/>
  <c r="T492"/>
  <c r="R492"/>
  <c r="P492"/>
  <c r="BI489"/>
  <c r="BH489"/>
  <c r="BG489"/>
  <c r="BF489"/>
  <c r="T489"/>
  <c r="R489"/>
  <c r="P489"/>
  <c r="BI486"/>
  <c r="BH486"/>
  <c r="BG486"/>
  <c r="BF486"/>
  <c r="T486"/>
  <c r="R486"/>
  <c r="P486"/>
  <c r="BI483"/>
  <c r="BH483"/>
  <c r="BG483"/>
  <c r="BF483"/>
  <c r="T483"/>
  <c r="R483"/>
  <c r="P483"/>
  <c r="BI480"/>
  <c r="BH480"/>
  <c r="BG480"/>
  <c r="BF480"/>
  <c r="T480"/>
  <c r="R480"/>
  <c r="P480"/>
  <c r="BI477"/>
  <c r="BH477"/>
  <c r="BG477"/>
  <c r="BF477"/>
  <c r="T477"/>
  <c r="R477"/>
  <c r="P477"/>
  <c r="BI474"/>
  <c r="BH474"/>
  <c r="BG474"/>
  <c r="BF474"/>
  <c r="T474"/>
  <c r="R474"/>
  <c r="P474"/>
  <c r="BI471"/>
  <c r="BH471"/>
  <c r="BG471"/>
  <c r="BF471"/>
  <c r="T471"/>
  <c r="R471"/>
  <c r="P471"/>
  <c r="BI468"/>
  <c r="BH468"/>
  <c r="BG468"/>
  <c r="BF468"/>
  <c r="T468"/>
  <c r="R468"/>
  <c r="P468"/>
  <c r="BI465"/>
  <c r="BH465"/>
  <c r="BG465"/>
  <c r="BF465"/>
  <c r="T465"/>
  <c r="R465"/>
  <c r="P465"/>
  <c r="BI462"/>
  <c r="BH462"/>
  <c r="BG462"/>
  <c r="BF462"/>
  <c r="T462"/>
  <c r="R462"/>
  <c r="P462"/>
  <c r="BI459"/>
  <c r="BH459"/>
  <c r="BG459"/>
  <c r="BF459"/>
  <c r="T459"/>
  <c r="R459"/>
  <c r="P459"/>
  <c r="BI456"/>
  <c r="BH456"/>
  <c r="BG456"/>
  <c r="BF456"/>
  <c r="T456"/>
  <c r="R456"/>
  <c r="P456"/>
  <c r="BI453"/>
  <c r="BH453"/>
  <c r="BG453"/>
  <c r="BF453"/>
  <c r="T453"/>
  <c r="R453"/>
  <c r="P453"/>
  <c r="BI450"/>
  <c r="BH450"/>
  <c r="BG450"/>
  <c r="BF450"/>
  <c r="T450"/>
  <c r="R450"/>
  <c r="P450"/>
  <c r="BI447"/>
  <c r="BH447"/>
  <c r="BG447"/>
  <c r="BF447"/>
  <c r="T447"/>
  <c r="R447"/>
  <c r="P447"/>
  <c r="BI444"/>
  <c r="BH444"/>
  <c r="BG444"/>
  <c r="BF444"/>
  <c r="T444"/>
  <c r="R444"/>
  <c r="P444"/>
  <c r="BI441"/>
  <c r="BH441"/>
  <c r="BG441"/>
  <c r="BF441"/>
  <c r="T441"/>
  <c r="R441"/>
  <c r="P441"/>
  <c r="BI438"/>
  <c r="BH438"/>
  <c r="BG438"/>
  <c r="BF438"/>
  <c r="T438"/>
  <c r="R438"/>
  <c r="P438"/>
  <c r="BI435"/>
  <c r="BH435"/>
  <c r="BG435"/>
  <c r="BF435"/>
  <c r="T435"/>
  <c r="R435"/>
  <c r="P435"/>
  <c r="BI432"/>
  <c r="BH432"/>
  <c r="BG432"/>
  <c r="BF432"/>
  <c r="T432"/>
  <c r="R432"/>
  <c r="P432"/>
  <c r="BI429"/>
  <c r="BH429"/>
  <c r="BG429"/>
  <c r="BF429"/>
  <c r="T429"/>
  <c r="R429"/>
  <c r="P429"/>
  <c r="BI426"/>
  <c r="BH426"/>
  <c r="BG426"/>
  <c r="BF426"/>
  <c r="T426"/>
  <c r="R426"/>
  <c r="P426"/>
  <c r="BI423"/>
  <c r="BH423"/>
  <c r="BG423"/>
  <c r="BF423"/>
  <c r="T423"/>
  <c r="R423"/>
  <c r="P423"/>
  <c r="BI420"/>
  <c r="BH420"/>
  <c r="BG420"/>
  <c r="BF420"/>
  <c r="T420"/>
  <c r="R420"/>
  <c r="P420"/>
  <c r="BI417"/>
  <c r="BH417"/>
  <c r="BG417"/>
  <c r="BF417"/>
  <c r="T417"/>
  <c r="R417"/>
  <c r="P417"/>
  <c r="BI414"/>
  <c r="BH414"/>
  <c r="BG414"/>
  <c r="BF414"/>
  <c r="T414"/>
  <c r="R414"/>
  <c r="P414"/>
  <c r="BI411"/>
  <c r="BH411"/>
  <c r="BG411"/>
  <c r="BF411"/>
  <c r="T411"/>
  <c r="R411"/>
  <c r="P411"/>
  <c r="BI408"/>
  <c r="BH408"/>
  <c r="BG408"/>
  <c r="BF408"/>
  <c r="T408"/>
  <c r="R408"/>
  <c r="P408"/>
  <c r="BI405"/>
  <c r="BH405"/>
  <c r="BG405"/>
  <c r="BF405"/>
  <c r="T405"/>
  <c r="R405"/>
  <c r="P405"/>
  <c r="BI402"/>
  <c r="BH402"/>
  <c r="BG402"/>
  <c r="BF402"/>
  <c r="T402"/>
  <c r="R402"/>
  <c r="P402"/>
  <c r="BI399"/>
  <c r="BH399"/>
  <c r="BG399"/>
  <c r="BF399"/>
  <c r="T399"/>
  <c r="R399"/>
  <c r="P399"/>
  <c r="BI394"/>
  <c r="BH394"/>
  <c r="BG394"/>
  <c r="BF394"/>
  <c r="T394"/>
  <c r="R394"/>
  <c r="P394"/>
  <c r="BI391"/>
  <c r="BH391"/>
  <c r="BG391"/>
  <c r="BF391"/>
  <c r="T391"/>
  <c r="R391"/>
  <c r="P391"/>
  <c r="BI388"/>
  <c r="BH388"/>
  <c r="BG388"/>
  <c r="BF388"/>
  <c r="T388"/>
  <c r="R388"/>
  <c r="P388"/>
  <c r="BI385"/>
  <c r="BH385"/>
  <c r="BG385"/>
  <c r="BF385"/>
  <c r="T385"/>
  <c r="R385"/>
  <c r="P385"/>
  <c r="BI382"/>
  <c r="BH382"/>
  <c r="BG382"/>
  <c r="BF382"/>
  <c r="T382"/>
  <c r="R382"/>
  <c r="P382"/>
  <c r="BI379"/>
  <c r="BH379"/>
  <c r="BG379"/>
  <c r="BF379"/>
  <c r="T379"/>
  <c r="R379"/>
  <c r="P379"/>
  <c r="BI376"/>
  <c r="BH376"/>
  <c r="BG376"/>
  <c r="BF376"/>
  <c r="T376"/>
  <c r="R376"/>
  <c r="P376"/>
  <c r="BI373"/>
  <c r="BH373"/>
  <c r="BG373"/>
  <c r="BF373"/>
  <c r="T373"/>
  <c r="R373"/>
  <c r="P373"/>
  <c r="BI368"/>
  <c r="BH368"/>
  <c r="BG368"/>
  <c r="BF368"/>
  <c r="T368"/>
  <c r="R368"/>
  <c r="P368"/>
  <c r="BI362"/>
  <c r="BH362"/>
  <c r="BG362"/>
  <c r="BF362"/>
  <c r="T362"/>
  <c r="R362"/>
  <c r="P362"/>
  <c r="BI360"/>
  <c r="BH360"/>
  <c r="BG360"/>
  <c r="BF360"/>
  <c r="T360"/>
  <c r="R360"/>
  <c r="P360"/>
  <c r="BI357"/>
  <c r="BH357"/>
  <c r="BG357"/>
  <c r="BF357"/>
  <c r="T357"/>
  <c r="R357"/>
  <c r="P357"/>
  <c r="BI353"/>
  <c r="BH353"/>
  <c r="BG353"/>
  <c r="BF353"/>
  <c r="T353"/>
  <c r="R353"/>
  <c r="P353"/>
  <c r="BI348"/>
  <c r="BH348"/>
  <c r="BG348"/>
  <c r="BF348"/>
  <c r="T348"/>
  <c r="R348"/>
  <c r="P348"/>
  <c r="BI344"/>
  <c r="BH344"/>
  <c r="BG344"/>
  <c r="BF344"/>
  <c r="T344"/>
  <c r="R344"/>
  <c r="P344"/>
  <c r="BI341"/>
  <c r="BH341"/>
  <c r="BG341"/>
  <c r="BF341"/>
  <c r="T341"/>
  <c r="R341"/>
  <c r="P341"/>
  <c r="BI339"/>
  <c r="BH339"/>
  <c r="BG339"/>
  <c r="BF339"/>
  <c r="T339"/>
  <c r="R339"/>
  <c r="P339"/>
  <c r="BI337"/>
  <c r="BH337"/>
  <c r="BG337"/>
  <c r="BF337"/>
  <c r="T337"/>
  <c r="R337"/>
  <c r="P337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9"/>
  <c r="BH329"/>
  <c r="BG329"/>
  <c r="BF329"/>
  <c r="T329"/>
  <c r="R329"/>
  <c r="P329"/>
  <c r="BI327"/>
  <c r="BH327"/>
  <c r="BG327"/>
  <c r="BF327"/>
  <c r="T327"/>
  <c r="R327"/>
  <c r="P327"/>
  <c r="BI325"/>
  <c r="BH325"/>
  <c r="BG325"/>
  <c r="BF325"/>
  <c r="T325"/>
  <c r="R325"/>
  <c r="P325"/>
  <c r="BI321"/>
  <c r="BH321"/>
  <c r="BG321"/>
  <c r="BF321"/>
  <c r="T321"/>
  <c r="R321"/>
  <c r="P321"/>
  <c r="BI319"/>
  <c r="BH319"/>
  <c r="BG319"/>
  <c r="BF319"/>
  <c r="T319"/>
  <c r="R319"/>
  <c r="P319"/>
  <c r="BI317"/>
  <c r="BH317"/>
  <c r="BG317"/>
  <c r="BF317"/>
  <c r="T317"/>
  <c r="R317"/>
  <c r="P317"/>
  <c r="BI312"/>
  <c r="BH312"/>
  <c r="BG312"/>
  <c r="BF312"/>
  <c r="T312"/>
  <c r="T311"/>
  <c r="R312"/>
  <c r="R311"/>
  <c r="P312"/>
  <c r="P311"/>
  <c r="BI308"/>
  <c r="BH308"/>
  <c r="BG308"/>
  <c r="BF308"/>
  <c r="T308"/>
  <c r="T307"/>
  <c r="R308"/>
  <c r="R307"/>
  <c r="P308"/>
  <c r="P307"/>
  <c r="BI305"/>
  <c r="BH305"/>
  <c r="BG305"/>
  <c r="BF305"/>
  <c r="T305"/>
  <c r="R305"/>
  <c r="P305"/>
  <c r="BI303"/>
  <c r="BH303"/>
  <c r="BG303"/>
  <c r="BF303"/>
  <c r="T303"/>
  <c r="R303"/>
  <c r="P303"/>
  <c r="BI301"/>
  <c r="BH301"/>
  <c r="BG301"/>
  <c r="BF301"/>
  <c r="T301"/>
  <c r="R301"/>
  <c r="P301"/>
  <c r="BI297"/>
  <c r="BH297"/>
  <c r="BG297"/>
  <c r="BF297"/>
  <c r="T297"/>
  <c r="R297"/>
  <c r="P297"/>
  <c r="BI295"/>
  <c r="BH295"/>
  <c r="BG295"/>
  <c r="BF295"/>
  <c r="T295"/>
  <c r="R295"/>
  <c r="P295"/>
  <c r="BI290"/>
  <c r="BH290"/>
  <c r="BG290"/>
  <c r="BF290"/>
  <c r="T290"/>
  <c r="R290"/>
  <c r="P290"/>
  <c r="BI288"/>
  <c r="BH288"/>
  <c r="BG288"/>
  <c r="BF288"/>
  <c r="T288"/>
  <c r="R288"/>
  <c r="P288"/>
  <c r="BI285"/>
  <c r="BH285"/>
  <c r="BG285"/>
  <c r="BF285"/>
  <c r="T285"/>
  <c r="R285"/>
  <c r="P285"/>
  <c r="BI282"/>
  <c r="BH282"/>
  <c r="BG282"/>
  <c r="BF282"/>
  <c r="T282"/>
  <c r="R282"/>
  <c r="P282"/>
  <c r="BI274"/>
  <c r="BH274"/>
  <c r="BG274"/>
  <c r="BF274"/>
  <c r="T274"/>
  <c r="R274"/>
  <c r="P274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32"/>
  <c r="BH232"/>
  <c r="BG232"/>
  <c r="BF232"/>
  <c r="T232"/>
  <c r="R232"/>
  <c r="P232"/>
  <c r="BI230"/>
  <c r="BH230"/>
  <c r="BG230"/>
  <c r="BF230"/>
  <c r="T230"/>
  <c r="R230"/>
  <c r="P230"/>
  <c r="BI224"/>
  <c r="BH224"/>
  <c r="BG224"/>
  <c r="BF224"/>
  <c r="T224"/>
  <c r="R224"/>
  <c r="P224"/>
  <c r="BI222"/>
  <c r="BH222"/>
  <c r="BG222"/>
  <c r="BF222"/>
  <c r="T222"/>
  <c r="R222"/>
  <c r="P222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2"/>
  <c r="BH142"/>
  <c r="BG142"/>
  <c r="BF142"/>
  <c r="T142"/>
  <c r="R142"/>
  <c r="P142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J126"/>
  <c r="J125"/>
  <c r="F123"/>
  <c r="E121"/>
  <c r="J92"/>
  <c r="J91"/>
  <c r="F89"/>
  <c r="E87"/>
  <c r="J18"/>
  <c r="E18"/>
  <c r="F126"/>
  <c r="J17"/>
  <c r="J15"/>
  <c r="E15"/>
  <c r="F91"/>
  <c r="J14"/>
  <c r="J12"/>
  <c r="J123"/>
  <c r="E7"/>
  <c r="E119"/>
  <c i="1" r="L90"/>
  <c r="AM90"/>
  <c r="AM89"/>
  <c r="L89"/>
  <c r="AM87"/>
  <c r="L87"/>
  <c r="L85"/>
  <c r="L84"/>
  <c i="5" r="J149"/>
  <c r="BK133"/>
  <c r="J126"/>
  <c r="J123"/>
  <c i="4" r="BK307"/>
  <c r="J302"/>
  <c r="J298"/>
  <c r="BK271"/>
  <c r="BK252"/>
  <c r="J249"/>
  <c r="BK240"/>
  <c r="BK234"/>
  <c r="J231"/>
  <c r="BK228"/>
  <c r="J211"/>
  <c r="BK207"/>
  <c r="J201"/>
  <c r="BK195"/>
  <c r="J175"/>
  <c r="J173"/>
  <c r="J163"/>
  <c r="BK159"/>
  <c r="J157"/>
  <c r="BK150"/>
  <c r="J143"/>
  <c r="J131"/>
  <c i="3" r="BK435"/>
  <c r="BK433"/>
  <c r="BK430"/>
  <c r="BK428"/>
  <c r="J419"/>
  <c r="J416"/>
  <c r="J414"/>
  <c r="J412"/>
  <c r="J410"/>
  <c r="BK407"/>
  <c r="BK405"/>
  <c r="J402"/>
  <c r="BK398"/>
  <c r="J396"/>
  <c r="BK390"/>
  <c r="BK387"/>
  <c r="J379"/>
  <c r="J376"/>
  <c r="BK374"/>
  <c r="BK366"/>
  <c r="BK362"/>
  <c r="BK359"/>
  <c r="BK356"/>
  <c r="BK350"/>
  <c r="J345"/>
  <c r="BK341"/>
  <c r="BK338"/>
  <c r="BK335"/>
  <c r="BK333"/>
  <c r="J328"/>
  <c r="J324"/>
  <c r="BK321"/>
  <c r="J319"/>
  <c r="J306"/>
  <c r="J302"/>
  <c r="BK297"/>
  <c r="BK295"/>
  <c r="J273"/>
  <c r="BK270"/>
  <c r="J265"/>
  <c r="BK251"/>
  <c r="J249"/>
  <c r="J245"/>
  <c r="J219"/>
  <c r="J202"/>
  <c r="BK199"/>
  <c r="J196"/>
  <c r="BK193"/>
  <c r="BK190"/>
  <c r="J166"/>
  <c r="J163"/>
  <c r="BK157"/>
  <c r="J152"/>
  <c r="BK137"/>
  <c r="J134"/>
  <c r="BK131"/>
  <c i="2" r="BK574"/>
  <c r="J572"/>
  <c r="BK567"/>
  <c r="J564"/>
  <c r="J560"/>
  <c r="BK557"/>
  <c r="J555"/>
  <c r="BK545"/>
  <c r="BK514"/>
  <c r="J511"/>
  <c r="J508"/>
  <c r="J501"/>
  <c r="J498"/>
  <c r="BK495"/>
  <c r="J492"/>
  <c r="BK489"/>
  <c r="BK462"/>
  <c r="BK456"/>
  <c r="BK450"/>
  <c r="BK447"/>
  <c r="BK441"/>
  <c r="BK426"/>
  <c r="BK414"/>
  <c r="J388"/>
  <c r="BK373"/>
  <c r="BK362"/>
  <c r="BK353"/>
  <c r="BK348"/>
  <c r="BK341"/>
  <c r="J339"/>
  <c r="BK331"/>
  <c r="J319"/>
  <c r="J308"/>
  <c r="BK303"/>
  <c r="BK295"/>
  <c r="J290"/>
  <c r="BK288"/>
  <c r="J285"/>
  <c r="J282"/>
  <c r="BK268"/>
  <c r="J266"/>
  <c r="BK262"/>
  <c r="BK260"/>
  <c r="BK230"/>
  <c r="BK222"/>
  <c r="J189"/>
  <c r="BK186"/>
  <c r="BK180"/>
  <c r="BK171"/>
  <c r="BK156"/>
  <c i="1" r="AS94"/>
  <c i="5" r="BK144"/>
  <c r="J142"/>
  <c r="J136"/>
  <c r="J131"/>
  <c r="BK126"/>
  <c r="BK123"/>
  <c i="4" r="J317"/>
  <c r="J314"/>
  <c r="J312"/>
  <c r="BK305"/>
  <c r="BK292"/>
  <c r="BK283"/>
  <c r="J278"/>
  <c r="BK274"/>
  <c r="J265"/>
  <c r="J255"/>
  <c r="BK237"/>
  <c r="BK225"/>
  <c r="BK222"/>
  <c r="J219"/>
  <c r="BK213"/>
  <c r="BK204"/>
  <c r="J197"/>
  <c r="BK191"/>
  <c r="BK186"/>
  <c r="J183"/>
  <c r="BK175"/>
  <c r="BK173"/>
  <c r="J171"/>
  <c r="J167"/>
  <c r="BK165"/>
  <c r="J159"/>
  <c r="BK157"/>
  <c r="BK140"/>
  <c r="BK131"/>
  <c i="3" r="BK416"/>
  <c r="J382"/>
  <c r="BK376"/>
  <c r="BK369"/>
  <c r="J356"/>
  <c r="BK353"/>
  <c r="BK345"/>
  <c r="J333"/>
  <c r="BK328"/>
  <c r="BK324"/>
  <c r="J316"/>
  <c r="J310"/>
  <c r="J304"/>
  <c r="J290"/>
  <c r="J286"/>
  <c r="J284"/>
  <c r="BK281"/>
  <c r="J278"/>
  <c r="J270"/>
  <c r="J259"/>
  <c r="BK255"/>
  <c r="BK219"/>
  <c r="BK205"/>
  <c r="J190"/>
  <c r="J184"/>
  <c r="BK178"/>
  <c r="J175"/>
  <c r="BK172"/>
  <c r="BK163"/>
  <c r="BK160"/>
  <c r="J131"/>
  <c i="2" r="BK592"/>
  <c r="J592"/>
  <c r="J590"/>
  <c r="BK585"/>
  <c r="BK581"/>
  <c r="J578"/>
  <c r="BK576"/>
  <c r="BK572"/>
  <c r="BK569"/>
  <c r="BK560"/>
  <c r="BK555"/>
  <c r="BK552"/>
  <c r="BK549"/>
  <c r="BK535"/>
  <c r="BK532"/>
  <c r="BK529"/>
  <c r="J514"/>
  <c r="BK508"/>
  <c r="J486"/>
  <c r="BK483"/>
  <c r="J480"/>
  <c r="BK477"/>
  <c r="BK471"/>
  <c r="J468"/>
  <c r="J465"/>
  <c r="J456"/>
  <c r="J453"/>
  <c r="J450"/>
  <c r="J447"/>
  <c r="BK444"/>
  <c r="BK438"/>
  <c r="J432"/>
  <c r="BK429"/>
  <c r="J423"/>
  <c r="BK417"/>
  <c r="J408"/>
  <c r="J402"/>
  <c r="BK399"/>
  <c r="BK394"/>
  <c r="J391"/>
  <c r="J385"/>
  <c r="J382"/>
  <c r="BK379"/>
  <c r="J376"/>
  <c r="J362"/>
  <c r="J360"/>
  <c r="J357"/>
  <c r="J337"/>
  <c r="BK335"/>
  <c r="J331"/>
  <c r="J329"/>
  <c r="BK327"/>
  <c r="BK325"/>
  <c r="J321"/>
  <c r="BK319"/>
  <c r="J317"/>
  <c r="BK312"/>
  <c r="BK305"/>
  <c r="BK290"/>
  <c r="BK282"/>
  <c r="BK274"/>
  <c r="J268"/>
  <c r="BK266"/>
  <c r="J264"/>
  <c r="J260"/>
  <c r="BK258"/>
  <c r="BK213"/>
  <c r="J208"/>
  <c r="BK189"/>
  <c r="J174"/>
  <c r="J168"/>
  <c r="J165"/>
  <c r="J162"/>
  <c r="BK159"/>
  <c r="J153"/>
  <c r="J142"/>
  <c r="J138"/>
  <c r="J135"/>
  <c r="J132"/>
  <c i="5" r="BK149"/>
  <c r="J144"/>
  <c r="BK142"/>
  <c r="BK136"/>
  <c r="J133"/>
  <c r="BK131"/>
  <c i="4" r="J310"/>
  <c r="J296"/>
  <c r="BK288"/>
  <c r="J283"/>
  <c r="BK278"/>
  <c r="J268"/>
  <c r="BK265"/>
  <c r="J262"/>
  <c r="BK258"/>
  <c r="BK246"/>
  <c r="BK243"/>
  <c r="J228"/>
  <c r="BK217"/>
  <c r="J207"/>
  <c r="BK199"/>
  <c r="BK197"/>
  <c r="J195"/>
  <c r="J193"/>
  <c r="BK169"/>
  <c r="J165"/>
  <c r="J152"/>
  <c r="BK143"/>
  <c r="BK137"/>
  <c r="J134"/>
  <c r="BK128"/>
  <c i="3" r="BK423"/>
  <c r="BK414"/>
  <c r="BK412"/>
  <c r="J407"/>
  <c r="J398"/>
  <c r="BK393"/>
  <c r="BK379"/>
  <c r="J374"/>
  <c r="J372"/>
  <c r="J369"/>
  <c r="J366"/>
  <c r="J362"/>
  <c r="J350"/>
  <c r="J338"/>
  <c r="J335"/>
  <c r="BK319"/>
  <c r="BK316"/>
  <c r="J314"/>
  <c r="BK259"/>
  <c r="J255"/>
  <c r="J253"/>
  <c r="J251"/>
  <c r="BK249"/>
  <c r="J247"/>
  <c r="BK245"/>
  <c r="BK229"/>
  <c r="BK227"/>
  <c r="J221"/>
  <c r="J205"/>
  <c r="BK202"/>
  <c r="J199"/>
  <c r="BK196"/>
  <c r="J193"/>
  <c r="J187"/>
  <c r="BK181"/>
  <c r="J178"/>
  <c r="J172"/>
  <c r="J169"/>
  <c r="BK166"/>
  <c r="J160"/>
  <c r="J157"/>
  <c r="BK152"/>
  <c r="J149"/>
  <c r="BK141"/>
  <c r="BK134"/>
  <c i="2" r="BK590"/>
  <c r="J585"/>
  <c r="J581"/>
  <c r="BK578"/>
  <c r="J576"/>
  <c r="J574"/>
  <c r="J567"/>
  <c r="J557"/>
  <c r="J552"/>
  <c r="J547"/>
  <c r="J545"/>
  <c r="J542"/>
  <c r="J539"/>
  <c r="J535"/>
  <c r="J529"/>
  <c r="BK526"/>
  <c r="J523"/>
  <c r="BK520"/>
  <c r="BK517"/>
  <c r="BK501"/>
  <c r="J489"/>
  <c r="BK486"/>
  <c r="J483"/>
  <c r="BK480"/>
  <c r="J477"/>
  <c r="BK474"/>
  <c r="BK468"/>
  <c r="BK465"/>
  <c r="J462"/>
  <c r="BK459"/>
  <c r="BK453"/>
  <c r="J441"/>
  <c r="J438"/>
  <c r="J435"/>
  <c r="BK432"/>
  <c r="J426"/>
  <c r="BK423"/>
  <c r="BK420"/>
  <c r="J417"/>
  <c r="J411"/>
  <c r="J405"/>
  <c r="BK402"/>
  <c r="BK388"/>
  <c r="BK385"/>
  <c r="BK382"/>
  <c r="J379"/>
  <c r="BK376"/>
  <c r="BK368"/>
  <c r="BK360"/>
  <c r="BK357"/>
  <c r="J353"/>
  <c r="J348"/>
  <c r="BK344"/>
  <c r="BK337"/>
  <c r="J335"/>
  <c r="BK333"/>
  <c r="J327"/>
  <c r="J325"/>
  <c r="BK321"/>
  <c r="BK317"/>
  <c r="BK301"/>
  <c r="BK297"/>
  <c r="J295"/>
  <c r="J288"/>
  <c r="BK285"/>
  <c r="J274"/>
  <c r="BK270"/>
  <c r="J262"/>
  <c r="J232"/>
  <c r="J230"/>
  <c r="J224"/>
  <c r="J222"/>
  <c r="J213"/>
  <c r="J210"/>
  <c r="BK208"/>
  <c r="J186"/>
  <c r="J183"/>
  <c r="J180"/>
  <c r="BK177"/>
  <c r="J171"/>
  <c r="BK168"/>
  <c r="BK165"/>
  <c r="BK162"/>
  <c r="J156"/>
  <c r="BK153"/>
  <c r="J150"/>
  <c r="J147"/>
  <c r="BK138"/>
  <c r="BK135"/>
  <c r="BK132"/>
  <c i="4" r="BK317"/>
  <c r="BK314"/>
  <c r="BK312"/>
  <c r="BK310"/>
  <c r="J307"/>
  <c r="J305"/>
  <c r="BK302"/>
  <c r="BK298"/>
  <c r="BK296"/>
  <c r="J292"/>
  <c r="J288"/>
  <c r="J274"/>
  <c r="J271"/>
  <c r="BK268"/>
  <c r="BK262"/>
  <c r="J258"/>
  <c r="BK255"/>
  <c r="J252"/>
  <c r="BK249"/>
  <c r="J246"/>
  <c r="J243"/>
  <c r="J240"/>
  <c r="J237"/>
  <c r="J234"/>
  <c r="BK231"/>
  <c r="J225"/>
  <c r="J222"/>
  <c r="BK219"/>
  <c r="J217"/>
  <c r="J213"/>
  <c r="BK211"/>
  <c r="J204"/>
  <c r="BK201"/>
  <c r="J199"/>
  <c r="BK193"/>
  <c r="J191"/>
  <c r="J186"/>
  <c r="BK183"/>
  <c r="BK178"/>
  <c r="J178"/>
  <c r="BK171"/>
  <c r="J169"/>
  <c r="BK167"/>
  <c r="BK163"/>
  <c r="BK152"/>
  <c r="J150"/>
  <c r="J140"/>
  <c r="J137"/>
  <c r="BK134"/>
  <c r="J128"/>
  <c i="3" r="BK438"/>
  <c r="J438"/>
  <c r="J435"/>
  <c r="J433"/>
  <c r="J430"/>
  <c r="J428"/>
  <c r="J423"/>
  <c r="BK419"/>
  <c r="BK410"/>
  <c r="J405"/>
  <c r="BK402"/>
  <c r="BK396"/>
  <c r="J393"/>
  <c r="J390"/>
  <c r="J387"/>
  <c r="BK382"/>
  <c r="BK372"/>
  <c r="J359"/>
  <c r="J353"/>
  <c r="J341"/>
  <c r="J321"/>
  <c r="BK314"/>
  <c r="BK310"/>
  <c r="BK306"/>
  <c r="BK304"/>
  <c r="BK302"/>
  <c r="J297"/>
  <c r="J295"/>
  <c r="BK290"/>
  <c r="BK286"/>
  <c r="BK284"/>
  <c r="J281"/>
  <c r="BK278"/>
  <c r="BK273"/>
  <c r="BK265"/>
  <c r="BK253"/>
  <c r="BK247"/>
  <c r="J229"/>
  <c r="J227"/>
  <c r="BK221"/>
  <c r="BK187"/>
  <c r="BK184"/>
  <c r="J181"/>
  <c r="BK175"/>
  <c r="BK169"/>
  <c r="BK149"/>
  <c r="J141"/>
  <c r="J137"/>
  <c i="2" r="J569"/>
  <c r="BK564"/>
  <c r="J549"/>
  <c r="BK547"/>
  <c r="BK542"/>
  <c r="BK539"/>
  <c r="J532"/>
  <c r="J526"/>
  <c r="BK523"/>
  <c r="J520"/>
  <c r="J517"/>
  <c r="BK511"/>
  <c r="BK498"/>
  <c r="J495"/>
  <c r="BK492"/>
  <c r="J474"/>
  <c r="J471"/>
  <c r="J459"/>
  <c r="J444"/>
  <c r="BK435"/>
  <c r="J429"/>
  <c r="J420"/>
  <c r="J414"/>
  <c r="BK411"/>
  <c r="BK408"/>
  <c r="BK405"/>
  <c r="J399"/>
  <c r="J394"/>
  <c r="BK391"/>
  <c r="J373"/>
  <c r="J368"/>
  <c r="J344"/>
  <c r="J341"/>
  <c r="BK339"/>
  <c r="J333"/>
  <c r="BK329"/>
  <c r="J312"/>
  <c r="BK308"/>
  <c r="J305"/>
  <c r="J303"/>
  <c r="J301"/>
  <c r="J297"/>
  <c r="J270"/>
  <c r="BK264"/>
  <c r="J258"/>
  <c r="BK232"/>
  <c r="BK224"/>
  <c r="BK210"/>
  <c r="BK183"/>
  <c r="J177"/>
  <c r="BK174"/>
  <c r="J159"/>
  <c r="BK150"/>
  <c r="BK147"/>
  <c r="BK142"/>
  <c l="1" r="P131"/>
  <c r="P324"/>
  <c r="R347"/>
  <c r="T538"/>
  <c r="T566"/>
  <c r="T584"/>
  <c r="T583"/>
  <c i="3" r="T130"/>
  <c r="P289"/>
  <c r="R327"/>
  <c r="P365"/>
  <c r="R404"/>
  <c r="BK422"/>
  <c r="R429"/>
  <c i="4" r="T127"/>
  <c r="R190"/>
  <c r="T190"/>
  <c r="BK203"/>
  <c r="J203"/>
  <c r="J101"/>
  <c r="BK291"/>
  <c r="J291"/>
  <c r="J102"/>
  <c r="T291"/>
  <c r="P304"/>
  <c i="2" r="T131"/>
  <c r="P316"/>
  <c r="BK324"/>
  <c r="J324"/>
  <c r="J102"/>
  <c r="T324"/>
  <c r="T347"/>
  <c r="R538"/>
  <c r="BK566"/>
  <c r="J566"/>
  <c r="J106"/>
  <c r="BK584"/>
  <c r="J584"/>
  <c r="J109"/>
  <c i="3" r="BK130"/>
  <c r="P280"/>
  <c r="R289"/>
  <c r="P327"/>
  <c r="R365"/>
  <c r="T404"/>
  <c r="P422"/>
  <c r="BK429"/>
  <c r="J429"/>
  <c r="J108"/>
  <c i="4" r="R127"/>
  <c r="T203"/>
  <c r="BK304"/>
  <c r="J304"/>
  <c r="J104"/>
  <c i="5" r="T122"/>
  <c i="2" r="R131"/>
  <c r="R130"/>
  <c r="R129"/>
  <c r="BK316"/>
  <c r="J316"/>
  <c r="J101"/>
  <c r="R316"/>
  <c r="R324"/>
  <c r="P347"/>
  <c r="P538"/>
  <c r="R566"/>
  <c r="R584"/>
  <c r="R583"/>
  <c i="3" r="R130"/>
  <c r="BK289"/>
  <c r="J289"/>
  <c r="J100"/>
  <c r="BK327"/>
  <c r="J327"/>
  <c r="J101"/>
  <c r="T365"/>
  <c r="BK404"/>
  <c r="J404"/>
  <c r="J104"/>
  <c r="R422"/>
  <c r="R421"/>
  <c r="T429"/>
  <c i="4" r="BK127"/>
  <c r="J127"/>
  <c r="J98"/>
  <c r="P190"/>
  <c r="P203"/>
  <c r="P291"/>
  <c r="T304"/>
  <c i="5" r="BK122"/>
  <c r="J122"/>
  <c r="J98"/>
  <c r="P122"/>
  <c r="R141"/>
  <c i="2" r="BK131"/>
  <c r="J131"/>
  <c r="J98"/>
  <c r="T316"/>
  <c r="BK347"/>
  <c r="J347"/>
  <c r="J103"/>
  <c r="BK538"/>
  <c r="J538"/>
  <c r="J104"/>
  <c r="P566"/>
  <c r="P584"/>
  <c r="P583"/>
  <c i="3" r="P130"/>
  <c r="BK280"/>
  <c r="J280"/>
  <c r="J99"/>
  <c r="R280"/>
  <c r="T280"/>
  <c r="T289"/>
  <c r="T327"/>
  <c r="BK365"/>
  <c r="J365"/>
  <c r="J102"/>
  <c r="P404"/>
  <c r="T422"/>
  <c r="T421"/>
  <c r="P429"/>
  <c i="4" r="P127"/>
  <c r="P126"/>
  <c r="P125"/>
  <c i="1" r="AU97"/>
  <c i="4" r="BK190"/>
  <c r="J190"/>
  <c r="J100"/>
  <c r="R203"/>
  <c r="R291"/>
  <c r="R304"/>
  <c i="5" r="R122"/>
  <c r="R121"/>
  <c r="R120"/>
  <c r="BK141"/>
  <c r="J141"/>
  <c r="J99"/>
  <c r="P141"/>
  <c r="T141"/>
  <c i="2" r="BE132"/>
  <c r="BE156"/>
  <c r="BE162"/>
  <c r="BE189"/>
  <c r="BE222"/>
  <c r="BE260"/>
  <c r="BE262"/>
  <c r="BE268"/>
  <c r="BE295"/>
  <c r="BE325"/>
  <c r="BE335"/>
  <c r="BE348"/>
  <c r="BE362"/>
  <c r="BE382"/>
  <c r="BE426"/>
  <c r="BE441"/>
  <c r="BE450"/>
  <c r="BE456"/>
  <c r="BE468"/>
  <c r="BE480"/>
  <c r="BE501"/>
  <c r="BE514"/>
  <c r="BE529"/>
  <c r="BE549"/>
  <c r="BE555"/>
  <c r="BE557"/>
  <c r="BE567"/>
  <c r="BE572"/>
  <c r="BE576"/>
  <c r="BK311"/>
  <c r="J311"/>
  <c r="J100"/>
  <c i="3" r="F91"/>
  <c r="E118"/>
  <c r="J122"/>
  <c r="BE131"/>
  <c r="BE152"/>
  <c r="BE160"/>
  <c r="BE190"/>
  <c r="BE196"/>
  <c r="BE202"/>
  <c r="BE219"/>
  <c r="BE270"/>
  <c r="BE273"/>
  <c r="BE284"/>
  <c r="BE316"/>
  <c r="BE328"/>
  <c r="BE335"/>
  <c r="BE350"/>
  <c r="BE376"/>
  <c r="BE414"/>
  <c r="BE430"/>
  <c r="BE435"/>
  <c r="BE438"/>
  <c i="4" r="J89"/>
  <c r="F92"/>
  <c r="F121"/>
  <c r="BE134"/>
  <c r="BE137"/>
  <c r="BE163"/>
  <c r="BE201"/>
  <c r="BE217"/>
  <c r="BE222"/>
  <c r="BE243"/>
  <c r="BE246"/>
  <c r="BE252"/>
  <c r="BE278"/>
  <c r="BE283"/>
  <c r="BE292"/>
  <c r="BE302"/>
  <c r="BE310"/>
  <c r="BE314"/>
  <c i="2" r="J89"/>
  <c r="F92"/>
  <c r="BE153"/>
  <c r="BE168"/>
  <c r="BE171"/>
  <c r="BE186"/>
  <c r="BE258"/>
  <c r="BE264"/>
  <c r="BE266"/>
  <c r="BE274"/>
  <c r="BE303"/>
  <c r="BE308"/>
  <c r="BE319"/>
  <c r="BE327"/>
  <c r="BE329"/>
  <c r="BE331"/>
  <c r="BE337"/>
  <c r="BE341"/>
  <c r="BE353"/>
  <c r="BE360"/>
  <c r="BE373"/>
  <c r="BE391"/>
  <c r="BE394"/>
  <c r="BE408"/>
  <c r="BE447"/>
  <c r="BE462"/>
  <c r="BE495"/>
  <c r="BE508"/>
  <c r="BE511"/>
  <c r="BE523"/>
  <c r="BE545"/>
  <c r="BE560"/>
  <c r="BE564"/>
  <c r="BE574"/>
  <c r="BE581"/>
  <c r="BE585"/>
  <c r="BK563"/>
  <c r="J563"/>
  <c r="J105"/>
  <c r="BK580"/>
  <c r="J580"/>
  <c r="J107"/>
  <c i="3" r="F125"/>
  <c r="BE137"/>
  <c r="BE149"/>
  <c r="BE157"/>
  <c r="BE163"/>
  <c r="BE172"/>
  <c r="BE178"/>
  <c r="BE181"/>
  <c r="BE221"/>
  <c r="BE227"/>
  <c r="BE247"/>
  <c r="BE251"/>
  <c r="BE310"/>
  <c r="BE321"/>
  <c r="BE341"/>
  <c r="BE353"/>
  <c r="BE382"/>
  <c r="BE396"/>
  <c r="BE410"/>
  <c r="BE416"/>
  <c i="4" r="BE131"/>
  <c r="BE159"/>
  <c r="BE175"/>
  <c r="BE178"/>
  <c r="BE204"/>
  <c r="BE211"/>
  <c r="BE225"/>
  <c r="BE231"/>
  <c r="BE237"/>
  <c r="BE271"/>
  <c r="BE298"/>
  <c r="BE307"/>
  <c r="BK301"/>
  <c r="J301"/>
  <c r="J103"/>
  <c r="BK316"/>
  <c r="J316"/>
  <c r="J105"/>
  <c i="5" r="F91"/>
  <c r="J114"/>
  <c r="F117"/>
  <c r="BE123"/>
  <c r="BE126"/>
  <c r="BE144"/>
  <c i="2" r="F125"/>
  <c r="BE142"/>
  <c r="BE147"/>
  <c r="BE174"/>
  <c r="BE177"/>
  <c r="BE180"/>
  <c r="BE210"/>
  <c r="BE224"/>
  <c r="BE230"/>
  <c r="BE282"/>
  <c r="BE285"/>
  <c r="BE288"/>
  <c r="BE290"/>
  <c r="BE301"/>
  <c r="BE305"/>
  <c r="BE321"/>
  <c r="BE339"/>
  <c r="BE368"/>
  <c r="BE402"/>
  <c r="BE411"/>
  <c r="BE414"/>
  <c r="BE423"/>
  <c r="BE432"/>
  <c r="BE459"/>
  <c r="BE474"/>
  <c r="BE486"/>
  <c r="BE489"/>
  <c r="BE492"/>
  <c r="BE498"/>
  <c r="BE520"/>
  <c r="BE542"/>
  <c r="BE578"/>
  <c r="BE590"/>
  <c r="BE592"/>
  <c i="3" r="BE134"/>
  <c r="BE166"/>
  <c r="BE187"/>
  <c r="BE193"/>
  <c r="BE199"/>
  <c r="BE229"/>
  <c r="BE245"/>
  <c r="BE249"/>
  <c r="BE253"/>
  <c r="BE259"/>
  <c r="BE278"/>
  <c r="BE286"/>
  <c r="BE290"/>
  <c r="BE314"/>
  <c r="BE338"/>
  <c r="BE359"/>
  <c r="BE366"/>
  <c r="BE372"/>
  <c r="BE374"/>
  <c r="BE379"/>
  <c r="BE393"/>
  <c r="BE398"/>
  <c r="BE405"/>
  <c r="BE407"/>
  <c r="BE423"/>
  <c i="4" r="E115"/>
  <c r="BE143"/>
  <c r="BE150"/>
  <c r="BE157"/>
  <c r="BE169"/>
  <c r="BE193"/>
  <c r="BE195"/>
  <c r="BE199"/>
  <c r="BE207"/>
  <c r="BE228"/>
  <c r="BE234"/>
  <c r="BE240"/>
  <c r="BE249"/>
  <c r="BE258"/>
  <c r="BE262"/>
  <c r="BE268"/>
  <c r="BE312"/>
  <c r="BE317"/>
  <c r="BK185"/>
  <c r="J185"/>
  <c r="J99"/>
  <c i="5" r="E85"/>
  <c r="BE133"/>
  <c r="BE136"/>
  <c r="BE142"/>
  <c r="BE149"/>
  <c i="2" r="E85"/>
  <c r="BE135"/>
  <c r="BE138"/>
  <c r="BE150"/>
  <c r="BE159"/>
  <c r="BE165"/>
  <c r="BE183"/>
  <c r="BE208"/>
  <c r="BE213"/>
  <c r="BE232"/>
  <c r="BE270"/>
  <c r="BE297"/>
  <c r="BE312"/>
  <c r="BE317"/>
  <c r="BE333"/>
  <c r="BE344"/>
  <c r="BE357"/>
  <c r="BE376"/>
  <c r="BE379"/>
  <c r="BE385"/>
  <c r="BE388"/>
  <c r="BE399"/>
  <c r="BE405"/>
  <c r="BE417"/>
  <c r="BE420"/>
  <c r="BE429"/>
  <c r="BE435"/>
  <c r="BE438"/>
  <c r="BE444"/>
  <c r="BE453"/>
  <c r="BE465"/>
  <c r="BE471"/>
  <c r="BE477"/>
  <c r="BE483"/>
  <c r="BE517"/>
  <c r="BE526"/>
  <c r="BE532"/>
  <c r="BE535"/>
  <c r="BE539"/>
  <c r="BE547"/>
  <c r="BE552"/>
  <c r="BE569"/>
  <c r="BK307"/>
  <c r="J307"/>
  <c r="J99"/>
  <c i="3" r="BE141"/>
  <c r="BE169"/>
  <c r="BE175"/>
  <c r="BE184"/>
  <c r="BE205"/>
  <c r="BE255"/>
  <c r="BE265"/>
  <c r="BE281"/>
  <c r="BE295"/>
  <c r="BE297"/>
  <c r="BE302"/>
  <c r="BE304"/>
  <c r="BE306"/>
  <c r="BE319"/>
  <c r="BE324"/>
  <c r="BE333"/>
  <c r="BE345"/>
  <c r="BE356"/>
  <c r="BE362"/>
  <c r="BE369"/>
  <c r="BE387"/>
  <c r="BE390"/>
  <c r="BE402"/>
  <c r="BE412"/>
  <c r="BE419"/>
  <c r="BE428"/>
  <c r="BE433"/>
  <c r="BK401"/>
  <c r="J401"/>
  <c r="J103"/>
  <c r="BK418"/>
  <c r="J418"/>
  <c r="J105"/>
  <c i="4" r="BE128"/>
  <c r="BE140"/>
  <c r="BE152"/>
  <c r="BE165"/>
  <c r="BE167"/>
  <c r="BE171"/>
  <c r="BE173"/>
  <c r="BE183"/>
  <c r="BE186"/>
  <c r="BE191"/>
  <c r="BE197"/>
  <c r="BE213"/>
  <c r="BE219"/>
  <c r="BE255"/>
  <c r="BE265"/>
  <c r="BE274"/>
  <c r="BE288"/>
  <c r="BE296"/>
  <c r="BE305"/>
  <c i="5" r="BE131"/>
  <c r="BK148"/>
  <c r="J148"/>
  <c r="J100"/>
  <c i="2" r="F37"/>
  <c i="1" r="BD95"/>
  <c i="4" r="F34"/>
  <c i="1" r="BA97"/>
  <c i="3" r="F36"/>
  <c i="1" r="BC96"/>
  <c i="5" r="J34"/>
  <c i="1" r="AW98"/>
  <c i="2" r="F36"/>
  <c i="1" r="BC95"/>
  <c i="3" r="F35"/>
  <c i="1" r="BB96"/>
  <c i="2" r="F35"/>
  <c i="1" r="BB95"/>
  <c i="5" r="F37"/>
  <c i="1" r="BD98"/>
  <c i="2" r="J34"/>
  <c i="1" r="AW95"/>
  <c i="5" r="F36"/>
  <c i="1" r="BC98"/>
  <c i="3" r="J34"/>
  <c i="1" r="AW96"/>
  <c i="4" r="F35"/>
  <c i="1" r="BB97"/>
  <c i="4" r="J34"/>
  <c i="1" r="AW97"/>
  <c i="3" r="F37"/>
  <c i="1" r="BD96"/>
  <c i="5" r="F34"/>
  <c i="1" r="BA98"/>
  <c i="3" r="F34"/>
  <c i="1" r="BA96"/>
  <c i="5" r="F35"/>
  <c i="1" r="BB98"/>
  <c i="2" r="F34"/>
  <c i="1" r="BA95"/>
  <c i="4" r="F36"/>
  <c i="1" r="BC97"/>
  <c i="4" r="F37"/>
  <c i="1" r="BD97"/>
  <c i="3" l="1" r="P129"/>
  <c i="4" r="T126"/>
  <c r="T125"/>
  <c i="5" r="P121"/>
  <c r="P120"/>
  <c i="1" r="AU98"/>
  <c i="5" r="T121"/>
  <c r="T120"/>
  <c i="3" r="BK129"/>
  <c r="BK421"/>
  <c r="J421"/>
  <c r="J106"/>
  <c r="T129"/>
  <c r="T128"/>
  <c r="R129"/>
  <c r="R128"/>
  <c i="4" r="R126"/>
  <c r="R125"/>
  <c i="3" r="P421"/>
  <c i="2" r="P130"/>
  <c r="P129"/>
  <c i="1" r="AU95"/>
  <c i="2" r="T130"/>
  <c r="T129"/>
  <c r="BK130"/>
  <c r="J130"/>
  <c r="J97"/>
  <c r="BK583"/>
  <c r="J583"/>
  <c r="J108"/>
  <c i="3" r="J422"/>
  <c r="J107"/>
  <c i="4" r="BK126"/>
  <c r="J126"/>
  <c r="J97"/>
  <c i="3" r="J130"/>
  <c r="J98"/>
  <c i="5" r="BK121"/>
  <c r="J121"/>
  <c r="J97"/>
  <c i="2" r="F33"/>
  <c i="1" r="AZ95"/>
  <c r="BC94"/>
  <c r="AY94"/>
  <c i="4" r="J33"/>
  <c i="1" r="AV97"/>
  <c r="AT97"/>
  <c r="BD94"/>
  <c r="W33"/>
  <c i="2" r="J33"/>
  <c i="1" r="AV95"/>
  <c r="AT95"/>
  <c i="3" r="J33"/>
  <c i="1" r="AV96"/>
  <c r="AT96"/>
  <c i="5" r="J33"/>
  <c i="1" r="AV98"/>
  <c r="AT98"/>
  <c r="BB94"/>
  <c r="W31"/>
  <c i="5" r="F33"/>
  <c i="1" r="AZ98"/>
  <c r="BA94"/>
  <c r="W30"/>
  <c i="3" r="F33"/>
  <c i="1" r="AZ96"/>
  <c i="4" r="F33"/>
  <c i="1" r="AZ97"/>
  <c i="3" l="1" r="BK128"/>
  <c r="J128"/>
  <c r="J96"/>
  <c r="P128"/>
  <c i="1" r="AU96"/>
  <c i="3" r="J129"/>
  <c r="J97"/>
  <c i="5" r="BK120"/>
  <c r="J120"/>
  <c r="J96"/>
  <c i="2" r="BK129"/>
  <c r="J129"/>
  <c i="4" r="BK125"/>
  <c r="J125"/>
  <c i="1" r="AU94"/>
  <c r="AZ94"/>
  <c r="AV94"/>
  <c r="AK29"/>
  <c r="W32"/>
  <c r="AX94"/>
  <c i="4" r="J30"/>
  <c i="1" r="AG97"/>
  <c r="AN97"/>
  <c r="AW94"/>
  <c r="AK30"/>
  <c i="2" r="J30"/>
  <c i="1" r="AG95"/>
  <c r="AN95"/>
  <c i="4" l="1" r="J96"/>
  <c i="2" r="J39"/>
  <c r="J96"/>
  <c i="4" r="J39"/>
  <c i="1" r="W29"/>
  <c i="3" r="J30"/>
  <c i="1" r="AG96"/>
  <c r="AN96"/>
  <c r="AT94"/>
  <c i="5" r="J30"/>
  <c i="1" r="AG98"/>
  <c r="AN98"/>
  <c i="3" l="1" r="J39"/>
  <c i="5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<sst xmlns="http://schemas.openxmlformats.org/spreadsheetml/2006/main">
  <si>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</si>
  <si>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</si>
  <si>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</si>
  <si>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</si>
  <si>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</si>
  <si>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{434b7202-144a-4218-8fd8-94e91619ad4f}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</si>
  <si>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</si>
  <si>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</si>
  <si>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</si>
  <si>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</si>
  <si>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</si>
  <si>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</si>
  <si>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</si>
  <si>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</si>
  <si>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</si>
  <si>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</si>
  <si>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</si>
  <si>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vodovodu ul. Nerudova a propojení do ul. Vodní valy</t>
  </si>
  <si>
    <t>KSO:</t>
  </si>
  <si>
    <t>CC-CZ:</t>
  </si>
  <si>
    <t>Místo:</t>
  </si>
  <si>
    <t>Litomyšl</t>
  </si>
  <si>
    <t>Datum:</t>
  </si>
  <si>
    <t>3. 6. 2021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</si>
  <si>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</si>
  <si>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</si>
  <si>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</si>
  <si>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</si>
  <si>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</si>
  <si>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</si>
  <si>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</si>
  <si>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Ing, Pravec František</t>
  </si>
  <si>
    <t>True</t>
  </si>
  <si>
    <t>Zpracovatel:</t>
  </si>
  <si>
    <t>Kašparová Věra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</si>
  <si>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</si>
  <si>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</si>
  <si>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</si>
  <si>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</si>
  <si>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</si>
  <si>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</si>
  <si>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</si>
  <si>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</si>
  <si>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</si>
  <si>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</si>
  <si>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</si>
  <si>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</si>
  <si>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</si>
  <si>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</si>
  <si>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</si>
  <si>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</si>
  <si>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</si>
  <si>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</si>
  <si>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</si>
  <si>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</si>
  <si>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</si>
  <si>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</si>
  <si>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</si>
  <si>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</si>
  <si>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</si>
  <si>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</si>
  <si>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</si>
  <si>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</si>
  <si>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</si>
  <si>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</si>
  <si>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</si>
  <si>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</si>
  <si>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</si>
  <si>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</si>
  <si>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</si>
  <si>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</si>
  <si>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</si>
  <si>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</si>
  <si>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</si>
  <si>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</si>
  <si>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</si>
  <si>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</si>
  <si>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</si>
  <si>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</si>
  <si>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</si>
  <si>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</si>
  <si>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</si>
  <si>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Vodovodní řady N, V</t>
  </si>
  <si>
    <t>STA</t>
  </si>
  <si>
    <t>1</t>
  </si>
  <si>
    <t>{7dae5822-8d07-449f-ab8d-e0e980131f43}</t>
  </si>
  <si>
    <t>827 11</t>
  </si>
  <si>
    <t>2</t>
  </si>
  <si>
    <t>02</t>
  </si>
  <si>
    <t>Vodovodní přípojky</t>
  </si>
  <si>
    <t>{74f8339e-5ca2-4453-aa34-eaa062ff09b2}</t>
  </si>
  <si>
    <t>03</t>
  </si>
  <si>
    <t>Suchovod</t>
  </si>
  <si>
    <t>{79599eb6-4792-4d6a-a104-70f024a6ee10}</t>
  </si>
  <si>
    <t>827 1</t>
  </si>
  <si>
    <t>VRN</t>
  </si>
  <si>
    <t xml:space="preserve">Vedlejší náklady stavby </t>
  </si>
  <si>
    <t>VON</t>
  </si>
  <si>
    <t>{b5d250da-7cb0-4fb7-8daa-1acba438e2ce}</t>
  </si>
  <si>
    <t>LOZE</t>
  </si>
  <si>
    <t>Mezisoučet</t>
  </si>
  <si>
    <t>24,202</t>
  </si>
  <si>
    <t>asfalt</t>
  </si>
  <si>
    <t>274,889</t>
  </si>
  <si>
    <t>KRYCÍ LIST SOUPISU PRACÍ</t>
  </si>
  <si>
    <t>OBSYP</t>
  </si>
  <si>
    <t>96,808</t>
  </si>
  <si>
    <t>odvoz_suti</t>
  </si>
  <si>
    <t>266,391</t>
  </si>
  <si>
    <t>pazeni_2</t>
  </si>
  <si>
    <t>1060,432</t>
  </si>
  <si>
    <t>pazeni_4</t>
  </si>
  <si>
    <t>47,4</t>
  </si>
  <si>
    <t>Objekt:</t>
  </si>
  <si>
    <t>sypanina</t>
  </si>
  <si>
    <t>367,134</t>
  </si>
  <si>
    <t>01 - Vodovodní řady N, V</t>
  </si>
  <si>
    <t>štěrk</t>
  </si>
  <si>
    <t>obsyp_-0,294</t>
  </si>
  <si>
    <t>94,951</t>
  </si>
  <si>
    <t>štěrk_kom</t>
  </si>
  <si>
    <t>247,481</t>
  </si>
  <si>
    <t>22221</t>
  </si>
  <si>
    <t>tráva</t>
  </si>
  <si>
    <t>4,5</t>
  </si>
  <si>
    <t>vod_přem</t>
  </si>
  <si>
    <t>415,111</t>
  </si>
  <si>
    <t>vytlač</t>
  </si>
  <si>
    <t>Součet</t>
  </si>
  <si>
    <t>167,63</t>
  </si>
  <si>
    <t>zepráce</t>
  </si>
  <si>
    <t>416,265</t>
  </si>
  <si>
    <t>zásyp_zeminou</t>
  </si>
  <si>
    <t>1,154</t>
  </si>
  <si>
    <t>vsak</t>
  </si>
  <si>
    <t>0,5</t>
  </si>
  <si>
    <t>PE_32</t>
  </si>
  <si>
    <t>6</t>
  </si>
  <si>
    <t>izolace_v</t>
  </si>
  <si>
    <t>asfalt_kryt</t>
  </si>
  <si>
    <t>594,42</t>
  </si>
  <si>
    <t>kostky</t>
  </si>
  <si>
    <t>10,5</t>
  </si>
  <si>
    <t>kostky_kryt</t>
  </si>
  <si>
    <t>21,25</t>
  </si>
  <si>
    <t>řezání</t>
  </si>
  <si>
    <t>647,8</t>
  </si>
  <si>
    <t>PE_90</t>
  </si>
  <si>
    <t>352</t>
  </si>
  <si>
    <t>blok</t>
  </si>
  <si>
    <t>0,162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</si>
  <si>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</si>
  <si>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</si>
  <si>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</si>
  <si>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</si>
  <si>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</si>
  <si>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</si>
  <si>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</si>
  <si>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</si>
  <si>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</si>
  <si>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</si>
  <si>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</si>
  <si>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</si>
  <si>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</si>
  <si>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99 - Přesun hmot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</si>
  <si>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</si>
  <si>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</si>
  <si>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</si>
  <si>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</si>
  <si>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</si>
  <si>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</si>
  <si>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</si>
  <si>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</si>
  <si>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</si>
  <si>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</si>
  <si>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</si>
  <si>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</si>
  <si>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</si>
  <si>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</si>
  <si>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</si>
  <si>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</si>
  <si>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</si>
  <si>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</si>
  <si>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</si>
  <si>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</si>
  <si>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</si>
  <si>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</si>
  <si>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113106183</t>
  </si>
  <si>
    <t>Rozebrání dlažeb vozovek z velkých kostek s ložem z kameniva strojně pl do 50 m2</t>
  </si>
  <si>
    <t>m2</t>
  </si>
  <si>
    <t>CS ÚRS 2021 01</t>
  </si>
  <si>
    <t>4</t>
  </si>
  <si>
    <t>620506690</t>
  </si>
  <si>
    <t>VV</t>
  </si>
  <si>
    <t>"viz.příloha D.1 Technická zpráva"</t>
  </si>
  <si>
    <t>"kostky" (3,0*3,0)+(3,0*2,0)+(2,5*2,5)</t>
  </si>
  <si>
    <t>113106185</t>
  </si>
  <si>
    <t>Rozebrání dlažeb vozovek z drobných kostek s ložem z kameniva strojně pl do 50 m2</t>
  </si>
  <si>
    <t>1094332332</t>
  </si>
  <si>
    <t>2,5*2,5</t>
  </si>
  <si>
    <t>113106191</t>
  </si>
  <si>
    <t>Rozebrání vozovek ze silničních dílců se spárami zalitými živicí strojně pl do 50 m2</t>
  </si>
  <si>
    <t>-1261129119</t>
  </si>
  <si>
    <t>"vodící proužek"</t>
  </si>
  <si>
    <t>2,0*0,25</t>
  </si>
  <si>
    <t>113107223</t>
  </si>
  <si>
    <t>Odstranění podkladu z kameniva drceného tl 300 mm strojně pl přes 200 m2</t>
  </si>
  <si>
    <t>-834224237</t>
  </si>
  <si>
    <t>"asfalt_místní" (285,9*0,81)+(3,5*0,81)+(2,0*1,0)+(1,5*0,69)*35+(1,5*1,5)</t>
  </si>
  <si>
    <t>"kostky" (2,0*2,0)+(2,0*1,0)+(1,5*1,5)+(1,5*1,5)</t>
  </si>
  <si>
    <t>5</t>
  </si>
  <si>
    <t>113107242</t>
  </si>
  <si>
    <t>Odstranění podkladu živičného tl 100 mm strojně pl přes 200 m2</t>
  </si>
  <si>
    <t>1176851395</t>
  </si>
  <si>
    <t>"asfalt_místní" (285,9*1,80)+(3,5*1,80)+(3,0*2,0)+(2,5*0,70)*35+(2,5*2,5)</t>
  </si>
  <si>
    <t>113202111</t>
  </si>
  <si>
    <t>Vytrhání obrub krajníků obrubníků stojatých</t>
  </si>
  <si>
    <t>m</t>
  </si>
  <si>
    <t>703206792</t>
  </si>
  <si>
    <t>1*2,0</t>
  </si>
  <si>
    <t>7</t>
  </si>
  <si>
    <t>115101201</t>
  </si>
  <si>
    <t>Čerpání vody na dopravní výšku do 10 m průměrný přítok do 500 l/min</t>
  </si>
  <si>
    <t>hod</t>
  </si>
  <si>
    <t>1040091772</t>
  </si>
  <si>
    <t>174</t>
  </si>
  <si>
    <t>8</t>
  </si>
  <si>
    <t>115101301</t>
  </si>
  <si>
    <t>Pohotovost čerpací soupravy pro dopravní výšku do 10 m přítok do 500 l/min</t>
  </si>
  <si>
    <t>den</t>
  </si>
  <si>
    <t>485634103</t>
  </si>
  <si>
    <t>17,4</t>
  </si>
  <si>
    <t>9</t>
  </si>
  <si>
    <t>119001401</t>
  </si>
  <si>
    <t>Dočasné zajištění potrubí ocelového nebo litinového DN do 200 mm</t>
  </si>
  <si>
    <t>681584591</t>
  </si>
  <si>
    <t>(8+2)*0,81</t>
  </si>
  <si>
    <t>10</t>
  </si>
  <si>
    <t>119001405</t>
  </si>
  <si>
    <t>Dočasné zajištění potrubí z PE DN do 200 mm</t>
  </si>
  <si>
    <t>893716752</t>
  </si>
  <si>
    <t>17*0,81</t>
  </si>
  <si>
    <t>11</t>
  </si>
  <si>
    <t>119001412</t>
  </si>
  <si>
    <t>Dočasné zajištění potrubí betonového, ŽB nebo kameninového DN do 500 mm</t>
  </si>
  <si>
    <t>-1105019489</t>
  </si>
  <si>
    <t>2*0,81</t>
  </si>
  <si>
    <t>12</t>
  </si>
  <si>
    <t>1190014121</t>
  </si>
  <si>
    <t>Dočasné zajištění potrubí betonového, ŽB nebo kameninového DN do 1000 mm</t>
  </si>
  <si>
    <t>383447094</t>
  </si>
  <si>
    <t>13</t>
  </si>
  <si>
    <t>119001421</t>
  </si>
  <si>
    <t>Dočasné zajištění kabelů a kabelových tratí ze 3 volně ložených kabelů</t>
  </si>
  <si>
    <t>2006783813</t>
  </si>
  <si>
    <t>7*0,81</t>
  </si>
  <si>
    <t>14</t>
  </si>
  <si>
    <t>120001101</t>
  </si>
  <si>
    <t>Příplatek za ztížení odkopávky nebo prokkopávky v blízkosti inženýrských sítí</t>
  </si>
  <si>
    <t>m3</t>
  </si>
  <si>
    <t>-1996647660</t>
  </si>
  <si>
    <t>(2*0,81*1,0)*7+(2*0,81*1,6)*2+(2*0,81*1,1)*8+(2*0,81*1,7)*21</t>
  </si>
  <si>
    <t>119003227</t>
  </si>
  <si>
    <t>Mobilní plotová zábrana vyplněná dráty výšky do 2,2 m pro zabezpečení výkopu zřízení</t>
  </si>
  <si>
    <t>1349718740</t>
  </si>
  <si>
    <t>(105+182+5)*2+(2*2,0+2*1,0)*2+(4*1,5)*2</t>
  </si>
  <si>
    <t>16</t>
  </si>
  <si>
    <t>119003228</t>
  </si>
  <si>
    <t>Mobilní plotová zábrana vyplněná dráty výšky do 2,2 m pro zabezpečení výkopu odstranění</t>
  </si>
  <si>
    <t>-1319480901</t>
  </si>
  <si>
    <t>17</t>
  </si>
  <si>
    <t>119004111</t>
  </si>
  <si>
    <t>Bezpečný vstup nebo výstup z výkopu pomocí žebříku zřízení</t>
  </si>
  <si>
    <t>-49508327</t>
  </si>
  <si>
    <t>2*1,7</t>
  </si>
  <si>
    <t>18</t>
  </si>
  <si>
    <t>119004112</t>
  </si>
  <si>
    <t>Bezpečný vstup nebo výstup z výkopu pomocí žebříku odstranění</t>
  </si>
  <si>
    <t>-280710159</t>
  </si>
  <si>
    <t>19</t>
  </si>
  <si>
    <t>132254204</t>
  </si>
  <si>
    <t>Hloubení zapažených rýh š do 2000 mm v hornině třídy těžitelnosti I, skupiny 3 objem do 500 m3</t>
  </si>
  <si>
    <t>2142789670</t>
  </si>
  <si>
    <t>"z výpisu objemu zem.prací"</t>
  </si>
  <si>
    <t>"vodovodní řady N, V" 391,64</t>
  </si>
  <si>
    <t>"přípojka pro hydrant" 5,0*0,81*1,7</t>
  </si>
  <si>
    <t>"sondy na zjištění stáv.sítí-rozšíření" (1,5*0,69*1,0)*7+(1,5*0,69*1,1)*7+(1,5*0,69*1,6)*2+(1,5*0,69*1,7)*21</t>
  </si>
  <si>
    <t>"sonda na plynovodu" 1,5*1,5*1,1</t>
  </si>
  <si>
    <t>"sonda na náhonu" 1,5*1,5*3,5</t>
  </si>
  <si>
    <t>"výkop pro napojení na stáv.vodovod " 2,0*2,0*1,7</t>
  </si>
  <si>
    <t>"startovací a cílová jáma protlaku" (2,0*1,0*2,2)*2</t>
  </si>
  <si>
    <t xml:space="preserve">"výkop pro patku pro sloupek na označení hydrantu, šoupátka"  (0,25*0,25*0,30)*2</t>
  </si>
  <si>
    <t>"štěrkový vsakovací prostor" (1*0,5*1,7)*2</t>
  </si>
  <si>
    <t>"výkop na demontáž stáv. hydrantu" 1,5*1,5*1,5</t>
  </si>
  <si>
    <t>"drenáž" (105+182)*0,40*0,40</t>
  </si>
  <si>
    <t>-"asfalt místní" (285,9*0,81*0,40)-(3,5*0,81*0,40)-(2,0*1,0*0,40)-(1,5*0,69*0,40)*35-(1,5*1,5*0,40)</t>
  </si>
  <si>
    <t>-"tráva" (1,5*0,81*0,25)-(1,5*0,69*0,25)*1</t>
  </si>
  <si>
    <t>-"kostky" (2,0*2,0*0,40)-(2,0*1,0*0,40)-(1,5*1,5*0,40)-(1,5*1,5*0,40)</t>
  </si>
  <si>
    <t>zepráce*0,30</t>
  </si>
  <si>
    <t>20</t>
  </si>
  <si>
    <t>132354204</t>
  </si>
  <si>
    <t>Hloubení zapažených rýh š do 2000 mm v hornině třídy těžitelnosti II, skupiny 4 objem do 500 m3</t>
  </si>
  <si>
    <t>190601183</t>
  </si>
  <si>
    <t>zepráce*0,70</t>
  </si>
  <si>
    <t>141721251</t>
  </si>
  <si>
    <t>Řízený zemní protlak délky do 100 m hloubky do 6 m s protlačením potrubí vnějšího průměru vrtu do 90 mm v hornině třídy těžitelnosti I a II, skupiny 1 až 4</t>
  </si>
  <si>
    <t>-668299644</t>
  </si>
  <si>
    <t>"vodovodní řad V" 60,0</t>
  </si>
  <si>
    <t>22</t>
  </si>
  <si>
    <t>151101101</t>
  </si>
  <si>
    <t>Zřízení příložného pažení a rozepření stěn rýh hl do 2 m</t>
  </si>
  <si>
    <t>-2087033100</t>
  </si>
  <si>
    <t>"vodovodní řady N, V" 967,15</t>
  </si>
  <si>
    <t>"přípojka pro hydrant" 5,0*1,7*2</t>
  </si>
  <si>
    <t xml:space="preserve">"výkop na zjištění stáv.sítí - rozšíření"  (2*0,69*1,7)*21+(2*0,69*1,6)*2</t>
  </si>
  <si>
    <t>"výkop na napojení na stáv.vodovod" 4*2,0*1,7</t>
  </si>
  <si>
    <t>"výkop na demontáž stáv. hydrantu" 4*1,5*1,5</t>
  </si>
  <si>
    <t>23</t>
  </si>
  <si>
    <t>151101111</t>
  </si>
  <si>
    <t>Odstranění příložného pažení a rozepření stěn rýh hl do 2 m</t>
  </si>
  <si>
    <t>-700068180</t>
  </si>
  <si>
    <t>24</t>
  </si>
  <si>
    <t>151101102</t>
  </si>
  <si>
    <t>Zřízení příložného pažení a rozepření stěn rýh hl do 4 m</t>
  </si>
  <si>
    <t>100583999</t>
  </si>
  <si>
    <t>"startovací a cílová jáma protlaku" (2*2,0+2*1,0)*2,2*2</t>
  </si>
  <si>
    <t>"výkop na zjištění hloubky náhonu" 4*1,5*3,5</t>
  </si>
  <si>
    <t>25</t>
  </si>
  <si>
    <t>151101112</t>
  </si>
  <si>
    <t>Odstranění příložného pažení a rozepření stěn rýh hl do 4 m</t>
  </si>
  <si>
    <t>-2056356833</t>
  </si>
  <si>
    <t>26</t>
  </si>
  <si>
    <t>162551108</t>
  </si>
  <si>
    <t>Vodorovné přemístění do 3000 m výkopku/sypaniny z horniny třídy těžitelnosti I, skupiny 1 až 3</t>
  </si>
  <si>
    <t>-1601832642</t>
  </si>
  <si>
    <t>"Vytlačená kubatura :"</t>
  </si>
  <si>
    <t>"lože pod potrubí"</t>
  </si>
  <si>
    <t>"vodovodní řad N" 105,0*0,81*0,10</t>
  </si>
  <si>
    <t>"vodovodní řad V ve výkopu" 182,0*0,81*0,10</t>
  </si>
  <si>
    <t>"vodovodní řad V v jámách" (2,0*1,0*0,10)*2+(1,5*1,0*0,10)</t>
  </si>
  <si>
    <t>"přípojka pro hydrant" 5,0*0,81*0,10</t>
  </si>
  <si>
    <t>"obsyp"</t>
  </si>
  <si>
    <t>"vodovodní řad N" 105,0*0,81*0,40</t>
  </si>
  <si>
    <t>"vodovodní řad V ve výkopu" 182,0*0,81*0,40</t>
  </si>
  <si>
    <t>"vodovodní řad V v jámách" (2,0*1,0*0,40)*2+(1,5*1,0*0,40)</t>
  </si>
  <si>
    <t>"přípojka pro hydrant" 5,0*0,81*0,40</t>
  </si>
  <si>
    <t>"bloky na potrubí"</t>
  </si>
  <si>
    <t>2*0,20*0,50*0,81</t>
  </si>
  <si>
    <t>"štěrkový vsakovací prostor" (1*0,5*0,5)*2</t>
  </si>
  <si>
    <t>"patky pro sloupky pro označení hydrantu, šoupátka" (0,25*0,25*0,30)*2</t>
  </si>
  <si>
    <t>"zásyp zeminou" 1,5*0,81*0,95</t>
  </si>
  <si>
    <t>zepráce-vytlač-zásyp_zeminou</t>
  </si>
  <si>
    <t>zepráce-zásyp_zeminou</t>
  </si>
  <si>
    <t>"přemístění výkopku na skládku určenou investorem" vod_přem*0,30</t>
  </si>
  <si>
    <t>27</t>
  </si>
  <si>
    <t>162551128</t>
  </si>
  <si>
    <t>Vodorovné přemístění do 3000 m výkopku/sypaniny z horniny třídy těžitelnosti II, skupiny 4 a 5</t>
  </si>
  <si>
    <t>-125985898</t>
  </si>
  <si>
    <t>"přemístění výkopku na skládku určenou investorem" vod_přem*0,70</t>
  </si>
  <si>
    <t>28</t>
  </si>
  <si>
    <t>167151111</t>
  </si>
  <si>
    <t>Nakládání výkopku z hornin třídy těžitelnosti I, skupiny 1 až 3 přes 100 m3</t>
  </si>
  <si>
    <t>1467872024</t>
  </si>
  <si>
    <t xml:space="preserve"> vod_přem*0,30</t>
  </si>
  <si>
    <t>29</t>
  </si>
  <si>
    <t>167151112</t>
  </si>
  <si>
    <t>Nakládání výkopku z hornin třídy těžitelnosti II, skupiny 4 a 5 přes 100 m3</t>
  </si>
  <si>
    <t>1795849697</t>
  </si>
  <si>
    <t>vod_přem*0,70</t>
  </si>
  <si>
    <t>30</t>
  </si>
  <si>
    <t>171201201</t>
  </si>
  <si>
    <t>Uložení sypaniny na skládky</t>
  </si>
  <si>
    <t>M3</t>
  </si>
  <si>
    <t>-750683660</t>
  </si>
  <si>
    <t>"uložení sypaniny na skládku určenou investorem" vod_přem</t>
  </si>
  <si>
    <t>31</t>
  </si>
  <si>
    <t>1712012311</t>
  </si>
  <si>
    <t>Poplatek za uložení zeminy a kamení na recyklační skládce (skládkovné) kód odpadu 17 05 04</t>
  </si>
  <si>
    <t>t</t>
  </si>
  <si>
    <t>-204392117</t>
  </si>
  <si>
    <t>vod_přem*1,8</t>
  </si>
  <si>
    <t>32</t>
  </si>
  <si>
    <t>174101101</t>
  </si>
  <si>
    <t>Zásyp jam, šachet rýh nebo kolem objektů sypaninou se zhutněním</t>
  </si>
  <si>
    <t>-1429187453</t>
  </si>
  <si>
    <t>zepráce-vytlač</t>
  </si>
  <si>
    <t>33</t>
  </si>
  <si>
    <t>174201101</t>
  </si>
  <si>
    <t>Zásyp jam, šachet rýh nebo kolem objektů sypaninou bez zhutnění</t>
  </si>
  <si>
    <t>244614718</t>
  </si>
  <si>
    <t>"štěrkový vsakovací prostor"</t>
  </si>
  <si>
    <t>(1*0,5*0,5)*2</t>
  </si>
  <si>
    <t>34</t>
  </si>
  <si>
    <t>175151101</t>
  </si>
  <si>
    <t>Obsypání potrubí strojně sypaninou bez prohození, uloženou do 3 m</t>
  </si>
  <si>
    <t>-1358411798</t>
  </si>
  <si>
    <t>"vodovodní řad N " 3,14*(0,090)^2/4*105,0</t>
  </si>
  <si>
    <t>"vodovodní řad V" 3,14*(0,090)^2/4*182,0</t>
  </si>
  <si>
    <t>"přípojka pro hydrant" 3,14*(0,090)^2/4*5,0</t>
  </si>
  <si>
    <t>OBSYP-1,857</t>
  </si>
  <si>
    <t>35</t>
  </si>
  <si>
    <t>M</t>
  </si>
  <si>
    <t>5834417111</t>
  </si>
  <si>
    <t>štěrkodrť frakce 0/32</t>
  </si>
  <si>
    <t>316226676</t>
  </si>
  <si>
    <t>"viz.příloha D.6 Uložení potrubí"</t>
  </si>
  <si>
    <t>štěrk_kom*1,8</t>
  </si>
  <si>
    <t>36</t>
  </si>
  <si>
    <t>5833731011</t>
  </si>
  <si>
    <t>štěrkopísek frakce 0/4</t>
  </si>
  <si>
    <t>876743108</t>
  </si>
  <si>
    <t>štěrk*1,8</t>
  </si>
  <si>
    <t>37</t>
  </si>
  <si>
    <t>583439301</t>
  </si>
  <si>
    <t>kamenivo drcené hrubé frakce 16/32</t>
  </si>
  <si>
    <t>-408619968</t>
  </si>
  <si>
    <t>vsak*1,8</t>
  </si>
  <si>
    <t>38</t>
  </si>
  <si>
    <t>309217584</t>
  </si>
  <si>
    <t>"přesun sypaniny, netýká se přesunu hmot"</t>
  </si>
  <si>
    <t>štěrk_kom+štěrk+LOZE+vsak</t>
  </si>
  <si>
    <t>39</t>
  </si>
  <si>
    <t>162451106</t>
  </si>
  <si>
    <t>Vodorovné přemístění do 2000 m výkopku/sypaniny z horniny třídy těžitelnosti I, skupiny 1 až 3</t>
  </si>
  <si>
    <t>-1698174966</t>
  </si>
  <si>
    <t>40</t>
  </si>
  <si>
    <t>181351004</t>
  </si>
  <si>
    <t>Rozprostření ornice tl vrstvy do 250 mm pl do 100 m2 v rovině nebo ve svahu do 1:5 strojně</t>
  </si>
  <si>
    <t>-600762571</t>
  </si>
  <si>
    <t>"tráva" 1,5*3</t>
  </si>
  <si>
    <t>41</t>
  </si>
  <si>
    <t>181411131</t>
  </si>
  <si>
    <t>Založení parkového trávníku výsevem plochy do 1000 m2 v rovině a ve svahu do 1:5</t>
  </si>
  <si>
    <t>-410639315</t>
  </si>
  <si>
    <t>42</t>
  </si>
  <si>
    <t>121151104</t>
  </si>
  <si>
    <t>Sejmutí ornice plochy do 100 m2 tl vrstvy do 250 mm strojně</t>
  </si>
  <si>
    <t>1934162892</t>
  </si>
  <si>
    <t>43</t>
  </si>
  <si>
    <t>00572470</t>
  </si>
  <si>
    <t>osivo směs travní univerzál</t>
  </si>
  <si>
    <t>kg</t>
  </si>
  <si>
    <t>-1167982254</t>
  </si>
  <si>
    <t>tráva*0,03</t>
  </si>
  <si>
    <t>Zakládání</t>
  </si>
  <si>
    <t>44</t>
  </si>
  <si>
    <t>212752101</t>
  </si>
  <si>
    <t>Trativod z drenážních trubek korugovaných PE-HD SN 4 perforace 360° včetně lože otevřený výkop DN 100 pro liniové stavby</t>
  </si>
  <si>
    <t>1283008813</t>
  </si>
  <si>
    <t>105+182</t>
  </si>
  <si>
    <t>Svislé a kompletní konstrukce</t>
  </si>
  <si>
    <t>45</t>
  </si>
  <si>
    <t>5923253501</t>
  </si>
  <si>
    <t xml:space="preserve">patka betonová prefabrikovaná  25x25x30 cm </t>
  </si>
  <si>
    <t>kus</t>
  </si>
  <si>
    <t>667453182</t>
  </si>
  <si>
    <t>"viz.příloha D.1 Technická zpráva, příloha D.3 Schéma kladečského plánu"</t>
  </si>
  <si>
    <t>"patka pro osazení sloupku na orientační tabulku"</t>
  </si>
  <si>
    <t>Vodorovné konstrukce</t>
  </si>
  <si>
    <t>46</t>
  </si>
  <si>
    <t>451573111</t>
  </si>
  <si>
    <t>Lože pod potrubí otevřený výkop ze štěrkopísku</t>
  </si>
  <si>
    <t>-423597831</t>
  </si>
  <si>
    <t>47</t>
  </si>
  <si>
    <t>452313131</t>
  </si>
  <si>
    <t>Podkladní bloky z betonu prostého tř. C 12/15 otevřený výkop</t>
  </si>
  <si>
    <t>1609696294</t>
  </si>
  <si>
    <t>48</t>
  </si>
  <si>
    <t>452353101</t>
  </si>
  <si>
    <t>Bednění podkladních bloků otevřený výkop</t>
  </si>
  <si>
    <t>M2</t>
  </si>
  <si>
    <t>719823933</t>
  </si>
  <si>
    <t xml:space="preserve">"viz.příloha D.1  Technická zpráva"</t>
  </si>
  <si>
    <t>2*2*(0,2+0,81)*0,5</t>
  </si>
  <si>
    <t>Komunikace</t>
  </si>
  <si>
    <t>49</t>
  </si>
  <si>
    <t>564871111</t>
  </si>
  <si>
    <t>Podklad ze štěrkodrtě ŠD tl 250 mm</t>
  </si>
  <si>
    <t>1144798876</t>
  </si>
  <si>
    <t>asfalt+kostky</t>
  </si>
  <si>
    <t>50</t>
  </si>
  <si>
    <t>567122112</t>
  </si>
  <si>
    <t>Podklad ze směsi stmelené cementem SC C 8/10 (KSC I) tl 130 mm</t>
  </si>
  <si>
    <t>445507529</t>
  </si>
  <si>
    <t>51</t>
  </si>
  <si>
    <t>567122114</t>
  </si>
  <si>
    <t>Podklad ze směsi stmelené cementem SC C 8/10 (KSC I) tl 150 mm</t>
  </si>
  <si>
    <t>-1751668074</t>
  </si>
  <si>
    <t>52</t>
  </si>
  <si>
    <t>573111112</t>
  </si>
  <si>
    <t>Postřik živičný infiltrační s posypem z asfaltu množství 1 kg/m2</t>
  </si>
  <si>
    <t>1217369403</t>
  </si>
  <si>
    <t>53</t>
  </si>
  <si>
    <t>573211106</t>
  </si>
  <si>
    <t>Postřik živičný spojovací z asfaltu v množství 0,20 kg/m2</t>
  </si>
  <si>
    <t>-1535107001</t>
  </si>
  <si>
    <t>54</t>
  </si>
  <si>
    <t>577144211</t>
  </si>
  <si>
    <t>Asfaltový beton vrstva obrusná ACO 11 (ABS) tř. II tl 50 mm š do 3 m z nemodifikovaného asfaltu</t>
  </si>
  <si>
    <t>469793935</t>
  </si>
  <si>
    <t>55</t>
  </si>
  <si>
    <t>565155111</t>
  </si>
  <si>
    <t>Asfaltový beton vrstva podkladní ACP 16 (obalované kamenivo OKS) tl 70 mm š do 3 m</t>
  </si>
  <si>
    <t>-2097523208</t>
  </si>
  <si>
    <t>56</t>
  </si>
  <si>
    <t>591111111</t>
  </si>
  <si>
    <t>Kladení dlažby z kostek velkých z kamene do lože z kameniva těženého tl 50 mm</t>
  </si>
  <si>
    <t>201056322</t>
  </si>
  <si>
    <t>57</t>
  </si>
  <si>
    <t>591211111</t>
  </si>
  <si>
    <t>Kladení dlažby z kostek drobných z kamene do lože z kameniva těženého tl 50 mm</t>
  </si>
  <si>
    <t>695347670</t>
  </si>
  <si>
    <t>58</t>
  </si>
  <si>
    <t>596811311</t>
  </si>
  <si>
    <t>Kladení velkoformátové betonové dlažby tl do 100 mm velikosti do 0,5 m2 pl do 300 m2</t>
  </si>
  <si>
    <t>71025673</t>
  </si>
  <si>
    <t>"vodácí proužek"2,0*0,25</t>
  </si>
  <si>
    <t>Trubní vedení</t>
  </si>
  <si>
    <t>59</t>
  </si>
  <si>
    <t>850245121</t>
  </si>
  <si>
    <t>Výřez nebo výsek na potrubí z trub litinových tlakových nebo plastických hmot DN 80</t>
  </si>
  <si>
    <t>1120307579</t>
  </si>
  <si>
    <t>"LIT50" 2</t>
  </si>
  <si>
    <t>"LIT80" 1</t>
  </si>
  <si>
    <t>60</t>
  </si>
  <si>
    <t>8573121221</t>
  </si>
  <si>
    <t>Spotřební materiál</t>
  </si>
  <si>
    <t>komplet</t>
  </si>
  <si>
    <t>1947124948</t>
  </si>
  <si>
    <t xml:space="preserve">"viz. příloha D.1 Technická zpráva" </t>
  </si>
  <si>
    <t>"ostatní spotřební materiál jinde neuvedený, spojovací materiál"</t>
  </si>
  <si>
    <t>61</t>
  </si>
  <si>
    <t>871161141</t>
  </si>
  <si>
    <t>Montáž potrubí z PE100 SDR 11 otevřený výkop svařovaných na tupo D 32 x 3,0 mm</t>
  </si>
  <si>
    <t>1141405876</t>
  </si>
  <si>
    <t xml:space="preserve">"vsakovací prostor - odvodnění hydrantu"   2*3,0</t>
  </si>
  <si>
    <t>62</t>
  </si>
  <si>
    <t>28613752</t>
  </si>
  <si>
    <t>potrubí vodovodní LDPE (rPE) D 32x4,4mm</t>
  </si>
  <si>
    <t>968770975</t>
  </si>
  <si>
    <t>PE_32*1,015</t>
  </si>
  <si>
    <t>63</t>
  </si>
  <si>
    <t>871241221</t>
  </si>
  <si>
    <t>Montáž potrubí z PE100 SDR 17 otevřený výkop svařovaných elektrotvarovkou D 90 x 5,4 mm</t>
  </si>
  <si>
    <t>462115129</t>
  </si>
  <si>
    <t>"vodovodní řad N" 105,0</t>
  </si>
  <si>
    <t>"vodovodní řad V" 242,0</t>
  </si>
  <si>
    <t>"přípojka pro hydrant" 5,0</t>
  </si>
  <si>
    <t>64</t>
  </si>
  <si>
    <t>28613575</t>
  </si>
  <si>
    <t>potrubí dvouvrstvé PE100 RC SDR17 90x5,4 dl 12m</t>
  </si>
  <si>
    <t>-184309161</t>
  </si>
  <si>
    <t>"PE 100, RC AQUALINE ROBUST, 90x5,4 SDR17"</t>
  </si>
  <si>
    <t>"Potrubí musí být certifikované dle technického předpisu PAS1075"</t>
  </si>
  <si>
    <t>PE_90*1,015</t>
  </si>
  <si>
    <t>65</t>
  </si>
  <si>
    <t>852241121</t>
  </si>
  <si>
    <t>Montáž potrubí z trub litinových tlakových přírubových normálních délek otevřený výkop DN 80</t>
  </si>
  <si>
    <t>1377046830</t>
  </si>
  <si>
    <t>66</t>
  </si>
  <si>
    <t>55253239</t>
  </si>
  <si>
    <t xml:space="preserve">trouba přírubová litinová vodovodní  PN10/16 DN 80 dl 400mm</t>
  </si>
  <si>
    <t>199053692</t>
  </si>
  <si>
    <t>2*1,02</t>
  </si>
  <si>
    <t>67</t>
  </si>
  <si>
    <t>857242122</t>
  </si>
  <si>
    <t>Montáž litinových tvarovek jednoosých přírubových otevřený výkop DN 80</t>
  </si>
  <si>
    <t>-1278884892</t>
  </si>
  <si>
    <t>68</t>
  </si>
  <si>
    <t>55250642</t>
  </si>
  <si>
    <t>koleno přírubové s patkou PP litinové DN 80</t>
  </si>
  <si>
    <t>-1329569370</t>
  </si>
  <si>
    <t>69</t>
  </si>
  <si>
    <t>857244122</t>
  </si>
  <si>
    <t>Montáž litinových tvarovek odbočných přírubových otevřený výkop DN 80</t>
  </si>
  <si>
    <t>-877899278</t>
  </si>
  <si>
    <t>1+2</t>
  </si>
  <si>
    <t>70</t>
  </si>
  <si>
    <t>55250711</t>
  </si>
  <si>
    <t>tvarovka přírubová s přírubovou odbočkou T-DN 80x50 PN10-16-25-40 natural</t>
  </si>
  <si>
    <t>1764837125</t>
  </si>
  <si>
    <t>1*1,02</t>
  </si>
  <si>
    <t>71</t>
  </si>
  <si>
    <t>55250713</t>
  </si>
  <si>
    <t>tvarovka přírubová s přírubovou odbočkou T-DN 80x80 PN10-16-25-40 natural</t>
  </si>
  <si>
    <t>-392522491</t>
  </si>
  <si>
    <t>72</t>
  </si>
  <si>
    <t>877241101</t>
  </si>
  <si>
    <t>Montáž elektrospojek na vodovodním potrubí z PE trub d 90</t>
  </si>
  <si>
    <t>645261529</t>
  </si>
  <si>
    <t>"elektrospojka" 29</t>
  </si>
  <si>
    <t>"oblouk" 1</t>
  </si>
  <si>
    <t>73</t>
  </si>
  <si>
    <t>28615974</t>
  </si>
  <si>
    <t>elektrospojka SDR11 PE 100 PN16 D 90mm</t>
  </si>
  <si>
    <t>-2086386455</t>
  </si>
  <si>
    <t>29*1,015</t>
  </si>
  <si>
    <t>74</t>
  </si>
  <si>
    <t>WVN.FF070813W</t>
  </si>
  <si>
    <t>Oblouk 60° PE100 SDR17 90</t>
  </si>
  <si>
    <t>1021983581</t>
  </si>
  <si>
    <t>1*1,015</t>
  </si>
  <si>
    <t>75</t>
  </si>
  <si>
    <t>877241112</t>
  </si>
  <si>
    <t>Montáž elektrokolen 90° na vodovodním potrubí z PE trub d 90</t>
  </si>
  <si>
    <t>847344179</t>
  </si>
  <si>
    <t>76</t>
  </si>
  <si>
    <t>28653060</t>
  </si>
  <si>
    <t>elektrokoleno 90° PE 100 D 90mm</t>
  </si>
  <si>
    <t>-1855590477</t>
  </si>
  <si>
    <t>10*1,015</t>
  </si>
  <si>
    <t>77</t>
  </si>
  <si>
    <t>8912491111</t>
  </si>
  <si>
    <t>Montáž lemových nákružků na potrubí z trub PE90</t>
  </si>
  <si>
    <t>-344240028</t>
  </si>
  <si>
    <t>78</t>
  </si>
  <si>
    <t>28653149</t>
  </si>
  <si>
    <t>nákružek lemový PE 100 SDR17 90mm</t>
  </si>
  <si>
    <t>505838394</t>
  </si>
  <si>
    <t>9*1,015</t>
  </si>
  <si>
    <t>79</t>
  </si>
  <si>
    <t>28654368</t>
  </si>
  <si>
    <t>příruba volná k lemovému nákružku z polypropylénu 90</t>
  </si>
  <si>
    <t>588959288</t>
  </si>
  <si>
    <t>80</t>
  </si>
  <si>
    <t>HWL.799405000016</t>
  </si>
  <si>
    <t>SYNOFLEX - S PŘÍRUBOU 50 (56-71)</t>
  </si>
  <si>
    <t>1123145024</t>
  </si>
  <si>
    <t>1*1,01</t>
  </si>
  <si>
    <t>81</t>
  </si>
  <si>
    <t>HWL.799408000016</t>
  </si>
  <si>
    <t>SYNOFLEX - S PŘÍRUBOU 80 (85-105)</t>
  </si>
  <si>
    <t>1511185074</t>
  </si>
  <si>
    <t>82</t>
  </si>
  <si>
    <t>HWL.797408000016</t>
  </si>
  <si>
    <t>SYNOFLEX - SPOJKA 80 (85-105)</t>
  </si>
  <si>
    <t>-1175838668</t>
  </si>
  <si>
    <t>83</t>
  </si>
  <si>
    <t>879171111</t>
  </si>
  <si>
    <t>Montáž vodovodní přípojky na potrubí DN 32</t>
  </si>
  <si>
    <t>-1381746260</t>
  </si>
  <si>
    <t>84</t>
  </si>
  <si>
    <t>8911739111</t>
  </si>
  <si>
    <t>Montáž vodovodního ventilu hlavního pro přípojky DN 32</t>
  </si>
  <si>
    <t>1821337219</t>
  </si>
  <si>
    <t>85</t>
  </si>
  <si>
    <t>HWL.313000103216</t>
  </si>
  <si>
    <t>VENTIL ISO DOMOVNÍ PŘÍPOJKY ROHOVÝ 32-5/4"</t>
  </si>
  <si>
    <t>-214921488</t>
  </si>
  <si>
    <t>13*1,01</t>
  </si>
  <si>
    <t>86</t>
  </si>
  <si>
    <t>9502050100031</t>
  </si>
  <si>
    <t>SOUPRAVA ZEMNÍ TELESKOPICKÁ PRO DOMOVNÍ PŘÍPOJKY</t>
  </si>
  <si>
    <t>1355551230</t>
  </si>
  <si>
    <t>87</t>
  </si>
  <si>
    <t>891211112</t>
  </si>
  <si>
    <t>Montáž vodovodních šoupátek otevřený výkop DN 50</t>
  </si>
  <si>
    <t>1277703117</t>
  </si>
  <si>
    <t>88</t>
  </si>
  <si>
    <t>HWL.400205000016</t>
  </si>
  <si>
    <t>ŠOUPĚ E2 PŘÍRUBOVÉ KRÁTKÉ 50</t>
  </si>
  <si>
    <t>1902808394</t>
  </si>
  <si>
    <t>89</t>
  </si>
  <si>
    <t>891241112</t>
  </si>
  <si>
    <t>Montáž vodovodních šoupátek otevřený výkop DN 80</t>
  </si>
  <si>
    <t>2037797053</t>
  </si>
  <si>
    <t>90</t>
  </si>
  <si>
    <t>HWL.400208000016</t>
  </si>
  <si>
    <t>ŠOUPĚ E2 PŘÍRUBOVÉ KRÁTKÉ 80</t>
  </si>
  <si>
    <t>-1513408381</t>
  </si>
  <si>
    <t>3*1,01</t>
  </si>
  <si>
    <t>91</t>
  </si>
  <si>
    <t>HWL.95010800001</t>
  </si>
  <si>
    <t xml:space="preserve">SOUPRAVA ZEMNÍ TELESKOPICKÁ </t>
  </si>
  <si>
    <t>1951334849</t>
  </si>
  <si>
    <t>92</t>
  </si>
  <si>
    <t>891247111</t>
  </si>
  <si>
    <t>Montáž hydrantů podzemních DN 80</t>
  </si>
  <si>
    <t>-453052499</t>
  </si>
  <si>
    <t>93</t>
  </si>
  <si>
    <t>42273591</t>
  </si>
  <si>
    <t>hydrant podzemní DN 80 PN 16 jednoduchý uzávěr krycí v 1500mm</t>
  </si>
  <si>
    <t>1717886096</t>
  </si>
  <si>
    <t>94</t>
  </si>
  <si>
    <t>891247211</t>
  </si>
  <si>
    <t>Montáž hydrantů nadzemních DN 80</t>
  </si>
  <si>
    <t>-1510606142</t>
  </si>
  <si>
    <t>95</t>
  </si>
  <si>
    <t>HWL.K23008015016</t>
  </si>
  <si>
    <t>HYDRANT DUO NADZEMNÍ OBJEZDOVÝ 2B 80/1,5 m</t>
  </si>
  <si>
    <t>-115643028</t>
  </si>
  <si>
    <t>96</t>
  </si>
  <si>
    <t>5525064202</t>
  </si>
  <si>
    <t>hydrantová drenáž</t>
  </si>
  <si>
    <t>92134305</t>
  </si>
  <si>
    <t>"viz. příloha D.1 Technická zpráva, příloha D.3 Schema kladečského plánu"</t>
  </si>
  <si>
    <t>97</t>
  </si>
  <si>
    <t>891249111</t>
  </si>
  <si>
    <t>Montáž navrtávacích pasů na potrubí z jakýchkoli trub DN 80</t>
  </si>
  <si>
    <t>1543994414</t>
  </si>
  <si>
    <t>98</t>
  </si>
  <si>
    <t>HWL.531009005416</t>
  </si>
  <si>
    <t>PAS NAVRTÁVACÍ UZAVÍRACÍ HAKU 90-5/4"</t>
  </si>
  <si>
    <t>749068753</t>
  </si>
  <si>
    <t>99</t>
  </si>
  <si>
    <t>899401113</t>
  </si>
  <si>
    <t>Osazení poklopů litinových hydrantových</t>
  </si>
  <si>
    <t>-1941002493</t>
  </si>
  <si>
    <t>100</t>
  </si>
  <si>
    <t>42291452</t>
  </si>
  <si>
    <t>poklop litinový hydrantový DN 80</t>
  </si>
  <si>
    <t>-977815145</t>
  </si>
  <si>
    <t>101</t>
  </si>
  <si>
    <t>899401111</t>
  </si>
  <si>
    <t>Osazení poklopů litinových ventilových</t>
  </si>
  <si>
    <t>-746204132</t>
  </si>
  <si>
    <t>102</t>
  </si>
  <si>
    <t>422914020</t>
  </si>
  <si>
    <t>poklop litinový ventilový</t>
  </si>
  <si>
    <t>1777922427</t>
  </si>
  <si>
    <t>103</t>
  </si>
  <si>
    <t>899401112</t>
  </si>
  <si>
    <t>Osazení poklopů litinových šoupátkových</t>
  </si>
  <si>
    <t>1046010503</t>
  </si>
  <si>
    <t>104</t>
  </si>
  <si>
    <t>422913520</t>
  </si>
  <si>
    <t>poklop litinový šoupátkový pro zemní soupravy osazení do terénu a do vozovky</t>
  </si>
  <si>
    <t>1956969787</t>
  </si>
  <si>
    <t>105</t>
  </si>
  <si>
    <t>4229135201</t>
  </si>
  <si>
    <t>podkladová deska UNI</t>
  </si>
  <si>
    <t>-1746285947</t>
  </si>
  <si>
    <t>4+13</t>
  </si>
  <si>
    <t>106</t>
  </si>
  <si>
    <t>8912471111</t>
  </si>
  <si>
    <t>Demontáž hydrantů podzemních DN 80</t>
  </si>
  <si>
    <t>2103049373</t>
  </si>
  <si>
    <t>"demontáž stávajícího hydrantu" 1</t>
  </si>
  <si>
    <t>107</t>
  </si>
  <si>
    <t>899101211</t>
  </si>
  <si>
    <t>Demontáž poklopů litinových nebo ocelových včetně rámů hmotnosti do 50 kg</t>
  </si>
  <si>
    <t>1604709350</t>
  </si>
  <si>
    <t>"demontáž stávajících poklopů"</t>
  </si>
  <si>
    <t>"poklop hydrantový" 1</t>
  </si>
  <si>
    <t>"poklop šoupátkový" 4</t>
  </si>
  <si>
    <t>"poklop ventilový" 13</t>
  </si>
  <si>
    <t>108</t>
  </si>
  <si>
    <t>899712111</t>
  </si>
  <si>
    <t>Orientační tabulky na zdivu</t>
  </si>
  <si>
    <t>-1273142077</t>
  </si>
  <si>
    <t>109</t>
  </si>
  <si>
    <t>899713111</t>
  </si>
  <si>
    <t>Orientační tabulky na sloupku betonovém nebo ocelovém</t>
  </si>
  <si>
    <t>-857571701</t>
  </si>
  <si>
    <t>110</t>
  </si>
  <si>
    <t>5534225001</t>
  </si>
  <si>
    <t>sloupek ocel pozinkovaný 1500 mm</t>
  </si>
  <si>
    <t>-788305854</t>
  </si>
  <si>
    <t>111</t>
  </si>
  <si>
    <t>892241111</t>
  </si>
  <si>
    <t>Tlaková zkouška vodou potrubí do 80</t>
  </si>
  <si>
    <t>-345331864</t>
  </si>
  <si>
    <t>105+242+5</t>
  </si>
  <si>
    <t>112</t>
  </si>
  <si>
    <t>892273122</t>
  </si>
  <si>
    <t>Proplach a dezinfekce vodovodního potrubí DN od 80 do 125</t>
  </si>
  <si>
    <t>683362226</t>
  </si>
  <si>
    <t>113</t>
  </si>
  <si>
    <t>892372111</t>
  </si>
  <si>
    <t>Zabezpečení konců potrubí DN do 300 při tlakových zkouškách vodou</t>
  </si>
  <si>
    <t>-1642242087</t>
  </si>
  <si>
    <t>114</t>
  </si>
  <si>
    <t>899431111</t>
  </si>
  <si>
    <t>Výšková úprava uličního vstupu nebo vpusti do 200 mm zvýšením krycího hrnce, šoupěte nebo hydrantu</t>
  </si>
  <si>
    <t>749167757</t>
  </si>
  <si>
    <t>1+4</t>
  </si>
  <si>
    <t>115</t>
  </si>
  <si>
    <t>899722114</t>
  </si>
  <si>
    <t>Krytí potrubí z plastů výstražnou fólií z PVC 40 cm</t>
  </si>
  <si>
    <t>1186770148</t>
  </si>
  <si>
    <t>"viz.příloha D.1 Technická zpráva, příloha D.6 Uložení potrubí"</t>
  </si>
  <si>
    <t>(105+182+5)*1,05</t>
  </si>
  <si>
    <t>116</t>
  </si>
  <si>
    <t>8712411000</t>
  </si>
  <si>
    <t>Montáž vodiče nad potrubím ve výk.</t>
  </si>
  <si>
    <t>-758354382</t>
  </si>
  <si>
    <t>117</t>
  </si>
  <si>
    <t>3411101201</t>
  </si>
  <si>
    <t>kabel silový s Cu jádrem CYKY 6mm2</t>
  </si>
  <si>
    <t>2032945365</t>
  </si>
  <si>
    <t>(105+242+5)*1,13</t>
  </si>
  <si>
    <t>Ostatní konstrukce a práce, bourání</t>
  </si>
  <si>
    <t>118</t>
  </si>
  <si>
    <t>915111121</t>
  </si>
  <si>
    <t>Vodorovné dopravní značení dělící čáry přerušované š 125 mm základní bílá barva</t>
  </si>
  <si>
    <t>1624613044</t>
  </si>
  <si>
    <t>"oprava vodorovného dopravního značení" 180,0</t>
  </si>
  <si>
    <t>119</t>
  </si>
  <si>
    <t>916131212</t>
  </si>
  <si>
    <t>Osazení silničního obrubníku betonového stojatého bez boční opěry do lože z betonu prostého</t>
  </si>
  <si>
    <t>-639542148</t>
  </si>
  <si>
    <t>120</t>
  </si>
  <si>
    <t>919112213</t>
  </si>
  <si>
    <t>Řezání spár pro vytvoření komůrky š 10 mm hl 25 mm pro těsnící zálivku v živičném krytu</t>
  </si>
  <si>
    <t>1132377537</t>
  </si>
  <si>
    <t>121</t>
  </si>
  <si>
    <t>919122112</t>
  </si>
  <si>
    <t>Těsnění spár zálivkou za tepla pro komůrky š 10 mm hl 25 mm s těsnicím profilem</t>
  </si>
  <si>
    <t>1767054440</t>
  </si>
  <si>
    <t>122</t>
  </si>
  <si>
    <t>919735112</t>
  </si>
  <si>
    <t>Řezání stávajícího živičného krytu hl do 100 mm</t>
  </si>
  <si>
    <t>-963465036</t>
  </si>
  <si>
    <t>(285,9*2)+(3,5*2)+(2*3,0+2*2,0)+(2*0,70)*35+(4*2,5)</t>
  </si>
  <si>
    <t>123</t>
  </si>
  <si>
    <t>979024443</t>
  </si>
  <si>
    <t>Očištění vybouraných obrubníků a krajníků silničních</t>
  </si>
  <si>
    <t>1108524206</t>
  </si>
  <si>
    <t>124</t>
  </si>
  <si>
    <t>979071111</t>
  </si>
  <si>
    <t>Očištění dlažebních kostek velkých s původním spárováním kamenivem těženým</t>
  </si>
  <si>
    <t>1766081932</t>
  </si>
  <si>
    <t>125</t>
  </si>
  <si>
    <t>979071121</t>
  </si>
  <si>
    <t>Očištění dlažebních kostek drobných s původním spárováním kamenivem těženým</t>
  </si>
  <si>
    <t>1315392535</t>
  </si>
  <si>
    <t>126</t>
  </si>
  <si>
    <t>979094441</t>
  </si>
  <si>
    <t>Očištění vybouraných silničních dílců s původním spárováním z kameniva těženého</t>
  </si>
  <si>
    <t>-1554352906</t>
  </si>
  <si>
    <t>"vodící proužek" 2,0*0,25</t>
  </si>
  <si>
    <t>Přesun hmot</t>
  </si>
  <si>
    <t>127</t>
  </si>
  <si>
    <t>998276101</t>
  </si>
  <si>
    <t>Přesun hmot pro trubní vedení z trub z plastických hmot otevřený výkop</t>
  </si>
  <si>
    <t>-507225192</t>
  </si>
  <si>
    <t>461,313-394,10</t>
  </si>
  <si>
    <t>997</t>
  </si>
  <si>
    <t>Přesun sutě</t>
  </si>
  <si>
    <t>128</t>
  </si>
  <si>
    <t>997221551</t>
  </si>
  <si>
    <t>Vodorovná doprava suti ze sypkých materiálů do 1 km</t>
  </si>
  <si>
    <t>-1607563971</t>
  </si>
  <si>
    <t>"odvoz suti na skládku určenou incestorem" 267,291-0,900</t>
  </si>
  <si>
    <t>129</t>
  </si>
  <si>
    <t>997221559</t>
  </si>
  <si>
    <t>Příplatek ZKD 1 km u vodorovné dopravy suti ze sypkých materiálů</t>
  </si>
  <si>
    <t>1185745383</t>
  </si>
  <si>
    <t>"odvoz suti na skládku určenou investorem"</t>
  </si>
  <si>
    <t>odvoz_suti*2</t>
  </si>
  <si>
    <t>130</t>
  </si>
  <si>
    <t>997221611</t>
  </si>
  <si>
    <t>Nakládání suti na dopravní prostředky pro vodorovnou dopravu</t>
  </si>
  <si>
    <t>1999053362</t>
  </si>
  <si>
    <t>"nakládání suti - odvoz na skládku určenou investorem" odvoz_suti</t>
  </si>
  <si>
    <t>131</t>
  </si>
  <si>
    <t>997221875</t>
  </si>
  <si>
    <t>Poplatek za uložení stavebního odpadu na recyklační skládce (skládkovné) asfaltového bez obsahu dehtu zatříděného do Katalogu odpadů pod kódem 17 03 02</t>
  </si>
  <si>
    <t>-2002830079</t>
  </si>
  <si>
    <t>130,772</t>
  </si>
  <si>
    <t>132</t>
  </si>
  <si>
    <t>997221873</t>
  </si>
  <si>
    <t>Poplatek za uložení stavebního odpadu na recyklační skládce (skládkovné) zeminy a kamení zatříděného do Katalogu odpadů pod kódem 17 05 04</t>
  </si>
  <si>
    <t>2134402939</t>
  </si>
  <si>
    <t>267,291-130,772-0,90</t>
  </si>
  <si>
    <t>133</t>
  </si>
  <si>
    <t>9972215611</t>
  </si>
  <si>
    <t xml:space="preserve">Vodorovná  doprava a nakládání vybouraných armatur a potrubí</t>
  </si>
  <si>
    <t>932874837</t>
  </si>
  <si>
    <t>0,900</t>
  </si>
  <si>
    <t>998</t>
  </si>
  <si>
    <t>134</t>
  </si>
  <si>
    <t>998225111</t>
  </si>
  <si>
    <t>Přesun hmot pro pozemní komunikace s krytem z kamene, monolitickým betonovým nebo živičným</t>
  </si>
  <si>
    <t>-599603746</t>
  </si>
  <si>
    <t>394,10</t>
  </si>
  <si>
    <t>PSV</t>
  </si>
  <si>
    <t>Práce a dodávky PSV</t>
  </si>
  <si>
    <t>711</t>
  </si>
  <si>
    <t>Izolace proti vodě, vlhkosti a plynům</t>
  </si>
  <si>
    <t>135</t>
  </si>
  <si>
    <t>711491172</t>
  </si>
  <si>
    <t>Provedení izolace proti tlakové vodě vodorovné z textilií vrstva ochranná</t>
  </si>
  <si>
    <t>866760991</t>
  </si>
  <si>
    <t xml:space="preserve">"štěrkový vsakovací prostor" </t>
  </si>
  <si>
    <t>2*(1,0*0,5)</t>
  </si>
  <si>
    <t>136</t>
  </si>
  <si>
    <t>69311198</t>
  </si>
  <si>
    <t>geotextilie netkaná separační, ochranná, filtrační, drenážní PES(70%)+PP(30%) 250g/m2</t>
  </si>
  <si>
    <t>-16483718</t>
  </si>
  <si>
    <t>izolace_v*1,15</t>
  </si>
  <si>
    <t>137</t>
  </si>
  <si>
    <t>998711101</t>
  </si>
  <si>
    <t>Přesun hmot tonážní pro izolace proti vodě, vlhkosti a plynům v objektech výšky do 6 m</t>
  </si>
  <si>
    <t>-1847708977</t>
  </si>
  <si>
    <t>3,909</t>
  </si>
  <si>
    <t>9,264</t>
  </si>
  <si>
    <t>13,682</t>
  </si>
  <si>
    <t>23,861</t>
  </si>
  <si>
    <t>138,04</t>
  </si>
  <si>
    <t>52,614</t>
  </si>
  <si>
    <t>13,632</t>
  </si>
  <si>
    <t>02 - Vodovodní přípojky</t>
  </si>
  <si>
    <t>34,773</t>
  </si>
  <si>
    <t>52,364</t>
  </si>
  <si>
    <t>17,591</t>
  </si>
  <si>
    <t>podklad</t>
  </si>
  <si>
    <t>0,3</t>
  </si>
  <si>
    <t>20,07</t>
  </si>
  <si>
    <t>9,9</t>
  </si>
  <si>
    <t>18,9</t>
  </si>
  <si>
    <t>21,8</t>
  </si>
  <si>
    <t xml:space="preserve">    722 - Zdravotechnika - vnitřní vodovod</t>
  </si>
  <si>
    <t xml:space="preserve">    771 - Podlahy z dlaždic</t>
  </si>
  <si>
    <t>113106133</t>
  </si>
  <si>
    <t>Rozebrání dlažeb z kamenných dlaždic komunikací pro pěší strojně pl do 50 m2</t>
  </si>
  <si>
    <t>-699932523</t>
  </si>
  <si>
    <t>"viz. příloha D.1 Technická zpráva"</t>
  </si>
  <si>
    <t>"dlažba" (3,1*1,8)+(6,2*1,8)+(9,4*2,1)</t>
  </si>
  <si>
    <t>"kostky" 9,0*2,1</t>
  </si>
  <si>
    <t>(3,0+2,0)*0,25</t>
  </si>
  <si>
    <t>"asfalt_místní" (9,4*0,81)+(1,5*1,1)</t>
  </si>
  <si>
    <t>"kostky" 9,0*1,1</t>
  </si>
  <si>
    <t>"chodník asfalt" (0,50*0,81)+(1,2*1,1)</t>
  </si>
  <si>
    <t>"dlažba" (3,1*0,81)+(6,2*0,81)+(9,4*1,1)</t>
  </si>
  <si>
    <t>"přepojení přípojky v objektu čp.52" 1,0*1,0</t>
  </si>
  <si>
    <t>"asfalt_místní" (9,4*1,80)+(1,5*2,1)</t>
  </si>
  <si>
    <t>113107332</t>
  </si>
  <si>
    <t>Odstranění podkladu z betonu prostého tl 300 mm strojně pl do 50 m2</t>
  </si>
  <si>
    <t>-1276291818</t>
  </si>
  <si>
    <t>"beton tl. 0,20m" 0,30*1,1</t>
  </si>
  <si>
    <t>113107341</t>
  </si>
  <si>
    <t>Odstranění podkladu živičného tl 50 mm strojně pl do 50 m2</t>
  </si>
  <si>
    <t>-510452303</t>
  </si>
  <si>
    <t>"asfalt chodník" (0,50*1,8)+(1,2*2,1)</t>
  </si>
  <si>
    <t>113201112</t>
  </si>
  <si>
    <t>Vytrhání obrub silničních ležatých</t>
  </si>
  <si>
    <t>-160441237</t>
  </si>
  <si>
    <t>3,0</t>
  </si>
  <si>
    <t>2,0+2,0</t>
  </si>
  <si>
    <t>3,1</t>
  </si>
  <si>
    <t>-1653679381</t>
  </si>
  <si>
    <t>6*0,81</t>
  </si>
  <si>
    <t>1*1,1</t>
  </si>
  <si>
    <t>119001411</t>
  </si>
  <si>
    <t>Dočasné zajištění potrubí betonového, ŽB nebo kameninového DN do 200 mm</t>
  </si>
  <si>
    <t>(4*1,1)+(5*0,81)</t>
  </si>
  <si>
    <t>(2*0,81*1,0)*5+(2*1,1*1,0)*4+(2*0,81*1,6)*6+(2*0,81*1,7)*5+(2*1,1*1,7)*2</t>
  </si>
  <si>
    <t>119002121</t>
  </si>
  <si>
    <t>Přechodová lávka délky do 2 m včetně zábradlí pro zabezpečení výkopu zřízení</t>
  </si>
  <si>
    <t>989984623</t>
  </si>
  <si>
    <t>119002122</t>
  </si>
  <si>
    <t>Přechodová lávka délky do 2 m včetně zábradlí pro zabezpečení výkopu odstranění</t>
  </si>
  <si>
    <t>-405960670</t>
  </si>
  <si>
    <t>62*2</t>
  </si>
  <si>
    <t>1*1,7</t>
  </si>
  <si>
    <t>"vodovodní přípojky - v souběhu" 21,4*1,1*1,7</t>
  </si>
  <si>
    <t>"vodovodní přípojky - samostatně" 19,2*0,81*1,7</t>
  </si>
  <si>
    <t>"přepojení přípojky v objektu čp.52" 1,0*1,0*1,0</t>
  </si>
  <si>
    <t>-"asfalt místní" (9,4*0,81*0,40)-(1,5*1,1*0,40)</t>
  </si>
  <si>
    <t>-"asfalt chodník" (0,50*0,81*0,35)-(1,2*1,1*0,35)</t>
  </si>
  <si>
    <t>-"kostky" (9,0*1,1*0,40)</t>
  </si>
  <si>
    <t>-"beton" (0,30*1,1*0,20)</t>
  </si>
  <si>
    <t>-"dlažba" (3,1*0,81*0,35)-(6,2*0,81*0,35)-(9,4*1,1*0,35)</t>
  </si>
  <si>
    <t>-"podlaha v objektu čp.52" 1,0*1,0*0,50</t>
  </si>
  <si>
    <t>"vodovodní přípojky v souběhu" 21,4*1,7*2</t>
  </si>
  <si>
    <t>"vodovodní přípojky - samostatně" 19,2*1,7*2</t>
  </si>
  <si>
    <t>"vodovodní přípojky v souběhu" 21,4*1,1*0,10</t>
  </si>
  <si>
    <t>"vodovodní přípojky samostatně" 19,2*0,81*0,10</t>
  </si>
  <si>
    <t>"vodovodní přípojky v souběhu" 21,4*1,1*0,35</t>
  </si>
  <si>
    <t>"vodovodní přípojky samostatně" 19,2*0,81*0,35</t>
  </si>
  <si>
    <t>"přepojení přípojky v objektu čp.52"</t>
  </si>
  <si>
    <t>"přepojení přípojky v objektu čp.52" 1,0*1,0*0,30</t>
  </si>
  <si>
    <t>"vodovodní přípojky " 3,14*(0,032)^2/4*62,0</t>
  </si>
  <si>
    <t>OBSYP-0,050</t>
  </si>
  <si>
    <t>"přepojení přípojky v objektu čp.52" podklad*1,8</t>
  </si>
  <si>
    <t>štěrk_kom+štěrk+LOZE+podklad</t>
  </si>
  <si>
    <t>451317777</t>
  </si>
  <si>
    <t>Podklad nebo lože pod dlažbu vodorovný nebo do sklonu 1:5 z betonu prostého tl do 100 mm</t>
  </si>
  <si>
    <t>915966313</t>
  </si>
  <si>
    <t>"přepojení přípojky v objektu čp.52" (1,0*1,0)*2</t>
  </si>
  <si>
    <t>451577877</t>
  </si>
  <si>
    <t>Podklad nebo lože pod dlažbu vodorovný nebo do sklonu 1:5 ze štěrkopísku tl do 100 mm</t>
  </si>
  <si>
    <t>-821321118</t>
  </si>
  <si>
    <t>"dlažba tl. 20 mm" (3,1*1,8)+(6,2*1,8)+(9,4*2,1)</t>
  </si>
  <si>
    <t>564861111</t>
  </si>
  <si>
    <t>Podklad ze štěrkodrtě ŠD tl 200 mm</t>
  </si>
  <si>
    <t>-1110336575</t>
  </si>
  <si>
    <t>"asfalt chodník" (0,50*0,81)+(1,2*1,1)</t>
  </si>
  <si>
    <t>581131115</t>
  </si>
  <si>
    <t>Kryt cementobetonový vozovek skupiny CB I tl 200 mm</t>
  </si>
  <si>
    <t>1771390167</t>
  </si>
  <si>
    <t>"beton" 0,30*1,1</t>
  </si>
  <si>
    <t>596811120</t>
  </si>
  <si>
    <t>Kladení betonové dlažby komunikací pro pěší do lože z kameniva vel do 0,09 m2 plochy do 50 m2</t>
  </si>
  <si>
    <t>1954972971</t>
  </si>
  <si>
    <t>"viz.příloha D. 1 technická zpráva"</t>
  </si>
  <si>
    <t>(3,1*1,8)+(6,2*1,8)+(9,4*2,1)</t>
  </si>
  <si>
    <t>"vodácí proužek"(3,0+2,0)*0,25</t>
  </si>
  <si>
    <t>"vodovodní přípojky" 71,0</t>
  </si>
  <si>
    <t>"přepojení přípojky v objektu čp.52" 3,0</t>
  </si>
  <si>
    <t>HWL.632003203216</t>
  </si>
  <si>
    <t>TVAROVKA ISO SPOJKA 32-32</t>
  </si>
  <si>
    <t>940209212</t>
  </si>
  <si>
    <t>HWL.641103201</t>
  </si>
  <si>
    <t>TVAROVKA ISO KOLENO 45° 32</t>
  </si>
  <si>
    <t>211626906</t>
  </si>
  <si>
    <t>26*1,01</t>
  </si>
  <si>
    <t>8711611411</t>
  </si>
  <si>
    <t>Odstavení stávající přípojky</t>
  </si>
  <si>
    <t>664277025</t>
  </si>
  <si>
    <t>"odstavení stávající přípojky pro čp. 1189 a čp.52 v objektu čp.75"</t>
  </si>
  <si>
    <t>54889024</t>
  </si>
  <si>
    <t>kotva zarážecí M8 s límcem Pz VZT</t>
  </si>
  <si>
    <t>1862649656</t>
  </si>
  <si>
    <t xml:space="preserve">"ukotvení  potrubí do zdi"</t>
  </si>
  <si>
    <t>892233122</t>
  </si>
  <si>
    <t>Proplach a dezinfekce vodovodního potrubí DN od 40 do 70</t>
  </si>
  <si>
    <t>62*1,05</t>
  </si>
  <si>
    <t>62*1,13</t>
  </si>
  <si>
    <t>916131112</t>
  </si>
  <si>
    <t>Osazení silničního obrubníku betonového ležatého bez boční opěry do lože z betonu prostého</t>
  </si>
  <si>
    <t>-145376214</t>
  </si>
  <si>
    <t>919735111</t>
  </si>
  <si>
    <t>Řezání stávajícího živičného krytu hl do 50 mm</t>
  </si>
  <si>
    <t>1286803425</t>
  </si>
  <si>
    <t>(0,50+1,2)*2</t>
  </si>
  <si>
    <t>(9,4+1,5)*2</t>
  </si>
  <si>
    <t>919735124</t>
  </si>
  <si>
    <t>Řezání stávajícího betonového krytu hl do 200 mm</t>
  </si>
  <si>
    <t>650381713</t>
  </si>
  <si>
    <t>2*0,30</t>
  </si>
  <si>
    <t>"přepojení přípojky v objektu čp.52" 4*1,0</t>
  </si>
  <si>
    <t>977151133</t>
  </si>
  <si>
    <t>Jádrové vrty diamantovými korunkami do D 500 mm do stavebních materiálů</t>
  </si>
  <si>
    <t>-1532577781</t>
  </si>
  <si>
    <t>"přepojení přípojky v objektu čp.52" 1,0</t>
  </si>
  <si>
    <t>3,0+2,0+2,0</t>
  </si>
  <si>
    <t>979054441</t>
  </si>
  <si>
    <t>Očištění vybouraných z desek nebo dlaždic s původním spárováním z kameniva těženého</t>
  </si>
  <si>
    <t>158161581</t>
  </si>
  <si>
    <t>"viz.příloha D.1 TEchnická zpráva"</t>
  </si>
  <si>
    <t>"vodící proužek" (3,0+2,0)*0,25</t>
  </si>
  <si>
    <t>53,574-45,66</t>
  </si>
  <si>
    <t>"odvoz suti na skládku určenou incestorem" 23,861</t>
  </si>
  <si>
    <t>997221861</t>
  </si>
  <si>
    <t>Poplatek za uložení stavebního odpadu na recyklační skládce (skládkovné) z prostého betonu pod kódem 17 01 01</t>
  </si>
  <si>
    <t>1840608088</t>
  </si>
  <si>
    <t>1,616</t>
  </si>
  <si>
    <t>4,75</t>
  </si>
  <si>
    <t>23,861-1,616-4,75</t>
  </si>
  <si>
    <t>45,66</t>
  </si>
  <si>
    <t>722</t>
  </si>
  <si>
    <t>Zdravotechnika - vnitřní vodovod</t>
  </si>
  <si>
    <t>722261923</t>
  </si>
  <si>
    <t>Výměna závitových vodoměrů G 1</t>
  </si>
  <si>
    <t>-528896186</t>
  </si>
  <si>
    <t xml:space="preserve">"přepojení přípojky v objektu čp.52" </t>
  </si>
  <si>
    <t>"demontáž a zpětná montáž vodoměru"</t>
  </si>
  <si>
    <t>998722101</t>
  </si>
  <si>
    <t>Přesun hmot tonážní pro vnitřní vodovod v objektech v do 6 m</t>
  </si>
  <si>
    <t>-1569171032</t>
  </si>
  <si>
    <t>771</t>
  </si>
  <si>
    <t>Podlahy z dlaždic</t>
  </si>
  <si>
    <t>771573113</t>
  </si>
  <si>
    <t>Montáž podlah keramických hladkých lepených standardním lepidlem do 12 ks/ m2</t>
  </si>
  <si>
    <t>-1211358604</t>
  </si>
  <si>
    <t>"přepojení přípojky v objektu čp.52" 2,0*2,0</t>
  </si>
  <si>
    <t>59761003</t>
  </si>
  <si>
    <t>dlažba keramická hutná hladká do interiéru přes 9 do 12ks/m2</t>
  </si>
  <si>
    <t>-1312869877</t>
  </si>
  <si>
    <t>4*1,1 'Přepočtené koeficientem množství</t>
  </si>
  <si>
    <t>771591221</t>
  </si>
  <si>
    <t>Izolace podlah fólií celoplošně lepená</t>
  </si>
  <si>
    <t>1556594979</t>
  </si>
  <si>
    <t>998771101</t>
  </si>
  <si>
    <t>Přesun hmot tonážní pro podlahy z dlaždic v objektech v do 6 m</t>
  </si>
  <si>
    <t>18089675</t>
  </si>
  <si>
    <t>11,88</t>
  </si>
  <si>
    <t>PE_63</t>
  </si>
  <si>
    <t>23,4</t>
  </si>
  <si>
    <t>03 - Suchovod</t>
  </si>
  <si>
    <t>81,6</t>
  </si>
  <si>
    <t>1354053798</t>
  </si>
  <si>
    <t>"asfalt_místní" (1,5*1,5)*8</t>
  </si>
  <si>
    <t>Odstranění podkladu pl přes 200 m2 živičných tl 100 mm</t>
  </si>
  <si>
    <t>683645052</t>
  </si>
  <si>
    <t>513949628</t>
  </si>
  <si>
    <t>1*1,5</t>
  </si>
  <si>
    <t>879185675</t>
  </si>
  <si>
    <t>3*1,5</t>
  </si>
  <si>
    <t>311908798</t>
  </si>
  <si>
    <t>(1,5*1,5*1,0)*3+(1,5*1,5*1,1)*1</t>
  </si>
  <si>
    <t>-1429408140</t>
  </si>
  <si>
    <t>"výkop na přepojení přípojek" (1,5*1,5*1,7)*8</t>
  </si>
  <si>
    <t>-"asfalt místní" (1,5*1,5*0,40)*8</t>
  </si>
  <si>
    <t>2013523546</t>
  </si>
  <si>
    <t>-1981113767</t>
  </si>
  <si>
    <t>"výkop na přepojení přípojek" (4*1,5*1,7)*8</t>
  </si>
  <si>
    <t>CS ÚRS 2020 01</t>
  </si>
  <si>
    <t>-1024150661</t>
  </si>
  <si>
    <t>-17794775</t>
  </si>
  <si>
    <t>1336334548</t>
  </si>
  <si>
    <t>-235729106</t>
  </si>
  <si>
    <t>245635505</t>
  </si>
  <si>
    <t>2142446751</t>
  </si>
  <si>
    <t>-290096229</t>
  </si>
  <si>
    <t>1213780557</t>
  </si>
  <si>
    <t>1431863177</t>
  </si>
  <si>
    <t>-996836466</t>
  </si>
  <si>
    <t>-533556849</t>
  </si>
  <si>
    <t>4523131311</t>
  </si>
  <si>
    <t>Dočasný opěrný blok</t>
  </si>
  <si>
    <t>405069486</t>
  </si>
  <si>
    <t>"dočasný opěrný blok - dodávka+montáž"</t>
  </si>
  <si>
    <t>"suchovod" 1</t>
  </si>
  <si>
    <t>511201967</t>
  </si>
  <si>
    <t>-231117340</t>
  </si>
  <si>
    <t>212125945</t>
  </si>
  <si>
    <t>-1153446030</t>
  </si>
  <si>
    <t>1793832919</t>
  </si>
  <si>
    <t>-379645221</t>
  </si>
  <si>
    <t>8502451211</t>
  </si>
  <si>
    <t>Výřez na stávající přípojce</t>
  </si>
  <si>
    <t>-99990241</t>
  </si>
  <si>
    <t>Montáž potrubí z PE100 SDR 11 otevřený výkop svařovaných na tupo D 32 x 4,4mm</t>
  </si>
  <si>
    <t>605775001</t>
  </si>
  <si>
    <t>"viz.příloha D.1 Technická zpráva, příloha D.3 Schema kladečského plánu"</t>
  </si>
  <si>
    <t>"provizorní přepojení přípojek na suchovod" 5,0*8</t>
  </si>
  <si>
    <t>-2142122984</t>
  </si>
  <si>
    <t>8712411512</t>
  </si>
  <si>
    <t>Montáž potrubí z PE100 otevřený výkop svařovaných na tupo D 63 x 8,6 mm</t>
  </si>
  <si>
    <t>1583802004</t>
  </si>
  <si>
    <t>"suchovod" 100,0</t>
  </si>
  <si>
    <t>28613755</t>
  </si>
  <si>
    <t>potrubí vodovodní PE LD (rPE) D 63x8,6mm</t>
  </si>
  <si>
    <t>1063218236</t>
  </si>
  <si>
    <t>PE_63*1,015</t>
  </si>
  <si>
    <t>1022750659</t>
  </si>
  <si>
    <t>HWL.810008000216</t>
  </si>
  <si>
    <t>PŘÍRUBA VNITŘNÍ ZÁVIT 80-2"</t>
  </si>
  <si>
    <t>-177530601</t>
  </si>
  <si>
    <t>2*1,01</t>
  </si>
  <si>
    <t>55253660</t>
  </si>
  <si>
    <t>příruba zaslepovací litinová vodovodní PN10/40 X-kus DN 80</t>
  </si>
  <si>
    <t>817351816</t>
  </si>
  <si>
    <t>-22882777</t>
  </si>
  <si>
    <t>552535101</t>
  </si>
  <si>
    <t>tvarovka přírubová litinová vodovodní s přírubovou odbočkou PN 10/40 T-kus DN 80/80</t>
  </si>
  <si>
    <t>-2138257260</t>
  </si>
  <si>
    <t>HWL.610006300216</t>
  </si>
  <si>
    <t>TVAROVKA ISO VNĚJŠÍ ZÁVIT 63-2"</t>
  </si>
  <si>
    <t>-402112680</t>
  </si>
  <si>
    <t>1366166536</t>
  </si>
  <si>
    <t>AVK.2110032</t>
  </si>
  <si>
    <t>Isiflo spojka přímá, typ 100, rozměr 32x32</t>
  </si>
  <si>
    <t>-2072196747</t>
  </si>
  <si>
    <t>8*1,01</t>
  </si>
  <si>
    <t>653106303216</t>
  </si>
  <si>
    <t xml:space="preserve">MECHANICKÝ  T KUS REDUKOVANÝ DN 63-32</t>
  </si>
  <si>
    <t>-1755148644</t>
  </si>
  <si>
    <t>63000320321</t>
  </si>
  <si>
    <t xml:space="preserve">TVAROVKA MECHANICKÁ  SPOJKA D 63</t>
  </si>
  <si>
    <t>564749477</t>
  </si>
  <si>
    <t>63000320322</t>
  </si>
  <si>
    <t xml:space="preserve">TVAROVKA MECHANICKÉ  KOLENO 90° D 63</t>
  </si>
  <si>
    <t>-1553688377</t>
  </si>
  <si>
    <t>319443091</t>
  </si>
  <si>
    <t>vsuvka 2"</t>
  </si>
  <si>
    <t>-287158681</t>
  </si>
  <si>
    <t>1492108137</t>
  </si>
  <si>
    <t>8791711111</t>
  </si>
  <si>
    <t xml:space="preserve">Přepojení stávající vodovodní přípojky  DN 32</t>
  </si>
  <si>
    <t>253286698</t>
  </si>
  <si>
    <t>"přepojení stáv. přípojek na suchovod"</t>
  </si>
  <si>
    <t>8911731111</t>
  </si>
  <si>
    <t xml:space="preserve">Montáž mechanického ventilu  DN 32</t>
  </si>
  <si>
    <t>1350038505</t>
  </si>
  <si>
    <t>2600001031</t>
  </si>
  <si>
    <t>MECHANICKÝ VENTIL D32</t>
  </si>
  <si>
    <t>KS</t>
  </si>
  <si>
    <t>-93107389</t>
  </si>
  <si>
    <t>8911731113</t>
  </si>
  <si>
    <t>Montáž kulového ventilu 2"</t>
  </si>
  <si>
    <t>1421961222</t>
  </si>
  <si>
    <t>6300032032161</t>
  </si>
  <si>
    <t>kulový ventil 2"</t>
  </si>
  <si>
    <t>82428657</t>
  </si>
  <si>
    <t>8922331212</t>
  </si>
  <si>
    <t xml:space="preserve">Montáž a demontáž suchovodu </t>
  </si>
  <si>
    <t>382854971</t>
  </si>
  <si>
    <t>"1x demontáž + 1x montáž"</t>
  </si>
  <si>
    <t>-172485416</t>
  </si>
  <si>
    <t>"suchovod" 100</t>
  </si>
  <si>
    <t>"provizorní přepojení" 40</t>
  </si>
  <si>
    <t>-1433623920</t>
  </si>
  <si>
    <t>KUS</t>
  </si>
  <si>
    <t>599049754</t>
  </si>
  <si>
    <t>-2025987128</t>
  </si>
  <si>
    <t>"viz.příloha D.6 Uložení potrubí "</t>
  </si>
  <si>
    <t>"asfalt místní" (4*1,5)*8</t>
  </si>
  <si>
    <t>-1753435918</t>
  </si>
  <si>
    <t>810648215</t>
  </si>
  <si>
    <t xml:space="preserve">"viz.příloha C.3.01  Technická zpráva"</t>
  </si>
  <si>
    <t>-1084125791</t>
  </si>
  <si>
    <t>23,517-22,096</t>
  </si>
  <si>
    <t>1368090466</t>
  </si>
  <si>
    <t>"odvoz suti na skládku určenou investorem" 11,88</t>
  </si>
  <si>
    <t>-868168594</t>
  </si>
  <si>
    <t>1048553091</t>
  </si>
  <si>
    <t>752701958</t>
  </si>
  <si>
    <t>11,88-3,96</t>
  </si>
  <si>
    <t>1729991721</t>
  </si>
  <si>
    <t>3,96</t>
  </si>
  <si>
    <t>-1152891068</t>
  </si>
  <si>
    <t>22,096</t>
  </si>
  <si>
    <t xml:space="preserve">VRN - Vedlejší náklady stavby </t>
  </si>
  <si>
    <t xml:space="preserve">VRN - Vedlejší rozpočtové náklady </t>
  </si>
  <si>
    <t xml:space="preserve">    0 - Vedlejší rozpočtové náklady</t>
  </si>
  <si>
    <t xml:space="preserve">    VRN3 - Zařízení staveniště</t>
  </si>
  <si>
    <t xml:space="preserve">    VRN4 - Inženýrská činnost</t>
  </si>
  <si>
    <t xml:space="preserve">Vedlejší rozpočtové náklady </t>
  </si>
  <si>
    <t>Vedlejší rozpočtové náklady</t>
  </si>
  <si>
    <t>0121030001</t>
  </si>
  <si>
    <t>Geodetické práce před výstavbou</t>
  </si>
  <si>
    <t>1024</t>
  </si>
  <si>
    <t>-1044712251</t>
  </si>
  <si>
    <t>"vytýčení inženýrských sítí, vytýčení stavby"</t>
  </si>
  <si>
    <t>414,0</t>
  </si>
  <si>
    <t>0123030001</t>
  </si>
  <si>
    <t>Geodetické práce po výstavbě</t>
  </si>
  <si>
    <t>-1019632667</t>
  </si>
  <si>
    <t>"geodetické zaměření sítí, včetně kompletního předání"</t>
  </si>
  <si>
    <t>"zhotovení geometrického plánu pro zřízení věcného břemene"</t>
  </si>
  <si>
    <t>"geodetické zaměření skutečného provedení stavby"</t>
  </si>
  <si>
    <t>0133540001</t>
  </si>
  <si>
    <t>Dokumentace skutečného provedení stavby</t>
  </si>
  <si>
    <t>Kč</t>
  </si>
  <si>
    <t>1208204307</t>
  </si>
  <si>
    <t>0431140001</t>
  </si>
  <si>
    <t>Hutnící statické zkoušky</t>
  </si>
  <si>
    <t>-1337139172</t>
  </si>
  <si>
    <t xml:space="preserve">"hutnící statické zkoušky" </t>
  </si>
  <si>
    <t>0710020001</t>
  </si>
  <si>
    <t>Provozně technické zabezpečení stavby</t>
  </si>
  <si>
    <t>365275979</t>
  </si>
  <si>
    <t>"provozně technické zabezpečení stavby"</t>
  </si>
  <si>
    <t>"aktualizace stávajících vyjádření DOSS a vlastníků sítí"</t>
  </si>
  <si>
    <t>"informování vlastníků nemovitostí "</t>
  </si>
  <si>
    <t>VRN3</t>
  </si>
  <si>
    <t>Zařízení staveniště</t>
  </si>
  <si>
    <t>0300010001</t>
  </si>
  <si>
    <t>-1322835447</t>
  </si>
  <si>
    <t>0392030001</t>
  </si>
  <si>
    <t>Uvedení pozemků staveb do odpovídajícího stavu</t>
  </si>
  <si>
    <t>-1192771067</t>
  </si>
  <si>
    <t>"uvedení pozemků staveb, sítí a komunikací dotčených stavbou do odpovídajícího stavu"</t>
  </si>
  <si>
    <t>"včetně všech protokolů o zpětném předání"</t>
  </si>
  <si>
    <t>VRN4</t>
  </si>
  <si>
    <t>Inženýrská činnost</t>
  </si>
  <si>
    <t>0450020001</t>
  </si>
  <si>
    <t>Kompletační a koordinační činnost</t>
  </si>
  <si>
    <t>1237697692</t>
  </si>
  <si>
    <t>"kordinace s investorem a zhotovitelem komunikace"</t>
  </si>
  <si>
    <t>SEZNAM FIGUR</t>
  </si>
  <si>
    <t>Výměra</t>
  </si>
  <si>
    <t xml:space="preserve"> 01</t>
  </si>
  <si>
    <t>Použití figury:</t>
  </si>
  <si>
    <t xml:space="preserve"> 02</t>
  </si>
  <si>
    <t xml:space="preserve"> 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</si>
</sst>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vodovodu ul. Nerudova a propojení do ul. Vodní valy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Litomyšl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3. 6. 2021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Ing, Pravec František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Kašparová Věra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ROUND(SUM(AS95:AS98),2)</f>
        <v>0</v>
      </c>
      <c r="AT94" s="115">
        <f>ROUND(SUM(AV94:AW94),2)</f>
        <v>0</v>
      </c>
      <c r="AU94" s="116">
        <f>ROUND(SUM(AU95:AU98),5)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ROUND(SUM(AZ95:AZ98),2)</f>
        <v>0</v>
      </c>
      <c r="BA94" s="115">
        <f>ROUND(SUM(BA95:BA98),2)</f>
        <v>0</v>
      </c>
      <c r="BB94" s="115">
        <f>ROUND(SUM(BB95:BB98),2)</f>
        <v>0</v>
      </c>
      <c r="BC94" s="115">
        <f>ROUND(SUM(BC95:BC98),2)</f>
        <v>0</v>
      </c>
      <c r="BD94" s="117">
        <f>ROUND(SUM(BD95:BD98),2)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Vodovodní řady N, V'!J30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'01 - Vodovodní řady N, V'!P129</f>
        <v>0</v>
      </c>
      <c r="AV95" s="129">
        <f>'01 - Vodovodní řady N, V'!J33</f>
        <v>0</v>
      </c>
      <c r="AW95" s="129">
        <f>'01 - Vodovodní řady N, V'!J34</f>
        <v>0</v>
      </c>
      <c r="AX95" s="129">
        <f>'01 - Vodovodní řady N, V'!J35</f>
        <v>0</v>
      </c>
      <c r="AY95" s="129">
        <f>'01 - Vodovodní řady N, V'!J36</f>
        <v>0</v>
      </c>
      <c r="AZ95" s="129">
        <f>'01 - Vodovodní řady N, V'!F33</f>
        <v>0</v>
      </c>
      <c r="BA95" s="129">
        <f>'01 - Vodovodní řady N, V'!F34</f>
        <v>0</v>
      </c>
      <c r="BB95" s="129">
        <f>'01 - Vodovodní řady N, V'!F35</f>
        <v>0</v>
      </c>
      <c r="BC95" s="129">
        <f>'01 - Vodovodní řady N, V'!F36</f>
        <v>0</v>
      </c>
      <c r="BD95" s="131">
        <f>'01 - Vodovodní řady N, V'!F37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86</v>
      </c>
      <c r="CM95" s="132" t="s">
        <v>87</v>
      </c>
    </row>
    <row r="96" s="7" customFormat="1" ht="16.5" customHeight="1">
      <c r="A96" s="120" t="s">
        <v>80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Vodovodní přípojky'!J30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'02 - Vodovodní přípojky'!P128</f>
        <v>0</v>
      </c>
      <c r="AV96" s="129">
        <f>'02 - Vodovodní přípojky'!J33</f>
        <v>0</v>
      </c>
      <c r="AW96" s="129">
        <f>'02 - Vodovodní přípojky'!J34</f>
        <v>0</v>
      </c>
      <c r="AX96" s="129">
        <f>'02 - Vodovodní přípojky'!J35</f>
        <v>0</v>
      </c>
      <c r="AY96" s="129">
        <f>'02 - Vodovodní přípojky'!J36</f>
        <v>0</v>
      </c>
      <c r="AZ96" s="129">
        <f>'02 - Vodovodní přípojky'!F33</f>
        <v>0</v>
      </c>
      <c r="BA96" s="129">
        <f>'02 - Vodovodní přípojky'!F34</f>
        <v>0</v>
      </c>
      <c r="BB96" s="129">
        <f>'02 - Vodovodní přípojky'!F35</f>
        <v>0</v>
      </c>
      <c r="BC96" s="129">
        <f>'02 - Vodovodní přípojky'!F36</f>
        <v>0</v>
      </c>
      <c r="BD96" s="131">
        <f>'02 - Vodovodní přípojky'!F37</f>
        <v>0</v>
      </c>
      <c r="BE96" s="7"/>
      <c r="BT96" s="132" t="s">
        <v>84</v>
      </c>
      <c r="BV96" s="132" t="s">
        <v>78</v>
      </c>
      <c r="BW96" s="132" t="s">
        <v>90</v>
      </c>
      <c r="BX96" s="132" t="s">
        <v>5</v>
      </c>
      <c r="CL96" s="132" t="s">
        <v>86</v>
      </c>
      <c r="CM96" s="132" t="s">
        <v>87</v>
      </c>
    </row>
    <row r="97" s="7" customFormat="1" ht="16.5" customHeight="1">
      <c r="A97" s="120" t="s">
        <v>80</v>
      </c>
      <c r="B97" s="121"/>
      <c r="C97" s="122"/>
      <c r="D97" s="123" t="s">
        <v>91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Suchovod'!J30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'03 - Suchovod'!P125</f>
        <v>0</v>
      </c>
      <c r="AV97" s="129">
        <f>'03 - Suchovod'!J33</f>
        <v>0</v>
      </c>
      <c r="AW97" s="129">
        <f>'03 - Suchovod'!J34</f>
        <v>0</v>
      </c>
      <c r="AX97" s="129">
        <f>'03 - Suchovod'!J35</f>
        <v>0</v>
      </c>
      <c r="AY97" s="129">
        <f>'03 - Suchovod'!J36</f>
        <v>0</v>
      </c>
      <c r="AZ97" s="129">
        <f>'03 - Suchovod'!F33</f>
        <v>0</v>
      </c>
      <c r="BA97" s="129">
        <f>'03 - Suchovod'!F34</f>
        <v>0</v>
      </c>
      <c r="BB97" s="129">
        <f>'03 - Suchovod'!F35</f>
        <v>0</v>
      </c>
      <c r="BC97" s="129">
        <f>'03 - Suchovod'!F36</f>
        <v>0</v>
      </c>
      <c r="BD97" s="131">
        <f>'03 - Suchovod'!F37</f>
        <v>0</v>
      </c>
      <c r="BE97" s="7"/>
      <c r="BT97" s="132" t="s">
        <v>84</v>
      </c>
      <c r="BV97" s="132" t="s">
        <v>78</v>
      </c>
      <c r="BW97" s="132" t="s">
        <v>93</v>
      </c>
      <c r="BX97" s="132" t="s">
        <v>5</v>
      </c>
      <c r="CL97" s="132" t="s">
        <v>94</v>
      </c>
      <c r="CM97" s="132" t="s">
        <v>87</v>
      </c>
    </row>
    <row r="98" s="7" customFormat="1" ht="16.5" customHeight="1">
      <c r="A98" s="120" t="s">
        <v>80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'VRN - Vedlejší náklady st...'!J30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97</v>
      </c>
      <c r="AR98" s="127"/>
      <c r="AS98" s="133">
        <v>0</v>
      </c>
      <c r="AT98" s="134">
        <f>ROUND(SUM(AV98:AW98),2)</f>
        <v>0</v>
      </c>
      <c r="AU98" s="135">
        <f>'VRN - Vedlejší náklady st...'!P120</f>
        <v>0</v>
      </c>
      <c r="AV98" s="134">
        <f>'VRN - Vedlejší náklady st...'!J33</f>
        <v>0</v>
      </c>
      <c r="AW98" s="134">
        <f>'VRN - Vedlejší náklady st...'!J34</f>
        <v>0</v>
      </c>
      <c r="AX98" s="134">
        <f>'VRN - Vedlejší náklady st...'!J35</f>
        <v>0</v>
      </c>
      <c r="AY98" s="134">
        <f>'VRN - Vedlejší náklady st...'!J36</f>
        <v>0</v>
      </c>
      <c r="AZ98" s="134">
        <f>'VRN - Vedlejší náklady st...'!F33</f>
        <v>0</v>
      </c>
      <c r="BA98" s="134">
        <f>'VRN - Vedlejší náklady st...'!F34</f>
        <v>0</v>
      </c>
      <c r="BB98" s="134">
        <f>'VRN - Vedlejší náklady st...'!F35</f>
        <v>0</v>
      </c>
      <c r="BC98" s="134">
        <f>'VRN - Vedlejší náklady st...'!F36</f>
        <v>0</v>
      </c>
      <c r="BD98" s="136">
        <f>'VRN - Vedlejší náklady st...'!F37</f>
        <v>0</v>
      </c>
      <c r="BE98" s="7"/>
      <c r="BT98" s="132" t="s">
        <v>84</v>
      </c>
      <c r="BV98" s="132" t="s">
        <v>78</v>
      </c>
      <c r="BW98" s="132" t="s">
        <v>98</v>
      </c>
      <c r="BX98" s="132" t="s">
        <v>5</v>
      </c>
      <c r="CL98" s="132" t="s">
        <v>1</v>
      </c>
      <c r="CM98" s="132" t="s">
        <v>87</v>
      </c>
    </row>
    <row r="99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="2" customFormat="1" ht="6.96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sheet="1" formatColumns="0" formatRows="0" objects="1" scenarios="1" spinCount="100000" saltValue="zdmz4Mh1t/1Ij4LT5f1KZxqd0omTemZiHpG6K6BndilmmSUGL0pV15sETQyutE9Rk4nfnkmuMlWYLReU8THk3g==" hashValue="pO2lDUlY0/jdmj7M+ubJkb2ol6PJRl+Lumf9zFlQeu8RRWK472vu1RcUKGjG57krpEShN1RhosFc33h7CdeHaw==" algorithmName="SHA-512" password="CC35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Vodovodní řady N, V'!C2" display="/"/>
    <hyperlink ref="A96" location="'02 - Vodovodní přípojky'!C2" display="/"/>
    <hyperlink ref="A97" location="'03 - Suchovod'!C2" display="/"/>
    <hyperlink ref="A98" location="'VRN - Vedlejší náklady s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99</v>
      </c>
      <c r="BA2" s="137" t="s">
        <v>100</v>
      </c>
      <c r="BB2" s="137" t="s">
        <v>1</v>
      </c>
      <c r="BC2" s="137" t="s">
        <v>101</v>
      </c>
      <c r="BD2" s="137" t="s">
        <v>87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102</v>
      </c>
      <c r="BA3" s="137" t="s">
        <v>1</v>
      </c>
      <c r="BB3" s="137" t="s">
        <v>1</v>
      </c>
      <c r="BC3" s="137" t="s">
        <v>103</v>
      </c>
      <c r="BD3" s="137" t="s">
        <v>87</v>
      </c>
    </row>
    <row r="4" s="1" customFormat="1" ht="24.96" customHeight="1">
      <c r="B4" s="21"/>
      <c r="D4" s="140" t="s">
        <v>104</v>
      </c>
      <c r="L4" s="21"/>
      <c r="M4" s="141" t="s">
        <v>10</v>
      </c>
      <c r="AT4" s="18" t="s">
        <v>4</v>
      </c>
      <c r="AZ4" s="137" t="s">
        <v>105</v>
      </c>
      <c r="BA4" s="137" t="s">
        <v>100</v>
      </c>
      <c r="BB4" s="137" t="s">
        <v>1</v>
      </c>
      <c r="BC4" s="137" t="s">
        <v>106</v>
      </c>
      <c r="BD4" s="137" t="s">
        <v>87</v>
      </c>
    </row>
    <row r="5" s="1" customFormat="1" ht="6.96" customHeight="1">
      <c r="B5" s="21"/>
      <c r="L5" s="21"/>
      <c r="AZ5" s="137" t="s">
        <v>107</v>
      </c>
      <c r="BA5" s="137" t="s">
        <v>1</v>
      </c>
      <c r="BB5" s="137" t="s">
        <v>1</v>
      </c>
      <c r="BC5" s="137" t="s">
        <v>108</v>
      </c>
      <c r="BD5" s="137" t="s">
        <v>87</v>
      </c>
    </row>
    <row r="6" s="1" customFormat="1" ht="12" customHeight="1">
      <c r="B6" s="21"/>
      <c r="D6" s="142" t="s">
        <v>16</v>
      </c>
      <c r="L6" s="21"/>
      <c r="AZ6" s="137" t="s">
        <v>109</v>
      </c>
      <c r="BA6" s="137" t="s">
        <v>1</v>
      </c>
      <c r="BB6" s="137" t="s">
        <v>1</v>
      </c>
      <c r="BC6" s="137" t="s">
        <v>110</v>
      </c>
      <c r="BD6" s="137" t="s">
        <v>87</v>
      </c>
    </row>
    <row r="7" s="1" customFormat="1" ht="16.5" customHeight="1">
      <c r="B7" s="21"/>
      <c r="E7" s="143" t="str">
        <f>'Rekapitulace stavby'!K6</f>
        <v>Oprava vodovodu ul. Nerudova a propojení do ul. Vodní valy</v>
      </c>
      <c r="F7" s="142"/>
      <c r="G7" s="142"/>
      <c r="H7" s="142"/>
      <c r="L7" s="21"/>
      <c r="AZ7" s="137" t="s">
        <v>111</v>
      </c>
      <c r="BA7" s="137" t="s">
        <v>1</v>
      </c>
      <c r="BB7" s="137" t="s">
        <v>1</v>
      </c>
      <c r="BC7" s="137" t="s">
        <v>112</v>
      </c>
      <c r="BD7" s="137" t="s">
        <v>87</v>
      </c>
    </row>
    <row r="8" s="2" customFormat="1" ht="12" customHeight="1">
      <c r="A8" s="39"/>
      <c r="B8" s="45"/>
      <c r="C8" s="39"/>
      <c r="D8" s="142" t="s">
        <v>113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114</v>
      </c>
      <c r="BA8" s="137" t="s">
        <v>1</v>
      </c>
      <c r="BB8" s="137" t="s">
        <v>1</v>
      </c>
      <c r="BC8" s="137" t="s">
        <v>115</v>
      </c>
      <c r="BD8" s="137" t="s">
        <v>87</v>
      </c>
    </row>
    <row r="9" s="2" customFormat="1" ht="16.5" customHeight="1">
      <c r="A9" s="39"/>
      <c r="B9" s="45"/>
      <c r="C9" s="39"/>
      <c r="D9" s="39"/>
      <c r="E9" s="144" t="s">
        <v>116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117</v>
      </c>
      <c r="BA9" s="137" t="s">
        <v>118</v>
      </c>
      <c r="BB9" s="137" t="s">
        <v>1</v>
      </c>
      <c r="BC9" s="137" t="s">
        <v>119</v>
      </c>
      <c r="BD9" s="137" t="s">
        <v>87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120</v>
      </c>
      <c r="BA10" s="137" t="s">
        <v>1</v>
      </c>
      <c r="BB10" s="137" t="s">
        <v>1</v>
      </c>
      <c r="BC10" s="137" t="s">
        <v>121</v>
      </c>
      <c r="BD10" s="137" t="s">
        <v>87</v>
      </c>
    </row>
    <row r="11" s="2" customFormat="1" ht="12" customHeight="1">
      <c r="A11" s="39"/>
      <c r="B11" s="45"/>
      <c r="C11" s="39"/>
      <c r="D11" s="142" t="s">
        <v>18</v>
      </c>
      <c r="E11" s="39"/>
      <c r="F11" s="145" t="s">
        <v>86</v>
      </c>
      <c r="G11" s="39"/>
      <c r="H11" s="39"/>
      <c r="I11" s="142" t="s">
        <v>19</v>
      </c>
      <c r="J11" s="145" t="s">
        <v>122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123</v>
      </c>
      <c r="BA11" s="137" t="s">
        <v>1</v>
      </c>
      <c r="BB11" s="137" t="s">
        <v>1</v>
      </c>
      <c r="BC11" s="137" t="s">
        <v>124</v>
      </c>
      <c r="BD11" s="137" t="s">
        <v>87</v>
      </c>
    </row>
    <row r="12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3. 6. 2021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125</v>
      </c>
      <c r="BA12" s="137" t="s">
        <v>1</v>
      </c>
      <c r="BB12" s="137" t="s">
        <v>1</v>
      </c>
      <c r="BC12" s="137" t="s">
        <v>126</v>
      </c>
      <c r="BD12" s="137" t="s">
        <v>87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127</v>
      </c>
      <c r="BA13" s="137" t="s">
        <v>128</v>
      </c>
      <c r="BB13" s="137" t="s">
        <v>1</v>
      </c>
      <c r="BC13" s="137" t="s">
        <v>129</v>
      </c>
      <c r="BD13" s="137" t="s">
        <v>87</v>
      </c>
    </row>
    <row r="14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130</v>
      </c>
      <c r="BA14" s="137" t="s">
        <v>1</v>
      </c>
      <c r="BB14" s="137" t="s">
        <v>1</v>
      </c>
      <c r="BC14" s="137" t="s">
        <v>131</v>
      </c>
      <c r="BD14" s="137" t="s">
        <v>87</v>
      </c>
    </row>
    <row r="15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132</v>
      </c>
      <c r="BA15" s="137" t="s">
        <v>1</v>
      </c>
      <c r="BB15" s="137" t="s">
        <v>1</v>
      </c>
      <c r="BC15" s="137" t="s">
        <v>133</v>
      </c>
      <c r="BD15" s="137" t="s">
        <v>87</v>
      </c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7" t="s">
        <v>134</v>
      </c>
      <c r="BA16" s="137" t="s">
        <v>1</v>
      </c>
      <c r="BB16" s="137" t="s">
        <v>1</v>
      </c>
      <c r="BC16" s="137" t="s">
        <v>135</v>
      </c>
      <c r="BD16" s="137" t="s">
        <v>87</v>
      </c>
    </row>
    <row r="17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37" t="s">
        <v>136</v>
      </c>
      <c r="BA17" s="137" t="s">
        <v>1</v>
      </c>
      <c r="BB17" s="137" t="s">
        <v>1</v>
      </c>
      <c r="BC17" s="137" t="s">
        <v>137</v>
      </c>
      <c r="BD17" s="137" t="s">
        <v>87</v>
      </c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37" t="s">
        <v>138</v>
      </c>
      <c r="BA18" s="137" t="s">
        <v>1</v>
      </c>
      <c r="BB18" s="137" t="s">
        <v>1</v>
      </c>
      <c r="BC18" s="137" t="s">
        <v>84</v>
      </c>
      <c r="BD18" s="137" t="s">
        <v>87</v>
      </c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37" t="s">
        <v>139</v>
      </c>
      <c r="BA19" s="137" t="s">
        <v>1</v>
      </c>
      <c r="BB19" s="137" t="s">
        <v>1</v>
      </c>
      <c r="BC19" s="137" t="s">
        <v>140</v>
      </c>
      <c r="BD19" s="137" t="s">
        <v>87</v>
      </c>
    </row>
    <row r="20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37" t="s">
        <v>141</v>
      </c>
      <c r="BA20" s="137" t="s">
        <v>1</v>
      </c>
      <c r="BB20" s="137" t="s">
        <v>1</v>
      </c>
      <c r="BC20" s="137" t="s">
        <v>142</v>
      </c>
      <c r="BD20" s="137" t="s">
        <v>87</v>
      </c>
    </row>
    <row r="2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137" t="s">
        <v>143</v>
      </c>
      <c r="BA21" s="137" t="s">
        <v>1</v>
      </c>
      <c r="BB21" s="137" t="s">
        <v>1</v>
      </c>
      <c r="BC21" s="137" t="s">
        <v>144</v>
      </c>
      <c r="BD21" s="137" t="s">
        <v>87</v>
      </c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137" t="s">
        <v>145</v>
      </c>
      <c r="BA22" s="137" t="s">
        <v>1</v>
      </c>
      <c r="BB22" s="137" t="s">
        <v>1</v>
      </c>
      <c r="BC22" s="137" t="s">
        <v>146</v>
      </c>
      <c r="BD22" s="137" t="s">
        <v>87</v>
      </c>
    </row>
    <row r="23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137" t="s">
        <v>147</v>
      </c>
      <c r="BA23" s="137" t="s">
        <v>1</v>
      </c>
      <c r="BB23" s="137" t="s">
        <v>1</v>
      </c>
      <c r="BC23" s="137" t="s">
        <v>148</v>
      </c>
      <c r="BD23" s="137" t="s">
        <v>87</v>
      </c>
    </row>
    <row r="24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137" t="s">
        <v>149</v>
      </c>
      <c r="BA24" s="137" t="s">
        <v>1</v>
      </c>
      <c r="BB24" s="137" t="s">
        <v>1</v>
      </c>
      <c r="BC24" s="137" t="s">
        <v>150</v>
      </c>
      <c r="BD24" s="137" t="s">
        <v>87</v>
      </c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ROUND(J129,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ROUND((SUM(BE129:BE592)),  2)</f>
        <v>0</v>
      </c>
      <c r="G33" s="39"/>
      <c r="H33" s="39"/>
      <c r="I33" s="157">
        <v>0.20999999999999999</v>
      </c>
      <c r="J33" s="156">
        <f>ROUND(((SUM(BE129:BE592))*I33),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2" t="s">
        <v>42</v>
      </c>
      <c r="F34" s="156">
        <f>ROUND((SUM(BF129:BF592)),  2)</f>
        <v>0</v>
      </c>
      <c r="G34" s="39"/>
      <c r="H34" s="39"/>
      <c r="I34" s="157">
        <v>0.14999999999999999</v>
      </c>
      <c r="J34" s="156">
        <f>ROUND(((SUM(BF129:BF592))*I34),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2" t="s">
        <v>43</v>
      </c>
      <c r="F35" s="156">
        <f>ROUND((SUM(BG129:BG592)),  2)</f>
        <v>0</v>
      </c>
      <c r="G35" s="39"/>
      <c r="H35" s="39"/>
      <c r="I35" s="157">
        <v>0.20999999999999999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2" t="s">
        <v>44</v>
      </c>
      <c r="F36" s="156">
        <f>ROUND((SUM(BH129:BH592)),  2)</f>
        <v>0</v>
      </c>
      <c r="G36" s="39"/>
      <c r="H36" s="39"/>
      <c r="I36" s="157">
        <v>0.14999999999999999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2" t="s">
        <v>45</v>
      </c>
      <c r="F37" s="156">
        <f>ROUND((SUM(BI129:BI592)),  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151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6" t="str">
        <f>E7</f>
        <v>Oprava vodovodu ul. Nerudova a propojení do ul. Vodní valy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01 - Vodovodní řady N, 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Litomyšl</v>
      </c>
      <c r="G89" s="41"/>
      <c r="H89" s="41"/>
      <c r="I89" s="33" t="s">
        <v>22</v>
      </c>
      <c r="J89" s="80" t="str">
        <f>IF(J12="","",J12)</f>
        <v>3. 6. 2021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Ing,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7" t="s">
        <v>152</v>
      </c>
      <c r="D94" s="178"/>
      <c r="E94" s="178"/>
      <c r="F94" s="178"/>
      <c r="G94" s="178"/>
      <c r="H94" s="178"/>
      <c r="I94" s="178"/>
      <c r="J94" s="179" t="s">
        <v>153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0" t="s">
        <v>154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155</v>
      </c>
    </row>
    <row r="97" s="9" customFormat="1" ht="24.96" customHeight="1">
      <c r="A97" s="9"/>
      <c r="B97" s="181"/>
      <c r="C97" s="182"/>
      <c r="D97" s="183" t="s">
        <v>156</v>
      </c>
      <c r="E97" s="184"/>
      <c r="F97" s="184"/>
      <c r="G97" s="184"/>
      <c r="H97" s="184"/>
      <c r="I97" s="184"/>
      <c r="J97" s="185">
        <f>J130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7"/>
      <c r="C98" s="188"/>
      <c r="D98" s="189" t="s">
        <v>157</v>
      </c>
      <c r="E98" s="190"/>
      <c r="F98" s="190"/>
      <c r="G98" s="190"/>
      <c r="H98" s="190"/>
      <c r="I98" s="190"/>
      <c r="J98" s="191">
        <f>J131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158</v>
      </c>
      <c r="E99" s="190"/>
      <c r="F99" s="190"/>
      <c r="G99" s="190"/>
      <c r="H99" s="190"/>
      <c r="I99" s="190"/>
      <c r="J99" s="191">
        <f>J307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159</v>
      </c>
      <c r="E100" s="190"/>
      <c r="F100" s="190"/>
      <c r="G100" s="190"/>
      <c r="H100" s="190"/>
      <c r="I100" s="190"/>
      <c r="J100" s="191">
        <f>J311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7"/>
      <c r="C101" s="188"/>
      <c r="D101" s="189" t="s">
        <v>160</v>
      </c>
      <c r="E101" s="190"/>
      <c r="F101" s="190"/>
      <c r="G101" s="190"/>
      <c r="H101" s="190"/>
      <c r="I101" s="190"/>
      <c r="J101" s="191">
        <f>J316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7"/>
      <c r="C102" s="188"/>
      <c r="D102" s="189" t="s">
        <v>161</v>
      </c>
      <c r="E102" s="190"/>
      <c r="F102" s="190"/>
      <c r="G102" s="190"/>
      <c r="H102" s="190"/>
      <c r="I102" s="190"/>
      <c r="J102" s="191">
        <f>J324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7"/>
      <c r="C103" s="188"/>
      <c r="D103" s="189" t="s">
        <v>162</v>
      </c>
      <c r="E103" s="190"/>
      <c r="F103" s="190"/>
      <c r="G103" s="190"/>
      <c r="H103" s="190"/>
      <c r="I103" s="190"/>
      <c r="J103" s="191">
        <f>J347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7"/>
      <c r="C104" s="188"/>
      <c r="D104" s="189" t="s">
        <v>163</v>
      </c>
      <c r="E104" s="190"/>
      <c r="F104" s="190"/>
      <c r="G104" s="190"/>
      <c r="H104" s="190"/>
      <c r="I104" s="190"/>
      <c r="J104" s="191">
        <f>J538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7"/>
      <c r="C105" s="188"/>
      <c r="D105" s="189" t="s">
        <v>164</v>
      </c>
      <c r="E105" s="190"/>
      <c r="F105" s="190"/>
      <c r="G105" s="190"/>
      <c r="H105" s="190"/>
      <c r="I105" s="190"/>
      <c r="J105" s="191">
        <f>J563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7"/>
      <c r="C106" s="188"/>
      <c r="D106" s="189" t="s">
        <v>165</v>
      </c>
      <c r="E106" s="190"/>
      <c r="F106" s="190"/>
      <c r="G106" s="190"/>
      <c r="H106" s="190"/>
      <c r="I106" s="190"/>
      <c r="J106" s="191">
        <f>J566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7"/>
      <c r="C107" s="188"/>
      <c r="D107" s="189" t="s">
        <v>166</v>
      </c>
      <c r="E107" s="190"/>
      <c r="F107" s="190"/>
      <c r="G107" s="190"/>
      <c r="H107" s="190"/>
      <c r="I107" s="190"/>
      <c r="J107" s="191">
        <f>J580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81"/>
      <c r="C108" s="182"/>
      <c r="D108" s="183" t="s">
        <v>167</v>
      </c>
      <c r="E108" s="184"/>
      <c r="F108" s="184"/>
      <c r="G108" s="184"/>
      <c r="H108" s="184"/>
      <c r="I108" s="184"/>
      <c r="J108" s="185">
        <f>J583</f>
        <v>0</v>
      </c>
      <c r="K108" s="182"/>
      <c r="L108" s="18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87"/>
      <c r="C109" s="188"/>
      <c r="D109" s="189" t="s">
        <v>168</v>
      </c>
      <c r="E109" s="190"/>
      <c r="F109" s="190"/>
      <c r="G109" s="190"/>
      <c r="H109" s="190"/>
      <c r="I109" s="190"/>
      <c r="J109" s="191">
        <f>J584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="2" customFormat="1" ht="6.96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169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5" customHeight="1">
      <c r="A119" s="39"/>
      <c r="B119" s="40"/>
      <c r="C119" s="41"/>
      <c r="D119" s="41"/>
      <c r="E119" s="176" t="str">
        <f>E7</f>
        <v>Oprava vodovodu ul. Nerudova a propojení do ul. Vodní valy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113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77" t="str">
        <f>E9</f>
        <v>01 - Vodovodní řady N, V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>Litomyšl</v>
      </c>
      <c r="G123" s="41"/>
      <c r="H123" s="41"/>
      <c r="I123" s="33" t="s">
        <v>22</v>
      </c>
      <c r="J123" s="80" t="str">
        <f>IF(J12="","",J12)</f>
        <v>3. 6. 2021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 xml:space="preserve"> </v>
      </c>
      <c r="G125" s="41"/>
      <c r="H125" s="41"/>
      <c r="I125" s="33" t="s">
        <v>30</v>
      </c>
      <c r="J125" s="37" t="str">
        <f>E21</f>
        <v>Ing, Pravec František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Kašparová Věra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193"/>
      <c r="B128" s="194"/>
      <c r="C128" s="195" t="s">
        <v>170</v>
      </c>
      <c r="D128" s="196" t="s">
        <v>61</v>
      </c>
      <c r="E128" s="196" t="s">
        <v>57</v>
      </c>
      <c r="F128" s="196" t="s">
        <v>58</v>
      </c>
      <c r="G128" s="196" t="s">
        <v>171</v>
      </c>
      <c r="H128" s="196" t="s">
        <v>172</v>
      </c>
      <c r="I128" s="196" t="s">
        <v>173</v>
      </c>
      <c r="J128" s="196" t="s">
        <v>153</v>
      </c>
      <c r="K128" s="197" t="s">
        <v>174</v>
      </c>
      <c r="L128" s="198"/>
      <c r="M128" s="101" t="s">
        <v>1</v>
      </c>
      <c r="N128" s="102" t="s">
        <v>40</v>
      </c>
      <c r="O128" s="102" t="s">
        <v>175</v>
      </c>
      <c r="P128" s="102" t="s">
        <v>176</v>
      </c>
      <c r="Q128" s="102" t="s">
        <v>177</v>
      </c>
      <c r="R128" s="102" t="s">
        <v>178</v>
      </c>
      <c r="S128" s="102" t="s">
        <v>179</v>
      </c>
      <c r="T128" s="103" t="s">
        <v>180</v>
      </c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="2" customFormat="1" ht="22.8" customHeight="1">
      <c r="A129" s="39"/>
      <c r="B129" s="40"/>
      <c r="C129" s="108" t="s">
        <v>181</v>
      </c>
      <c r="D129" s="41"/>
      <c r="E129" s="41"/>
      <c r="F129" s="41"/>
      <c r="G129" s="41"/>
      <c r="H129" s="41"/>
      <c r="I129" s="41"/>
      <c r="J129" s="199">
        <f>BK129</f>
        <v>0</v>
      </c>
      <c r="K129" s="41"/>
      <c r="L129" s="45"/>
      <c r="M129" s="104"/>
      <c r="N129" s="200"/>
      <c r="O129" s="105"/>
      <c r="P129" s="201">
        <f>P130+P583</f>
        <v>0</v>
      </c>
      <c r="Q129" s="105"/>
      <c r="R129" s="201">
        <f>R130+R583</f>
        <v>461.31281378</v>
      </c>
      <c r="S129" s="105"/>
      <c r="T129" s="202">
        <f>T130+T583</f>
        <v>268.71880999999996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155</v>
      </c>
      <c r="BK129" s="203">
        <f>BK130+BK583</f>
        <v>0</v>
      </c>
    </row>
    <row r="130" s="12" customFormat="1" ht="25.92" customHeight="1">
      <c r="A130" s="12"/>
      <c r="B130" s="204"/>
      <c r="C130" s="205"/>
      <c r="D130" s="206" t="s">
        <v>75</v>
      </c>
      <c r="E130" s="207" t="s">
        <v>182</v>
      </c>
      <c r="F130" s="207" t="s">
        <v>183</v>
      </c>
      <c r="G130" s="205"/>
      <c r="H130" s="205"/>
      <c r="I130" s="208"/>
      <c r="J130" s="209">
        <f>BK130</f>
        <v>0</v>
      </c>
      <c r="K130" s="205"/>
      <c r="L130" s="210"/>
      <c r="M130" s="211"/>
      <c r="N130" s="212"/>
      <c r="O130" s="212"/>
      <c r="P130" s="213">
        <f>P131+P307+P311+P316+P324+P347+P538+P563+P566+P580</f>
        <v>0</v>
      </c>
      <c r="Q130" s="212"/>
      <c r="R130" s="213">
        <f>R131+R307+R311+R316+R324+R347+R538+R563+R566+R580</f>
        <v>461.31252627999999</v>
      </c>
      <c r="S130" s="212"/>
      <c r="T130" s="214">
        <f>T131+T307+T311+T316+T324+T347+T538+T563+T566+T580</f>
        <v>268.71880999999996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76</v>
      </c>
      <c r="AY130" s="215" t="s">
        <v>184</v>
      </c>
      <c r="BK130" s="217">
        <f>BK131+BK307+BK311+BK316+BK324+BK347+BK538+BK563+BK566+BK580</f>
        <v>0</v>
      </c>
    </row>
    <row r="131" s="12" customFormat="1" ht="22.8" customHeight="1">
      <c r="A131" s="12"/>
      <c r="B131" s="204"/>
      <c r="C131" s="205"/>
      <c r="D131" s="206" t="s">
        <v>75</v>
      </c>
      <c r="E131" s="218" t="s">
        <v>84</v>
      </c>
      <c r="F131" s="218" t="s">
        <v>185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SUM(P132:P306)</f>
        <v>0</v>
      </c>
      <c r="Q131" s="212"/>
      <c r="R131" s="213">
        <f>SUM(R132:R306)</f>
        <v>1.9659654799999999</v>
      </c>
      <c r="S131" s="212"/>
      <c r="T131" s="214">
        <f>SUM(T132:T306)</f>
        <v>267.81880999999998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84</v>
      </c>
      <c r="AT131" s="216" t="s">
        <v>75</v>
      </c>
      <c r="AU131" s="216" t="s">
        <v>84</v>
      </c>
      <c r="AY131" s="215" t="s">
        <v>184</v>
      </c>
      <c r="BK131" s="217">
        <f>SUM(BK132:BK306)</f>
        <v>0</v>
      </c>
    </row>
    <row r="132" s="2" customFormat="1" ht="24.15" customHeight="1">
      <c r="A132" s="39"/>
      <c r="B132" s="40"/>
      <c r="C132" s="220" t="s">
        <v>84</v>
      </c>
      <c r="D132" s="220" t="s">
        <v>186</v>
      </c>
      <c r="E132" s="221" t="s">
        <v>187</v>
      </c>
      <c r="F132" s="222" t="s">
        <v>188</v>
      </c>
      <c r="G132" s="223" t="s">
        <v>189</v>
      </c>
      <c r="H132" s="224">
        <v>21.25</v>
      </c>
      <c r="I132" s="225"/>
      <c r="J132" s="226">
        <f>ROUND(I132*H132,2)</f>
        <v>0</v>
      </c>
      <c r="K132" s="222" t="s">
        <v>190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0.41699999999999998</v>
      </c>
      <c r="T132" s="230">
        <f>S132*H132</f>
        <v>8.8612500000000001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191</v>
      </c>
      <c r="AT132" s="231" t="s">
        <v>186</v>
      </c>
      <c r="AU132" s="231" t="s">
        <v>87</v>
      </c>
      <c r="AY132" s="18" t="s">
        <v>184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191</v>
      </c>
      <c r="BM132" s="231" t="s">
        <v>192</v>
      </c>
    </row>
    <row r="133" s="13" customFormat="1">
      <c r="A133" s="13"/>
      <c r="B133" s="233"/>
      <c r="C133" s="234"/>
      <c r="D133" s="235" t="s">
        <v>193</v>
      </c>
      <c r="E133" s="236" t="s">
        <v>1</v>
      </c>
      <c r="F133" s="237" t="s">
        <v>194</v>
      </c>
      <c r="G133" s="234"/>
      <c r="H133" s="236" t="s">
        <v>1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193</v>
      </c>
      <c r="AU133" s="243" t="s">
        <v>87</v>
      </c>
      <c r="AV133" s="13" t="s">
        <v>84</v>
      </c>
      <c r="AW133" s="13" t="s">
        <v>32</v>
      </c>
      <c r="AX133" s="13" t="s">
        <v>76</v>
      </c>
      <c r="AY133" s="243" t="s">
        <v>184</v>
      </c>
    </row>
    <row r="134" s="14" customFormat="1">
      <c r="A134" s="14"/>
      <c r="B134" s="244"/>
      <c r="C134" s="245"/>
      <c r="D134" s="235" t="s">
        <v>193</v>
      </c>
      <c r="E134" s="246" t="s">
        <v>143</v>
      </c>
      <c r="F134" s="247" t="s">
        <v>195</v>
      </c>
      <c r="G134" s="245"/>
      <c r="H134" s="248">
        <v>21.25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193</v>
      </c>
      <c r="AU134" s="254" t="s">
        <v>87</v>
      </c>
      <c r="AV134" s="14" t="s">
        <v>87</v>
      </c>
      <c r="AW134" s="14" t="s">
        <v>32</v>
      </c>
      <c r="AX134" s="14" t="s">
        <v>84</v>
      </c>
      <c r="AY134" s="254" t="s">
        <v>184</v>
      </c>
    </row>
    <row r="135" s="2" customFormat="1" ht="24.15" customHeight="1">
      <c r="A135" s="39"/>
      <c r="B135" s="40"/>
      <c r="C135" s="220" t="s">
        <v>87</v>
      </c>
      <c r="D135" s="220" t="s">
        <v>186</v>
      </c>
      <c r="E135" s="221" t="s">
        <v>196</v>
      </c>
      <c r="F135" s="222" t="s">
        <v>197</v>
      </c>
      <c r="G135" s="223" t="s">
        <v>189</v>
      </c>
      <c r="H135" s="224">
        <v>6.25</v>
      </c>
      <c r="I135" s="225"/>
      <c r="J135" s="226">
        <f>ROUND(I135*H135,2)</f>
        <v>0</v>
      </c>
      <c r="K135" s="222" t="s">
        <v>190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0.32000000000000001</v>
      </c>
      <c r="T135" s="230">
        <f>S135*H135</f>
        <v>2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191</v>
      </c>
      <c r="AT135" s="231" t="s">
        <v>186</v>
      </c>
      <c r="AU135" s="231" t="s">
        <v>87</v>
      </c>
      <c r="AY135" s="18" t="s">
        <v>184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191</v>
      </c>
      <c r="BM135" s="231" t="s">
        <v>198</v>
      </c>
    </row>
    <row r="136" s="13" customFormat="1">
      <c r="A136" s="13"/>
      <c r="B136" s="233"/>
      <c r="C136" s="234"/>
      <c r="D136" s="235" t="s">
        <v>193</v>
      </c>
      <c r="E136" s="236" t="s">
        <v>1</v>
      </c>
      <c r="F136" s="237" t="s">
        <v>194</v>
      </c>
      <c r="G136" s="234"/>
      <c r="H136" s="236" t="s">
        <v>1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193</v>
      </c>
      <c r="AU136" s="243" t="s">
        <v>87</v>
      </c>
      <c r="AV136" s="13" t="s">
        <v>84</v>
      </c>
      <c r="AW136" s="13" t="s">
        <v>32</v>
      </c>
      <c r="AX136" s="13" t="s">
        <v>76</v>
      </c>
      <c r="AY136" s="243" t="s">
        <v>184</v>
      </c>
    </row>
    <row r="137" s="14" customFormat="1">
      <c r="A137" s="14"/>
      <c r="B137" s="244"/>
      <c r="C137" s="245"/>
      <c r="D137" s="235" t="s">
        <v>193</v>
      </c>
      <c r="E137" s="246" t="s">
        <v>1</v>
      </c>
      <c r="F137" s="247" t="s">
        <v>199</v>
      </c>
      <c r="G137" s="245"/>
      <c r="H137" s="248">
        <v>6.25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193</v>
      </c>
      <c r="AU137" s="254" t="s">
        <v>87</v>
      </c>
      <c r="AV137" s="14" t="s">
        <v>87</v>
      </c>
      <c r="AW137" s="14" t="s">
        <v>32</v>
      </c>
      <c r="AX137" s="14" t="s">
        <v>84</v>
      </c>
      <c r="AY137" s="254" t="s">
        <v>184</v>
      </c>
    </row>
    <row r="138" s="2" customFormat="1" ht="24.15" customHeight="1">
      <c r="A138" s="39"/>
      <c r="B138" s="40"/>
      <c r="C138" s="220" t="s">
        <v>14</v>
      </c>
      <c r="D138" s="220" t="s">
        <v>186</v>
      </c>
      <c r="E138" s="221" t="s">
        <v>200</v>
      </c>
      <c r="F138" s="222" t="s">
        <v>201</v>
      </c>
      <c r="G138" s="223" t="s">
        <v>189</v>
      </c>
      <c r="H138" s="224">
        <v>0.5</v>
      </c>
      <c r="I138" s="225"/>
      <c r="J138" s="226">
        <f>ROUND(I138*H138,2)</f>
        <v>0</v>
      </c>
      <c r="K138" s="222" t="s">
        <v>190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0.40799999999999997</v>
      </c>
      <c r="T138" s="230">
        <f>S138*H138</f>
        <v>0.20399999999999999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191</v>
      </c>
      <c r="AT138" s="231" t="s">
        <v>186</v>
      </c>
      <c r="AU138" s="231" t="s">
        <v>87</v>
      </c>
      <c r="AY138" s="18" t="s">
        <v>184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191</v>
      </c>
      <c r="BM138" s="231" t="s">
        <v>202</v>
      </c>
    </row>
    <row r="139" s="13" customFormat="1">
      <c r="A139" s="13"/>
      <c r="B139" s="233"/>
      <c r="C139" s="234"/>
      <c r="D139" s="235" t="s">
        <v>193</v>
      </c>
      <c r="E139" s="236" t="s">
        <v>1</v>
      </c>
      <c r="F139" s="237" t="s">
        <v>194</v>
      </c>
      <c r="G139" s="234"/>
      <c r="H139" s="236" t="s">
        <v>1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193</v>
      </c>
      <c r="AU139" s="243" t="s">
        <v>87</v>
      </c>
      <c r="AV139" s="13" t="s">
        <v>84</v>
      </c>
      <c r="AW139" s="13" t="s">
        <v>32</v>
      </c>
      <c r="AX139" s="13" t="s">
        <v>76</v>
      </c>
      <c r="AY139" s="243" t="s">
        <v>184</v>
      </c>
    </row>
    <row r="140" s="13" customFormat="1">
      <c r="A140" s="13"/>
      <c r="B140" s="233"/>
      <c r="C140" s="234"/>
      <c r="D140" s="235" t="s">
        <v>193</v>
      </c>
      <c r="E140" s="236" t="s">
        <v>1</v>
      </c>
      <c r="F140" s="237" t="s">
        <v>203</v>
      </c>
      <c r="G140" s="234"/>
      <c r="H140" s="236" t="s">
        <v>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193</v>
      </c>
      <c r="AU140" s="243" t="s">
        <v>87</v>
      </c>
      <c r="AV140" s="13" t="s">
        <v>84</v>
      </c>
      <c r="AW140" s="13" t="s">
        <v>32</v>
      </c>
      <c r="AX140" s="13" t="s">
        <v>76</v>
      </c>
      <c r="AY140" s="243" t="s">
        <v>184</v>
      </c>
    </row>
    <row r="141" s="14" customFormat="1">
      <c r="A141" s="14"/>
      <c r="B141" s="244"/>
      <c r="C141" s="245"/>
      <c r="D141" s="235" t="s">
        <v>193</v>
      </c>
      <c r="E141" s="246" t="s">
        <v>1</v>
      </c>
      <c r="F141" s="247" t="s">
        <v>204</v>
      </c>
      <c r="G141" s="245"/>
      <c r="H141" s="248">
        <v>0.5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193</v>
      </c>
      <c r="AU141" s="254" t="s">
        <v>87</v>
      </c>
      <c r="AV141" s="14" t="s">
        <v>87</v>
      </c>
      <c r="AW141" s="14" t="s">
        <v>32</v>
      </c>
      <c r="AX141" s="14" t="s">
        <v>84</v>
      </c>
      <c r="AY141" s="254" t="s">
        <v>184</v>
      </c>
    </row>
    <row r="142" s="2" customFormat="1" ht="24.15" customHeight="1">
      <c r="A142" s="39"/>
      <c r="B142" s="40"/>
      <c r="C142" s="220" t="s">
        <v>191</v>
      </c>
      <c r="D142" s="220" t="s">
        <v>186</v>
      </c>
      <c r="E142" s="221" t="s">
        <v>205</v>
      </c>
      <c r="F142" s="222" t="s">
        <v>206</v>
      </c>
      <c r="G142" s="223" t="s">
        <v>189</v>
      </c>
      <c r="H142" s="224">
        <v>285.38900000000001</v>
      </c>
      <c r="I142" s="225"/>
      <c r="J142" s="226">
        <f>ROUND(I142*H142,2)</f>
        <v>0</v>
      </c>
      <c r="K142" s="222" t="s">
        <v>190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0.44</v>
      </c>
      <c r="T142" s="230">
        <f>S142*H142</f>
        <v>125.57116000000001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191</v>
      </c>
      <c r="AT142" s="231" t="s">
        <v>186</v>
      </c>
      <c r="AU142" s="231" t="s">
        <v>87</v>
      </c>
      <c r="AY142" s="18" t="s">
        <v>184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191</v>
      </c>
      <c r="BM142" s="231" t="s">
        <v>207</v>
      </c>
    </row>
    <row r="143" s="13" customFormat="1">
      <c r="A143" s="13"/>
      <c r="B143" s="233"/>
      <c r="C143" s="234"/>
      <c r="D143" s="235" t="s">
        <v>193</v>
      </c>
      <c r="E143" s="236" t="s">
        <v>1</v>
      </c>
      <c r="F143" s="237" t="s">
        <v>194</v>
      </c>
      <c r="G143" s="234"/>
      <c r="H143" s="236" t="s">
        <v>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193</v>
      </c>
      <c r="AU143" s="243" t="s">
        <v>87</v>
      </c>
      <c r="AV143" s="13" t="s">
        <v>84</v>
      </c>
      <c r="AW143" s="13" t="s">
        <v>32</v>
      </c>
      <c r="AX143" s="13" t="s">
        <v>76</v>
      </c>
      <c r="AY143" s="243" t="s">
        <v>184</v>
      </c>
    </row>
    <row r="144" s="14" customFormat="1">
      <c r="A144" s="14"/>
      <c r="B144" s="244"/>
      <c r="C144" s="245"/>
      <c r="D144" s="235" t="s">
        <v>193</v>
      </c>
      <c r="E144" s="246" t="s">
        <v>102</v>
      </c>
      <c r="F144" s="247" t="s">
        <v>208</v>
      </c>
      <c r="G144" s="245"/>
      <c r="H144" s="248">
        <v>274.88900000000001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193</v>
      </c>
      <c r="AU144" s="254" t="s">
        <v>87</v>
      </c>
      <c r="AV144" s="14" t="s">
        <v>87</v>
      </c>
      <c r="AW144" s="14" t="s">
        <v>32</v>
      </c>
      <c r="AX144" s="14" t="s">
        <v>76</v>
      </c>
      <c r="AY144" s="254" t="s">
        <v>184</v>
      </c>
    </row>
    <row r="145" s="14" customFormat="1">
      <c r="A145" s="14"/>
      <c r="B145" s="244"/>
      <c r="C145" s="245"/>
      <c r="D145" s="235" t="s">
        <v>193</v>
      </c>
      <c r="E145" s="246" t="s">
        <v>141</v>
      </c>
      <c r="F145" s="247" t="s">
        <v>209</v>
      </c>
      <c r="G145" s="245"/>
      <c r="H145" s="248">
        <v>10.5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193</v>
      </c>
      <c r="AU145" s="254" t="s">
        <v>87</v>
      </c>
      <c r="AV145" s="14" t="s">
        <v>87</v>
      </c>
      <c r="AW145" s="14" t="s">
        <v>32</v>
      </c>
      <c r="AX145" s="14" t="s">
        <v>76</v>
      </c>
      <c r="AY145" s="254" t="s">
        <v>184</v>
      </c>
    </row>
    <row r="146" s="15" customFormat="1">
      <c r="A146" s="15"/>
      <c r="B146" s="255"/>
      <c r="C146" s="256"/>
      <c r="D146" s="235" t="s">
        <v>193</v>
      </c>
      <c r="E146" s="257" t="s">
        <v>1</v>
      </c>
      <c r="F146" s="258" t="s">
        <v>128</v>
      </c>
      <c r="G146" s="256"/>
      <c r="H146" s="259">
        <v>285.38900000000001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5" t="s">
        <v>193</v>
      </c>
      <c r="AU146" s="265" t="s">
        <v>87</v>
      </c>
      <c r="AV146" s="15" t="s">
        <v>191</v>
      </c>
      <c r="AW146" s="15" t="s">
        <v>32</v>
      </c>
      <c r="AX146" s="15" t="s">
        <v>84</v>
      </c>
      <c r="AY146" s="265" t="s">
        <v>184</v>
      </c>
    </row>
    <row r="147" s="2" customFormat="1" ht="24.15" customHeight="1">
      <c r="A147" s="39"/>
      <c r="B147" s="40"/>
      <c r="C147" s="220" t="s">
        <v>210</v>
      </c>
      <c r="D147" s="220" t="s">
        <v>186</v>
      </c>
      <c r="E147" s="221" t="s">
        <v>211</v>
      </c>
      <c r="F147" s="222" t="s">
        <v>212</v>
      </c>
      <c r="G147" s="223" t="s">
        <v>189</v>
      </c>
      <c r="H147" s="224">
        <v>594.41999999999996</v>
      </c>
      <c r="I147" s="225"/>
      <c r="J147" s="226">
        <f>ROUND(I147*H147,2)</f>
        <v>0</v>
      </c>
      <c r="K147" s="222" t="s">
        <v>190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0.22</v>
      </c>
      <c r="T147" s="230">
        <f>S147*H147</f>
        <v>130.77240000000001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191</v>
      </c>
      <c r="AT147" s="231" t="s">
        <v>186</v>
      </c>
      <c r="AU147" s="231" t="s">
        <v>87</v>
      </c>
      <c r="AY147" s="18" t="s">
        <v>184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191</v>
      </c>
      <c r="BM147" s="231" t="s">
        <v>213</v>
      </c>
    </row>
    <row r="148" s="13" customFormat="1">
      <c r="A148" s="13"/>
      <c r="B148" s="233"/>
      <c r="C148" s="234"/>
      <c r="D148" s="235" t="s">
        <v>193</v>
      </c>
      <c r="E148" s="236" t="s">
        <v>1</v>
      </c>
      <c r="F148" s="237" t="s">
        <v>194</v>
      </c>
      <c r="G148" s="234"/>
      <c r="H148" s="236" t="s">
        <v>1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193</v>
      </c>
      <c r="AU148" s="243" t="s">
        <v>87</v>
      </c>
      <c r="AV148" s="13" t="s">
        <v>84</v>
      </c>
      <c r="AW148" s="13" t="s">
        <v>32</v>
      </c>
      <c r="AX148" s="13" t="s">
        <v>76</v>
      </c>
      <c r="AY148" s="243" t="s">
        <v>184</v>
      </c>
    </row>
    <row r="149" s="14" customFormat="1">
      <c r="A149" s="14"/>
      <c r="B149" s="244"/>
      <c r="C149" s="245"/>
      <c r="D149" s="235" t="s">
        <v>193</v>
      </c>
      <c r="E149" s="246" t="s">
        <v>139</v>
      </c>
      <c r="F149" s="247" t="s">
        <v>214</v>
      </c>
      <c r="G149" s="245"/>
      <c r="H149" s="248">
        <v>594.41999999999996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193</v>
      </c>
      <c r="AU149" s="254" t="s">
        <v>87</v>
      </c>
      <c r="AV149" s="14" t="s">
        <v>87</v>
      </c>
      <c r="AW149" s="14" t="s">
        <v>32</v>
      </c>
      <c r="AX149" s="14" t="s">
        <v>84</v>
      </c>
      <c r="AY149" s="254" t="s">
        <v>184</v>
      </c>
    </row>
    <row r="150" s="2" customFormat="1" ht="14.4" customHeight="1">
      <c r="A150" s="39"/>
      <c r="B150" s="40"/>
      <c r="C150" s="220" t="s">
        <v>137</v>
      </c>
      <c r="D150" s="220" t="s">
        <v>186</v>
      </c>
      <c r="E150" s="221" t="s">
        <v>215</v>
      </c>
      <c r="F150" s="222" t="s">
        <v>216</v>
      </c>
      <c r="G150" s="223" t="s">
        <v>217</v>
      </c>
      <c r="H150" s="224">
        <v>2</v>
      </c>
      <c r="I150" s="225"/>
      <c r="J150" s="226">
        <f>ROUND(I150*H150,2)</f>
        <v>0</v>
      </c>
      <c r="K150" s="222" t="s">
        <v>190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0.20499999999999999</v>
      </c>
      <c r="T150" s="230">
        <f>S150*H150</f>
        <v>0.40999999999999998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191</v>
      </c>
      <c r="AT150" s="231" t="s">
        <v>186</v>
      </c>
      <c r="AU150" s="231" t="s">
        <v>87</v>
      </c>
      <c r="AY150" s="18" t="s">
        <v>184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191</v>
      </c>
      <c r="BM150" s="231" t="s">
        <v>218</v>
      </c>
    </row>
    <row r="151" s="13" customFormat="1">
      <c r="A151" s="13"/>
      <c r="B151" s="233"/>
      <c r="C151" s="234"/>
      <c r="D151" s="235" t="s">
        <v>193</v>
      </c>
      <c r="E151" s="236" t="s">
        <v>1</v>
      </c>
      <c r="F151" s="237" t="s">
        <v>194</v>
      </c>
      <c r="G151" s="234"/>
      <c r="H151" s="236" t="s">
        <v>1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193</v>
      </c>
      <c r="AU151" s="243" t="s">
        <v>87</v>
      </c>
      <c r="AV151" s="13" t="s">
        <v>84</v>
      </c>
      <c r="AW151" s="13" t="s">
        <v>32</v>
      </c>
      <c r="AX151" s="13" t="s">
        <v>76</v>
      </c>
      <c r="AY151" s="243" t="s">
        <v>184</v>
      </c>
    </row>
    <row r="152" s="14" customFormat="1">
      <c r="A152" s="14"/>
      <c r="B152" s="244"/>
      <c r="C152" s="245"/>
      <c r="D152" s="235" t="s">
        <v>193</v>
      </c>
      <c r="E152" s="246" t="s">
        <v>1</v>
      </c>
      <c r="F152" s="247" t="s">
        <v>219</v>
      </c>
      <c r="G152" s="245"/>
      <c r="H152" s="248">
        <v>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193</v>
      </c>
      <c r="AU152" s="254" t="s">
        <v>87</v>
      </c>
      <c r="AV152" s="14" t="s">
        <v>87</v>
      </c>
      <c r="AW152" s="14" t="s">
        <v>32</v>
      </c>
      <c r="AX152" s="14" t="s">
        <v>84</v>
      </c>
      <c r="AY152" s="254" t="s">
        <v>184</v>
      </c>
    </row>
    <row r="153" s="2" customFormat="1" ht="24.15" customHeight="1">
      <c r="A153" s="39"/>
      <c r="B153" s="40"/>
      <c r="C153" s="220" t="s">
        <v>220</v>
      </c>
      <c r="D153" s="220" t="s">
        <v>186</v>
      </c>
      <c r="E153" s="221" t="s">
        <v>221</v>
      </c>
      <c r="F153" s="222" t="s">
        <v>222</v>
      </c>
      <c r="G153" s="223" t="s">
        <v>223</v>
      </c>
      <c r="H153" s="224">
        <v>174</v>
      </c>
      <c r="I153" s="225"/>
      <c r="J153" s="226">
        <f>ROUND(I153*H153,2)</f>
        <v>0</v>
      </c>
      <c r="K153" s="222" t="s">
        <v>190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3.0000000000000001E-05</v>
      </c>
      <c r="R153" s="229">
        <f>Q153*H153</f>
        <v>0.0052199999999999998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191</v>
      </c>
      <c r="AT153" s="231" t="s">
        <v>186</v>
      </c>
      <c r="AU153" s="231" t="s">
        <v>87</v>
      </c>
      <c r="AY153" s="18" t="s">
        <v>184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191</v>
      </c>
      <c r="BM153" s="231" t="s">
        <v>224</v>
      </c>
    </row>
    <row r="154" s="13" customFormat="1">
      <c r="A154" s="13"/>
      <c r="B154" s="233"/>
      <c r="C154" s="234"/>
      <c r="D154" s="235" t="s">
        <v>193</v>
      </c>
      <c r="E154" s="236" t="s">
        <v>1</v>
      </c>
      <c r="F154" s="237" t="s">
        <v>194</v>
      </c>
      <c r="G154" s="234"/>
      <c r="H154" s="236" t="s">
        <v>1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193</v>
      </c>
      <c r="AU154" s="243" t="s">
        <v>87</v>
      </c>
      <c r="AV154" s="13" t="s">
        <v>84</v>
      </c>
      <c r="AW154" s="13" t="s">
        <v>32</v>
      </c>
      <c r="AX154" s="13" t="s">
        <v>76</v>
      </c>
      <c r="AY154" s="243" t="s">
        <v>184</v>
      </c>
    </row>
    <row r="155" s="14" customFormat="1">
      <c r="A155" s="14"/>
      <c r="B155" s="244"/>
      <c r="C155" s="245"/>
      <c r="D155" s="235" t="s">
        <v>193</v>
      </c>
      <c r="E155" s="246" t="s">
        <v>1</v>
      </c>
      <c r="F155" s="247" t="s">
        <v>225</v>
      </c>
      <c r="G155" s="245"/>
      <c r="H155" s="248">
        <v>174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193</v>
      </c>
      <c r="AU155" s="254" t="s">
        <v>87</v>
      </c>
      <c r="AV155" s="14" t="s">
        <v>87</v>
      </c>
      <c r="AW155" s="14" t="s">
        <v>32</v>
      </c>
      <c r="AX155" s="14" t="s">
        <v>84</v>
      </c>
      <c r="AY155" s="254" t="s">
        <v>184</v>
      </c>
    </row>
    <row r="156" s="2" customFormat="1" ht="24.15" customHeight="1">
      <c r="A156" s="39"/>
      <c r="B156" s="40"/>
      <c r="C156" s="220" t="s">
        <v>226</v>
      </c>
      <c r="D156" s="220" t="s">
        <v>186</v>
      </c>
      <c r="E156" s="221" t="s">
        <v>227</v>
      </c>
      <c r="F156" s="222" t="s">
        <v>228</v>
      </c>
      <c r="G156" s="223" t="s">
        <v>229</v>
      </c>
      <c r="H156" s="224">
        <v>17.399999999999999</v>
      </c>
      <c r="I156" s="225"/>
      <c r="J156" s="226">
        <f>ROUND(I156*H156,2)</f>
        <v>0</v>
      </c>
      <c r="K156" s="222" t="s">
        <v>190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191</v>
      </c>
      <c r="AT156" s="231" t="s">
        <v>186</v>
      </c>
      <c r="AU156" s="231" t="s">
        <v>87</v>
      </c>
      <c r="AY156" s="18" t="s">
        <v>184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191</v>
      </c>
      <c r="BM156" s="231" t="s">
        <v>230</v>
      </c>
    </row>
    <row r="157" s="13" customFormat="1">
      <c r="A157" s="13"/>
      <c r="B157" s="233"/>
      <c r="C157" s="234"/>
      <c r="D157" s="235" t="s">
        <v>193</v>
      </c>
      <c r="E157" s="236" t="s">
        <v>1</v>
      </c>
      <c r="F157" s="237" t="s">
        <v>194</v>
      </c>
      <c r="G157" s="234"/>
      <c r="H157" s="236" t="s">
        <v>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193</v>
      </c>
      <c r="AU157" s="243" t="s">
        <v>87</v>
      </c>
      <c r="AV157" s="13" t="s">
        <v>84</v>
      </c>
      <c r="AW157" s="13" t="s">
        <v>32</v>
      </c>
      <c r="AX157" s="13" t="s">
        <v>76</v>
      </c>
      <c r="AY157" s="243" t="s">
        <v>184</v>
      </c>
    </row>
    <row r="158" s="14" customFormat="1">
      <c r="A158" s="14"/>
      <c r="B158" s="244"/>
      <c r="C158" s="245"/>
      <c r="D158" s="235" t="s">
        <v>193</v>
      </c>
      <c r="E158" s="246" t="s">
        <v>1</v>
      </c>
      <c r="F158" s="247" t="s">
        <v>231</v>
      </c>
      <c r="G158" s="245"/>
      <c r="H158" s="248">
        <v>17.399999999999999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193</v>
      </c>
      <c r="AU158" s="254" t="s">
        <v>87</v>
      </c>
      <c r="AV158" s="14" t="s">
        <v>87</v>
      </c>
      <c r="AW158" s="14" t="s">
        <v>32</v>
      </c>
      <c r="AX158" s="14" t="s">
        <v>84</v>
      </c>
      <c r="AY158" s="254" t="s">
        <v>184</v>
      </c>
    </row>
    <row r="159" s="2" customFormat="1" ht="24.15" customHeight="1">
      <c r="A159" s="39"/>
      <c r="B159" s="40"/>
      <c r="C159" s="220" t="s">
        <v>232</v>
      </c>
      <c r="D159" s="220" t="s">
        <v>186</v>
      </c>
      <c r="E159" s="221" t="s">
        <v>233</v>
      </c>
      <c r="F159" s="222" t="s">
        <v>234</v>
      </c>
      <c r="G159" s="223" t="s">
        <v>217</v>
      </c>
      <c r="H159" s="224">
        <v>8.0999999999999996</v>
      </c>
      <c r="I159" s="225"/>
      <c r="J159" s="226">
        <f>ROUND(I159*H159,2)</f>
        <v>0</v>
      </c>
      <c r="K159" s="222" t="s">
        <v>190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0.0086800000000000002</v>
      </c>
      <c r="R159" s="229">
        <f>Q159*H159</f>
        <v>0.070307999999999996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191</v>
      </c>
      <c r="AT159" s="231" t="s">
        <v>186</v>
      </c>
      <c r="AU159" s="231" t="s">
        <v>87</v>
      </c>
      <c r="AY159" s="18" t="s">
        <v>184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191</v>
      </c>
      <c r="BM159" s="231" t="s">
        <v>235</v>
      </c>
    </row>
    <row r="160" s="13" customFormat="1">
      <c r="A160" s="13"/>
      <c r="B160" s="233"/>
      <c r="C160" s="234"/>
      <c r="D160" s="235" t="s">
        <v>193</v>
      </c>
      <c r="E160" s="236" t="s">
        <v>1</v>
      </c>
      <c r="F160" s="237" t="s">
        <v>194</v>
      </c>
      <c r="G160" s="234"/>
      <c r="H160" s="236" t="s">
        <v>1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193</v>
      </c>
      <c r="AU160" s="243" t="s">
        <v>87</v>
      </c>
      <c r="AV160" s="13" t="s">
        <v>84</v>
      </c>
      <c r="AW160" s="13" t="s">
        <v>32</v>
      </c>
      <c r="AX160" s="13" t="s">
        <v>76</v>
      </c>
      <c r="AY160" s="243" t="s">
        <v>184</v>
      </c>
    </row>
    <row r="161" s="14" customFormat="1">
      <c r="A161" s="14"/>
      <c r="B161" s="244"/>
      <c r="C161" s="245"/>
      <c r="D161" s="235" t="s">
        <v>193</v>
      </c>
      <c r="E161" s="246" t="s">
        <v>1</v>
      </c>
      <c r="F161" s="247" t="s">
        <v>236</v>
      </c>
      <c r="G161" s="245"/>
      <c r="H161" s="248">
        <v>8.0999999999999996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193</v>
      </c>
      <c r="AU161" s="254" t="s">
        <v>87</v>
      </c>
      <c r="AV161" s="14" t="s">
        <v>87</v>
      </c>
      <c r="AW161" s="14" t="s">
        <v>32</v>
      </c>
      <c r="AX161" s="14" t="s">
        <v>84</v>
      </c>
      <c r="AY161" s="254" t="s">
        <v>184</v>
      </c>
    </row>
    <row r="162" s="2" customFormat="1" ht="14.4" customHeight="1">
      <c r="A162" s="39"/>
      <c r="B162" s="40"/>
      <c r="C162" s="220" t="s">
        <v>237</v>
      </c>
      <c r="D162" s="220" t="s">
        <v>186</v>
      </c>
      <c r="E162" s="221" t="s">
        <v>238</v>
      </c>
      <c r="F162" s="222" t="s">
        <v>239</v>
      </c>
      <c r="G162" s="223" t="s">
        <v>217</v>
      </c>
      <c r="H162" s="224">
        <v>13.77</v>
      </c>
      <c r="I162" s="225"/>
      <c r="J162" s="226">
        <f>ROUND(I162*H162,2)</f>
        <v>0</v>
      </c>
      <c r="K162" s="222" t="s">
        <v>190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0.036900000000000002</v>
      </c>
      <c r="R162" s="229">
        <f>Q162*H162</f>
        <v>0.50811300000000004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191</v>
      </c>
      <c r="AT162" s="231" t="s">
        <v>186</v>
      </c>
      <c r="AU162" s="231" t="s">
        <v>87</v>
      </c>
      <c r="AY162" s="18" t="s">
        <v>184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191</v>
      </c>
      <c r="BM162" s="231" t="s">
        <v>240</v>
      </c>
    </row>
    <row r="163" s="13" customFormat="1">
      <c r="A163" s="13"/>
      <c r="B163" s="233"/>
      <c r="C163" s="234"/>
      <c r="D163" s="235" t="s">
        <v>193</v>
      </c>
      <c r="E163" s="236" t="s">
        <v>1</v>
      </c>
      <c r="F163" s="237" t="s">
        <v>194</v>
      </c>
      <c r="G163" s="234"/>
      <c r="H163" s="236" t="s">
        <v>1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193</v>
      </c>
      <c r="AU163" s="243" t="s">
        <v>87</v>
      </c>
      <c r="AV163" s="13" t="s">
        <v>84</v>
      </c>
      <c r="AW163" s="13" t="s">
        <v>32</v>
      </c>
      <c r="AX163" s="13" t="s">
        <v>76</v>
      </c>
      <c r="AY163" s="243" t="s">
        <v>184</v>
      </c>
    </row>
    <row r="164" s="14" customFormat="1">
      <c r="A164" s="14"/>
      <c r="B164" s="244"/>
      <c r="C164" s="245"/>
      <c r="D164" s="235" t="s">
        <v>193</v>
      </c>
      <c r="E164" s="246" t="s">
        <v>1</v>
      </c>
      <c r="F164" s="247" t="s">
        <v>241</v>
      </c>
      <c r="G164" s="245"/>
      <c r="H164" s="248">
        <v>13.77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193</v>
      </c>
      <c r="AU164" s="254" t="s">
        <v>87</v>
      </c>
      <c r="AV164" s="14" t="s">
        <v>87</v>
      </c>
      <c r="AW164" s="14" t="s">
        <v>32</v>
      </c>
      <c r="AX164" s="14" t="s">
        <v>84</v>
      </c>
      <c r="AY164" s="254" t="s">
        <v>184</v>
      </c>
    </row>
    <row r="165" s="2" customFormat="1" ht="24.15" customHeight="1">
      <c r="A165" s="39"/>
      <c r="B165" s="40"/>
      <c r="C165" s="220" t="s">
        <v>242</v>
      </c>
      <c r="D165" s="220" t="s">
        <v>186</v>
      </c>
      <c r="E165" s="221" t="s">
        <v>243</v>
      </c>
      <c r="F165" s="222" t="s">
        <v>244</v>
      </c>
      <c r="G165" s="223" t="s">
        <v>217</v>
      </c>
      <c r="H165" s="224">
        <v>1.6200000000000001</v>
      </c>
      <c r="I165" s="225"/>
      <c r="J165" s="226">
        <f>ROUND(I165*H165,2)</f>
        <v>0</v>
      </c>
      <c r="K165" s="222" t="s">
        <v>190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0.01269</v>
      </c>
      <c r="R165" s="229">
        <f>Q165*H165</f>
        <v>0.020557800000000001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191</v>
      </c>
      <c r="AT165" s="231" t="s">
        <v>186</v>
      </c>
      <c r="AU165" s="231" t="s">
        <v>87</v>
      </c>
      <c r="AY165" s="18" t="s">
        <v>184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191</v>
      </c>
      <c r="BM165" s="231" t="s">
        <v>245</v>
      </c>
    </row>
    <row r="166" s="13" customFormat="1">
      <c r="A166" s="13"/>
      <c r="B166" s="233"/>
      <c r="C166" s="234"/>
      <c r="D166" s="235" t="s">
        <v>193</v>
      </c>
      <c r="E166" s="236" t="s">
        <v>1</v>
      </c>
      <c r="F166" s="237" t="s">
        <v>194</v>
      </c>
      <c r="G166" s="234"/>
      <c r="H166" s="236" t="s">
        <v>1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193</v>
      </c>
      <c r="AU166" s="243" t="s">
        <v>87</v>
      </c>
      <c r="AV166" s="13" t="s">
        <v>84</v>
      </c>
      <c r="AW166" s="13" t="s">
        <v>32</v>
      </c>
      <c r="AX166" s="13" t="s">
        <v>76</v>
      </c>
      <c r="AY166" s="243" t="s">
        <v>184</v>
      </c>
    </row>
    <row r="167" s="14" customFormat="1">
      <c r="A167" s="14"/>
      <c r="B167" s="244"/>
      <c r="C167" s="245"/>
      <c r="D167" s="235" t="s">
        <v>193</v>
      </c>
      <c r="E167" s="246" t="s">
        <v>1</v>
      </c>
      <c r="F167" s="247" t="s">
        <v>246</v>
      </c>
      <c r="G167" s="245"/>
      <c r="H167" s="248">
        <v>1.6200000000000001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193</v>
      </c>
      <c r="AU167" s="254" t="s">
        <v>87</v>
      </c>
      <c r="AV167" s="14" t="s">
        <v>87</v>
      </c>
      <c r="AW167" s="14" t="s">
        <v>32</v>
      </c>
      <c r="AX167" s="14" t="s">
        <v>84</v>
      </c>
      <c r="AY167" s="254" t="s">
        <v>184</v>
      </c>
    </row>
    <row r="168" s="2" customFormat="1" ht="24.15" customHeight="1">
      <c r="A168" s="39"/>
      <c r="B168" s="40"/>
      <c r="C168" s="220" t="s">
        <v>247</v>
      </c>
      <c r="D168" s="220" t="s">
        <v>186</v>
      </c>
      <c r="E168" s="221" t="s">
        <v>248</v>
      </c>
      <c r="F168" s="222" t="s">
        <v>249</v>
      </c>
      <c r="G168" s="223" t="s">
        <v>217</v>
      </c>
      <c r="H168" s="224">
        <v>1.6200000000000001</v>
      </c>
      <c r="I168" s="225"/>
      <c r="J168" s="226">
        <f>ROUND(I168*H168,2)</f>
        <v>0</v>
      </c>
      <c r="K168" s="222" t="s">
        <v>1</v>
      </c>
      <c r="L168" s="45"/>
      <c r="M168" s="227" t="s">
        <v>1</v>
      </c>
      <c r="N168" s="228" t="s">
        <v>41</v>
      </c>
      <c r="O168" s="92"/>
      <c r="P168" s="229">
        <f>O168*H168</f>
        <v>0</v>
      </c>
      <c r="Q168" s="229">
        <v>0.01269</v>
      </c>
      <c r="R168" s="229">
        <f>Q168*H168</f>
        <v>0.020557800000000001</v>
      </c>
      <c r="S168" s="229">
        <v>0</v>
      </c>
      <c r="T168" s="23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1" t="s">
        <v>191</v>
      </c>
      <c r="AT168" s="231" t="s">
        <v>186</v>
      </c>
      <c r="AU168" s="231" t="s">
        <v>87</v>
      </c>
      <c r="AY168" s="18" t="s">
        <v>184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84</v>
      </c>
      <c r="BK168" s="232">
        <f>ROUND(I168*H168,2)</f>
        <v>0</v>
      </c>
      <c r="BL168" s="18" t="s">
        <v>191</v>
      </c>
      <c r="BM168" s="231" t="s">
        <v>250</v>
      </c>
    </row>
    <row r="169" s="13" customFormat="1">
      <c r="A169" s="13"/>
      <c r="B169" s="233"/>
      <c r="C169" s="234"/>
      <c r="D169" s="235" t="s">
        <v>193</v>
      </c>
      <c r="E169" s="236" t="s">
        <v>1</v>
      </c>
      <c r="F169" s="237" t="s">
        <v>194</v>
      </c>
      <c r="G169" s="234"/>
      <c r="H169" s="236" t="s">
        <v>1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193</v>
      </c>
      <c r="AU169" s="243" t="s">
        <v>87</v>
      </c>
      <c r="AV169" s="13" t="s">
        <v>84</v>
      </c>
      <c r="AW169" s="13" t="s">
        <v>32</v>
      </c>
      <c r="AX169" s="13" t="s">
        <v>76</v>
      </c>
      <c r="AY169" s="243" t="s">
        <v>184</v>
      </c>
    </row>
    <row r="170" s="14" customFormat="1">
      <c r="A170" s="14"/>
      <c r="B170" s="244"/>
      <c r="C170" s="245"/>
      <c r="D170" s="235" t="s">
        <v>193</v>
      </c>
      <c r="E170" s="246" t="s">
        <v>1</v>
      </c>
      <c r="F170" s="247" t="s">
        <v>246</v>
      </c>
      <c r="G170" s="245"/>
      <c r="H170" s="248">
        <v>1.6200000000000001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193</v>
      </c>
      <c r="AU170" s="254" t="s">
        <v>87</v>
      </c>
      <c r="AV170" s="14" t="s">
        <v>87</v>
      </c>
      <c r="AW170" s="14" t="s">
        <v>32</v>
      </c>
      <c r="AX170" s="14" t="s">
        <v>84</v>
      </c>
      <c r="AY170" s="254" t="s">
        <v>184</v>
      </c>
    </row>
    <row r="171" s="2" customFormat="1" ht="24.15" customHeight="1">
      <c r="A171" s="39"/>
      <c r="B171" s="40"/>
      <c r="C171" s="220" t="s">
        <v>251</v>
      </c>
      <c r="D171" s="220" t="s">
        <v>186</v>
      </c>
      <c r="E171" s="221" t="s">
        <v>252</v>
      </c>
      <c r="F171" s="222" t="s">
        <v>253</v>
      </c>
      <c r="G171" s="223" t="s">
        <v>217</v>
      </c>
      <c r="H171" s="224">
        <v>5.6699999999999999</v>
      </c>
      <c r="I171" s="225"/>
      <c r="J171" s="226">
        <f>ROUND(I171*H171,2)</f>
        <v>0</v>
      </c>
      <c r="K171" s="222" t="s">
        <v>190</v>
      </c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0.036900000000000002</v>
      </c>
      <c r="R171" s="229">
        <f>Q171*H171</f>
        <v>0.20922300000000002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191</v>
      </c>
      <c r="AT171" s="231" t="s">
        <v>186</v>
      </c>
      <c r="AU171" s="231" t="s">
        <v>87</v>
      </c>
      <c r="AY171" s="18" t="s">
        <v>184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191</v>
      </c>
      <c r="BM171" s="231" t="s">
        <v>254</v>
      </c>
    </row>
    <row r="172" s="13" customFormat="1">
      <c r="A172" s="13"/>
      <c r="B172" s="233"/>
      <c r="C172" s="234"/>
      <c r="D172" s="235" t="s">
        <v>193</v>
      </c>
      <c r="E172" s="236" t="s">
        <v>1</v>
      </c>
      <c r="F172" s="237" t="s">
        <v>194</v>
      </c>
      <c r="G172" s="234"/>
      <c r="H172" s="236" t="s">
        <v>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193</v>
      </c>
      <c r="AU172" s="243" t="s">
        <v>87</v>
      </c>
      <c r="AV172" s="13" t="s">
        <v>84</v>
      </c>
      <c r="AW172" s="13" t="s">
        <v>32</v>
      </c>
      <c r="AX172" s="13" t="s">
        <v>76</v>
      </c>
      <c r="AY172" s="243" t="s">
        <v>184</v>
      </c>
    </row>
    <row r="173" s="14" customFormat="1">
      <c r="A173" s="14"/>
      <c r="B173" s="244"/>
      <c r="C173" s="245"/>
      <c r="D173" s="235" t="s">
        <v>193</v>
      </c>
      <c r="E173" s="246" t="s">
        <v>1</v>
      </c>
      <c r="F173" s="247" t="s">
        <v>255</v>
      </c>
      <c r="G173" s="245"/>
      <c r="H173" s="248">
        <v>5.6699999999999999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193</v>
      </c>
      <c r="AU173" s="254" t="s">
        <v>87</v>
      </c>
      <c r="AV173" s="14" t="s">
        <v>87</v>
      </c>
      <c r="AW173" s="14" t="s">
        <v>32</v>
      </c>
      <c r="AX173" s="14" t="s">
        <v>84</v>
      </c>
      <c r="AY173" s="254" t="s">
        <v>184</v>
      </c>
    </row>
    <row r="174" s="2" customFormat="1" ht="24.15" customHeight="1">
      <c r="A174" s="39"/>
      <c r="B174" s="40"/>
      <c r="C174" s="220" t="s">
        <v>256</v>
      </c>
      <c r="D174" s="220" t="s">
        <v>186</v>
      </c>
      <c r="E174" s="221" t="s">
        <v>257</v>
      </c>
      <c r="F174" s="222" t="s">
        <v>258</v>
      </c>
      <c r="G174" s="223" t="s">
        <v>259</v>
      </c>
      <c r="H174" s="224">
        <v>88.614000000000004</v>
      </c>
      <c r="I174" s="225"/>
      <c r="J174" s="226">
        <f>ROUND(I174*H174,2)</f>
        <v>0</v>
      </c>
      <c r="K174" s="222" t="s">
        <v>190</v>
      </c>
      <c r="L174" s="45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191</v>
      </c>
      <c r="AT174" s="231" t="s">
        <v>186</v>
      </c>
      <c r="AU174" s="231" t="s">
        <v>87</v>
      </c>
      <c r="AY174" s="18" t="s">
        <v>184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191</v>
      </c>
      <c r="BM174" s="231" t="s">
        <v>260</v>
      </c>
    </row>
    <row r="175" s="13" customFormat="1">
      <c r="A175" s="13"/>
      <c r="B175" s="233"/>
      <c r="C175" s="234"/>
      <c r="D175" s="235" t="s">
        <v>193</v>
      </c>
      <c r="E175" s="236" t="s">
        <v>1</v>
      </c>
      <c r="F175" s="237" t="s">
        <v>194</v>
      </c>
      <c r="G175" s="234"/>
      <c r="H175" s="236" t="s">
        <v>1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193</v>
      </c>
      <c r="AU175" s="243" t="s">
        <v>87</v>
      </c>
      <c r="AV175" s="13" t="s">
        <v>84</v>
      </c>
      <c r="AW175" s="13" t="s">
        <v>32</v>
      </c>
      <c r="AX175" s="13" t="s">
        <v>76</v>
      </c>
      <c r="AY175" s="243" t="s">
        <v>184</v>
      </c>
    </row>
    <row r="176" s="14" customFormat="1">
      <c r="A176" s="14"/>
      <c r="B176" s="244"/>
      <c r="C176" s="245"/>
      <c r="D176" s="235" t="s">
        <v>193</v>
      </c>
      <c r="E176" s="246" t="s">
        <v>1</v>
      </c>
      <c r="F176" s="247" t="s">
        <v>261</v>
      </c>
      <c r="G176" s="245"/>
      <c r="H176" s="248">
        <v>88.614000000000004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193</v>
      </c>
      <c r="AU176" s="254" t="s">
        <v>87</v>
      </c>
      <c r="AV176" s="14" t="s">
        <v>87</v>
      </c>
      <c r="AW176" s="14" t="s">
        <v>32</v>
      </c>
      <c r="AX176" s="14" t="s">
        <v>84</v>
      </c>
      <c r="AY176" s="254" t="s">
        <v>184</v>
      </c>
    </row>
    <row r="177" s="2" customFormat="1" ht="24.15" customHeight="1">
      <c r="A177" s="39"/>
      <c r="B177" s="40"/>
      <c r="C177" s="220" t="s">
        <v>8</v>
      </c>
      <c r="D177" s="220" t="s">
        <v>186</v>
      </c>
      <c r="E177" s="221" t="s">
        <v>262</v>
      </c>
      <c r="F177" s="222" t="s">
        <v>263</v>
      </c>
      <c r="G177" s="223" t="s">
        <v>217</v>
      </c>
      <c r="H177" s="224">
        <v>608</v>
      </c>
      <c r="I177" s="225"/>
      <c r="J177" s="226">
        <f>ROUND(I177*H177,2)</f>
        <v>0</v>
      </c>
      <c r="K177" s="222" t="s">
        <v>190</v>
      </c>
      <c r="L177" s="45"/>
      <c r="M177" s="227" t="s">
        <v>1</v>
      </c>
      <c r="N177" s="228" t="s">
        <v>41</v>
      </c>
      <c r="O177" s="92"/>
      <c r="P177" s="229">
        <f>O177*H177</f>
        <v>0</v>
      </c>
      <c r="Q177" s="229">
        <v>0.00014999999999999999</v>
      </c>
      <c r="R177" s="229">
        <f>Q177*H177</f>
        <v>0.091199999999999989</v>
      </c>
      <c r="S177" s="229">
        <v>0</v>
      </c>
      <c r="T177" s="23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1" t="s">
        <v>191</v>
      </c>
      <c r="AT177" s="231" t="s">
        <v>186</v>
      </c>
      <c r="AU177" s="231" t="s">
        <v>87</v>
      </c>
      <c r="AY177" s="18" t="s">
        <v>184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84</v>
      </c>
      <c r="BK177" s="232">
        <f>ROUND(I177*H177,2)</f>
        <v>0</v>
      </c>
      <c r="BL177" s="18" t="s">
        <v>191</v>
      </c>
      <c r="BM177" s="231" t="s">
        <v>264</v>
      </c>
    </row>
    <row r="178" s="13" customFormat="1">
      <c r="A178" s="13"/>
      <c r="B178" s="233"/>
      <c r="C178" s="234"/>
      <c r="D178" s="235" t="s">
        <v>193</v>
      </c>
      <c r="E178" s="236" t="s">
        <v>1</v>
      </c>
      <c r="F178" s="237" t="s">
        <v>194</v>
      </c>
      <c r="G178" s="234"/>
      <c r="H178" s="236" t="s">
        <v>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193</v>
      </c>
      <c r="AU178" s="243" t="s">
        <v>87</v>
      </c>
      <c r="AV178" s="13" t="s">
        <v>84</v>
      </c>
      <c r="AW178" s="13" t="s">
        <v>32</v>
      </c>
      <c r="AX178" s="13" t="s">
        <v>76</v>
      </c>
      <c r="AY178" s="243" t="s">
        <v>184</v>
      </c>
    </row>
    <row r="179" s="14" customFormat="1">
      <c r="A179" s="14"/>
      <c r="B179" s="244"/>
      <c r="C179" s="245"/>
      <c r="D179" s="235" t="s">
        <v>193</v>
      </c>
      <c r="E179" s="246" t="s">
        <v>1</v>
      </c>
      <c r="F179" s="247" t="s">
        <v>265</v>
      </c>
      <c r="G179" s="245"/>
      <c r="H179" s="248">
        <v>608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193</v>
      </c>
      <c r="AU179" s="254" t="s">
        <v>87</v>
      </c>
      <c r="AV179" s="14" t="s">
        <v>87</v>
      </c>
      <c r="AW179" s="14" t="s">
        <v>32</v>
      </c>
      <c r="AX179" s="14" t="s">
        <v>84</v>
      </c>
      <c r="AY179" s="254" t="s">
        <v>184</v>
      </c>
    </row>
    <row r="180" s="2" customFormat="1" ht="24.15" customHeight="1">
      <c r="A180" s="39"/>
      <c r="B180" s="40"/>
      <c r="C180" s="220" t="s">
        <v>266</v>
      </c>
      <c r="D180" s="220" t="s">
        <v>186</v>
      </c>
      <c r="E180" s="221" t="s">
        <v>267</v>
      </c>
      <c r="F180" s="222" t="s">
        <v>268</v>
      </c>
      <c r="G180" s="223" t="s">
        <v>217</v>
      </c>
      <c r="H180" s="224">
        <v>608</v>
      </c>
      <c r="I180" s="225"/>
      <c r="J180" s="226">
        <f>ROUND(I180*H180,2)</f>
        <v>0</v>
      </c>
      <c r="K180" s="222" t="s">
        <v>190</v>
      </c>
      <c r="L180" s="45"/>
      <c r="M180" s="227" t="s">
        <v>1</v>
      </c>
      <c r="N180" s="228" t="s">
        <v>41</v>
      </c>
      <c r="O180" s="92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1" t="s">
        <v>191</v>
      </c>
      <c r="AT180" s="231" t="s">
        <v>186</v>
      </c>
      <c r="AU180" s="231" t="s">
        <v>87</v>
      </c>
      <c r="AY180" s="18" t="s">
        <v>184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84</v>
      </c>
      <c r="BK180" s="232">
        <f>ROUND(I180*H180,2)</f>
        <v>0</v>
      </c>
      <c r="BL180" s="18" t="s">
        <v>191</v>
      </c>
      <c r="BM180" s="231" t="s">
        <v>269</v>
      </c>
    </row>
    <row r="181" s="13" customFormat="1">
      <c r="A181" s="13"/>
      <c r="B181" s="233"/>
      <c r="C181" s="234"/>
      <c r="D181" s="235" t="s">
        <v>193</v>
      </c>
      <c r="E181" s="236" t="s">
        <v>1</v>
      </c>
      <c r="F181" s="237" t="s">
        <v>194</v>
      </c>
      <c r="G181" s="234"/>
      <c r="H181" s="236" t="s">
        <v>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193</v>
      </c>
      <c r="AU181" s="243" t="s">
        <v>87</v>
      </c>
      <c r="AV181" s="13" t="s">
        <v>84</v>
      </c>
      <c r="AW181" s="13" t="s">
        <v>32</v>
      </c>
      <c r="AX181" s="13" t="s">
        <v>76</v>
      </c>
      <c r="AY181" s="243" t="s">
        <v>184</v>
      </c>
    </row>
    <row r="182" s="14" customFormat="1">
      <c r="A182" s="14"/>
      <c r="B182" s="244"/>
      <c r="C182" s="245"/>
      <c r="D182" s="235" t="s">
        <v>193</v>
      </c>
      <c r="E182" s="246" t="s">
        <v>1</v>
      </c>
      <c r="F182" s="247" t="s">
        <v>265</v>
      </c>
      <c r="G182" s="245"/>
      <c r="H182" s="248">
        <v>608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193</v>
      </c>
      <c r="AU182" s="254" t="s">
        <v>87</v>
      </c>
      <c r="AV182" s="14" t="s">
        <v>87</v>
      </c>
      <c r="AW182" s="14" t="s">
        <v>32</v>
      </c>
      <c r="AX182" s="14" t="s">
        <v>84</v>
      </c>
      <c r="AY182" s="254" t="s">
        <v>184</v>
      </c>
    </row>
    <row r="183" s="2" customFormat="1" ht="24.15" customHeight="1">
      <c r="A183" s="39"/>
      <c r="B183" s="40"/>
      <c r="C183" s="220" t="s">
        <v>270</v>
      </c>
      <c r="D183" s="220" t="s">
        <v>186</v>
      </c>
      <c r="E183" s="221" t="s">
        <v>271</v>
      </c>
      <c r="F183" s="222" t="s">
        <v>272</v>
      </c>
      <c r="G183" s="223" t="s">
        <v>217</v>
      </c>
      <c r="H183" s="224">
        <v>3.3999999999999999</v>
      </c>
      <c r="I183" s="225"/>
      <c r="J183" s="226">
        <f>ROUND(I183*H183,2)</f>
        <v>0</v>
      </c>
      <c r="K183" s="222" t="s">
        <v>190</v>
      </c>
      <c r="L183" s="45"/>
      <c r="M183" s="227" t="s">
        <v>1</v>
      </c>
      <c r="N183" s="228" t="s">
        <v>41</v>
      </c>
      <c r="O183" s="92"/>
      <c r="P183" s="229">
        <f>O183*H183</f>
        <v>0</v>
      </c>
      <c r="Q183" s="229">
        <v>0.00046999999999999999</v>
      </c>
      <c r="R183" s="229">
        <f>Q183*H183</f>
        <v>0.0015979999999999998</v>
      </c>
      <c r="S183" s="229">
        <v>0</v>
      </c>
      <c r="T183" s="23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1" t="s">
        <v>191</v>
      </c>
      <c r="AT183" s="231" t="s">
        <v>186</v>
      </c>
      <c r="AU183" s="231" t="s">
        <v>87</v>
      </c>
      <c r="AY183" s="18" t="s">
        <v>184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84</v>
      </c>
      <c r="BK183" s="232">
        <f>ROUND(I183*H183,2)</f>
        <v>0</v>
      </c>
      <c r="BL183" s="18" t="s">
        <v>191</v>
      </c>
      <c r="BM183" s="231" t="s">
        <v>273</v>
      </c>
    </row>
    <row r="184" s="13" customFormat="1">
      <c r="A184" s="13"/>
      <c r="B184" s="233"/>
      <c r="C184" s="234"/>
      <c r="D184" s="235" t="s">
        <v>193</v>
      </c>
      <c r="E184" s="236" t="s">
        <v>1</v>
      </c>
      <c r="F184" s="237" t="s">
        <v>194</v>
      </c>
      <c r="G184" s="234"/>
      <c r="H184" s="236" t="s">
        <v>1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193</v>
      </c>
      <c r="AU184" s="243" t="s">
        <v>87</v>
      </c>
      <c r="AV184" s="13" t="s">
        <v>84</v>
      </c>
      <c r="AW184" s="13" t="s">
        <v>32</v>
      </c>
      <c r="AX184" s="13" t="s">
        <v>76</v>
      </c>
      <c r="AY184" s="243" t="s">
        <v>184</v>
      </c>
    </row>
    <row r="185" s="14" customFormat="1">
      <c r="A185" s="14"/>
      <c r="B185" s="244"/>
      <c r="C185" s="245"/>
      <c r="D185" s="235" t="s">
        <v>193</v>
      </c>
      <c r="E185" s="246" t="s">
        <v>1</v>
      </c>
      <c r="F185" s="247" t="s">
        <v>274</v>
      </c>
      <c r="G185" s="245"/>
      <c r="H185" s="248">
        <v>3.3999999999999999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193</v>
      </c>
      <c r="AU185" s="254" t="s">
        <v>87</v>
      </c>
      <c r="AV185" s="14" t="s">
        <v>87</v>
      </c>
      <c r="AW185" s="14" t="s">
        <v>32</v>
      </c>
      <c r="AX185" s="14" t="s">
        <v>84</v>
      </c>
      <c r="AY185" s="254" t="s">
        <v>184</v>
      </c>
    </row>
    <row r="186" s="2" customFormat="1" ht="24.15" customHeight="1">
      <c r="A186" s="39"/>
      <c r="B186" s="40"/>
      <c r="C186" s="220" t="s">
        <v>275</v>
      </c>
      <c r="D186" s="220" t="s">
        <v>186</v>
      </c>
      <c r="E186" s="221" t="s">
        <v>276</v>
      </c>
      <c r="F186" s="222" t="s">
        <v>277</v>
      </c>
      <c r="G186" s="223" t="s">
        <v>217</v>
      </c>
      <c r="H186" s="224">
        <v>3.3999999999999999</v>
      </c>
      <c r="I186" s="225"/>
      <c r="J186" s="226">
        <f>ROUND(I186*H186,2)</f>
        <v>0</v>
      </c>
      <c r="K186" s="222" t="s">
        <v>190</v>
      </c>
      <c r="L186" s="45"/>
      <c r="M186" s="227" t="s">
        <v>1</v>
      </c>
      <c r="N186" s="228" t="s">
        <v>41</v>
      </c>
      <c r="O186" s="92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191</v>
      </c>
      <c r="AT186" s="231" t="s">
        <v>186</v>
      </c>
      <c r="AU186" s="231" t="s">
        <v>87</v>
      </c>
      <c r="AY186" s="18" t="s">
        <v>184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84</v>
      </c>
      <c r="BK186" s="232">
        <f>ROUND(I186*H186,2)</f>
        <v>0</v>
      </c>
      <c r="BL186" s="18" t="s">
        <v>191</v>
      </c>
      <c r="BM186" s="231" t="s">
        <v>278</v>
      </c>
    </row>
    <row r="187" s="13" customFormat="1">
      <c r="A187" s="13"/>
      <c r="B187" s="233"/>
      <c r="C187" s="234"/>
      <c r="D187" s="235" t="s">
        <v>193</v>
      </c>
      <c r="E187" s="236" t="s">
        <v>1</v>
      </c>
      <c r="F187" s="237" t="s">
        <v>194</v>
      </c>
      <c r="G187" s="234"/>
      <c r="H187" s="236" t="s">
        <v>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193</v>
      </c>
      <c r="AU187" s="243" t="s">
        <v>87</v>
      </c>
      <c r="AV187" s="13" t="s">
        <v>84</v>
      </c>
      <c r="AW187" s="13" t="s">
        <v>32</v>
      </c>
      <c r="AX187" s="13" t="s">
        <v>76</v>
      </c>
      <c r="AY187" s="243" t="s">
        <v>184</v>
      </c>
    </row>
    <row r="188" s="14" customFormat="1">
      <c r="A188" s="14"/>
      <c r="B188" s="244"/>
      <c r="C188" s="245"/>
      <c r="D188" s="235" t="s">
        <v>193</v>
      </c>
      <c r="E188" s="246" t="s">
        <v>1</v>
      </c>
      <c r="F188" s="247" t="s">
        <v>274</v>
      </c>
      <c r="G188" s="245"/>
      <c r="H188" s="248">
        <v>3.3999999999999999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193</v>
      </c>
      <c r="AU188" s="254" t="s">
        <v>87</v>
      </c>
      <c r="AV188" s="14" t="s">
        <v>87</v>
      </c>
      <c r="AW188" s="14" t="s">
        <v>32</v>
      </c>
      <c r="AX188" s="14" t="s">
        <v>84</v>
      </c>
      <c r="AY188" s="254" t="s">
        <v>184</v>
      </c>
    </row>
    <row r="189" s="2" customFormat="1" ht="24.15" customHeight="1">
      <c r="A189" s="39"/>
      <c r="B189" s="40"/>
      <c r="C189" s="220" t="s">
        <v>279</v>
      </c>
      <c r="D189" s="220" t="s">
        <v>186</v>
      </c>
      <c r="E189" s="221" t="s">
        <v>280</v>
      </c>
      <c r="F189" s="222" t="s">
        <v>281</v>
      </c>
      <c r="G189" s="223" t="s">
        <v>259</v>
      </c>
      <c r="H189" s="224">
        <v>124.88</v>
      </c>
      <c r="I189" s="225"/>
      <c r="J189" s="226">
        <f>ROUND(I189*H189,2)</f>
        <v>0</v>
      </c>
      <c r="K189" s="222" t="s">
        <v>190</v>
      </c>
      <c r="L189" s="45"/>
      <c r="M189" s="227" t="s">
        <v>1</v>
      </c>
      <c r="N189" s="228" t="s">
        <v>41</v>
      </c>
      <c r="O189" s="92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1" t="s">
        <v>191</v>
      </c>
      <c r="AT189" s="231" t="s">
        <v>186</v>
      </c>
      <c r="AU189" s="231" t="s">
        <v>87</v>
      </c>
      <c r="AY189" s="18" t="s">
        <v>184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84</v>
      </c>
      <c r="BK189" s="232">
        <f>ROUND(I189*H189,2)</f>
        <v>0</v>
      </c>
      <c r="BL189" s="18" t="s">
        <v>191</v>
      </c>
      <c r="BM189" s="231" t="s">
        <v>282</v>
      </c>
    </row>
    <row r="190" s="13" customFormat="1">
      <c r="A190" s="13"/>
      <c r="B190" s="233"/>
      <c r="C190" s="234"/>
      <c r="D190" s="235" t="s">
        <v>193</v>
      </c>
      <c r="E190" s="236" t="s">
        <v>1</v>
      </c>
      <c r="F190" s="237" t="s">
        <v>194</v>
      </c>
      <c r="G190" s="234"/>
      <c r="H190" s="236" t="s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193</v>
      </c>
      <c r="AU190" s="243" t="s">
        <v>87</v>
      </c>
      <c r="AV190" s="13" t="s">
        <v>84</v>
      </c>
      <c r="AW190" s="13" t="s">
        <v>32</v>
      </c>
      <c r="AX190" s="13" t="s">
        <v>76</v>
      </c>
      <c r="AY190" s="243" t="s">
        <v>184</v>
      </c>
    </row>
    <row r="191" s="13" customFormat="1">
      <c r="A191" s="13"/>
      <c r="B191" s="233"/>
      <c r="C191" s="234"/>
      <c r="D191" s="235" t="s">
        <v>193</v>
      </c>
      <c r="E191" s="236" t="s">
        <v>1</v>
      </c>
      <c r="F191" s="237" t="s">
        <v>283</v>
      </c>
      <c r="G191" s="234"/>
      <c r="H191" s="236" t="s">
        <v>1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193</v>
      </c>
      <c r="AU191" s="243" t="s">
        <v>87</v>
      </c>
      <c r="AV191" s="13" t="s">
        <v>84</v>
      </c>
      <c r="AW191" s="13" t="s">
        <v>32</v>
      </c>
      <c r="AX191" s="13" t="s">
        <v>76</v>
      </c>
      <c r="AY191" s="243" t="s">
        <v>184</v>
      </c>
    </row>
    <row r="192" s="14" customFormat="1">
      <c r="A192" s="14"/>
      <c r="B192" s="244"/>
      <c r="C192" s="245"/>
      <c r="D192" s="235" t="s">
        <v>193</v>
      </c>
      <c r="E192" s="246" t="s">
        <v>1</v>
      </c>
      <c r="F192" s="247" t="s">
        <v>284</v>
      </c>
      <c r="G192" s="245"/>
      <c r="H192" s="248">
        <v>391.63999999999999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193</v>
      </c>
      <c r="AU192" s="254" t="s">
        <v>87</v>
      </c>
      <c r="AV192" s="14" t="s">
        <v>87</v>
      </c>
      <c r="AW192" s="14" t="s">
        <v>32</v>
      </c>
      <c r="AX192" s="14" t="s">
        <v>76</v>
      </c>
      <c r="AY192" s="254" t="s">
        <v>184</v>
      </c>
    </row>
    <row r="193" s="14" customFormat="1">
      <c r="A193" s="14"/>
      <c r="B193" s="244"/>
      <c r="C193" s="245"/>
      <c r="D193" s="235" t="s">
        <v>193</v>
      </c>
      <c r="E193" s="246" t="s">
        <v>1</v>
      </c>
      <c r="F193" s="247" t="s">
        <v>285</v>
      </c>
      <c r="G193" s="245"/>
      <c r="H193" s="248">
        <v>6.8849999999999998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193</v>
      </c>
      <c r="AU193" s="254" t="s">
        <v>87</v>
      </c>
      <c r="AV193" s="14" t="s">
        <v>87</v>
      </c>
      <c r="AW193" s="14" t="s">
        <v>32</v>
      </c>
      <c r="AX193" s="14" t="s">
        <v>76</v>
      </c>
      <c r="AY193" s="254" t="s">
        <v>184</v>
      </c>
    </row>
    <row r="194" s="14" customFormat="1">
      <c r="A194" s="14"/>
      <c r="B194" s="244"/>
      <c r="C194" s="245"/>
      <c r="D194" s="235" t="s">
        <v>193</v>
      </c>
      <c r="E194" s="246" t="s">
        <v>1</v>
      </c>
      <c r="F194" s="247" t="s">
        <v>286</v>
      </c>
      <c r="G194" s="245"/>
      <c r="H194" s="248">
        <v>55.475999999999999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193</v>
      </c>
      <c r="AU194" s="254" t="s">
        <v>87</v>
      </c>
      <c r="AV194" s="14" t="s">
        <v>87</v>
      </c>
      <c r="AW194" s="14" t="s">
        <v>32</v>
      </c>
      <c r="AX194" s="14" t="s">
        <v>76</v>
      </c>
      <c r="AY194" s="254" t="s">
        <v>184</v>
      </c>
    </row>
    <row r="195" s="14" customFormat="1">
      <c r="A195" s="14"/>
      <c r="B195" s="244"/>
      <c r="C195" s="245"/>
      <c r="D195" s="235" t="s">
        <v>193</v>
      </c>
      <c r="E195" s="246" t="s">
        <v>1</v>
      </c>
      <c r="F195" s="247" t="s">
        <v>287</v>
      </c>
      <c r="G195" s="245"/>
      <c r="H195" s="248">
        <v>2.4750000000000001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193</v>
      </c>
      <c r="AU195" s="254" t="s">
        <v>87</v>
      </c>
      <c r="AV195" s="14" t="s">
        <v>87</v>
      </c>
      <c r="AW195" s="14" t="s">
        <v>32</v>
      </c>
      <c r="AX195" s="14" t="s">
        <v>76</v>
      </c>
      <c r="AY195" s="254" t="s">
        <v>184</v>
      </c>
    </row>
    <row r="196" s="14" customFormat="1">
      <c r="A196" s="14"/>
      <c r="B196" s="244"/>
      <c r="C196" s="245"/>
      <c r="D196" s="235" t="s">
        <v>193</v>
      </c>
      <c r="E196" s="246" t="s">
        <v>1</v>
      </c>
      <c r="F196" s="247" t="s">
        <v>288</v>
      </c>
      <c r="G196" s="245"/>
      <c r="H196" s="248">
        <v>7.875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193</v>
      </c>
      <c r="AU196" s="254" t="s">
        <v>87</v>
      </c>
      <c r="AV196" s="14" t="s">
        <v>87</v>
      </c>
      <c r="AW196" s="14" t="s">
        <v>32</v>
      </c>
      <c r="AX196" s="14" t="s">
        <v>76</v>
      </c>
      <c r="AY196" s="254" t="s">
        <v>184</v>
      </c>
    </row>
    <row r="197" s="14" customFormat="1">
      <c r="A197" s="14"/>
      <c r="B197" s="244"/>
      <c r="C197" s="245"/>
      <c r="D197" s="235" t="s">
        <v>193</v>
      </c>
      <c r="E197" s="246" t="s">
        <v>1</v>
      </c>
      <c r="F197" s="247" t="s">
        <v>289</v>
      </c>
      <c r="G197" s="245"/>
      <c r="H197" s="248">
        <v>6.7999999999999998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193</v>
      </c>
      <c r="AU197" s="254" t="s">
        <v>87</v>
      </c>
      <c r="AV197" s="14" t="s">
        <v>87</v>
      </c>
      <c r="AW197" s="14" t="s">
        <v>32</v>
      </c>
      <c r="AX197" s="14" t="s">
        <v>76</v>
      </c>
      <c r="AY197" s="254" t="s">
        <v>184</v>
      </c>
    </row>
    <row r="198" s="14" customFormat="1">
      <c r="A198" s="14"/>
      <c r="B198" s="244"/>
      <c r="C198" s="245"/>
      <c r="D198" s="235" t="s">
        <v>193</v>
      </c>
      <c r="E198" s="246" t="s">
        <v>1</v>
      </c>
      <c r="F198" s="247" t="s">
        <v>290</v>
      </c>
      <c r="G198" s="245"/>
      <c r="H198" s="248">
        <v>8.8000000000000007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193</v>
      </c>
      <c r="AU198" s="254" t="s">
        <v>87</v>
      </c>
      <c r="AV198" s="14" t="s">
        <v>87</v>
      </c>
      <c r="AW198" s="14" t="s">
        <v>32</v>
      </c>
      <c r="AX198" s="14" t="s">
        <v>76</v>
      </c>
      <c r="AY198" s="254" t="s">
        <v>184</v>
      </c>
    </row>
    <row r="199" s="14" customFormat="1">
      <c r="A199" s="14"/>
      <c r="B199" s="244"/>
      <c r="C199" s="245"/>
      <c r="D199" s="235" t="s">
        <v>193</v>
      </c>
      <c r="E199" s="246" t="s">
        <v>1</v>
      </c>
      <c r="F199" s="247" t="s">
        <v>291</v>
      </c>
      <c r="G199" s="245"/>
      <c r="H199" s="248">
        <v>0.037999999999999999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193</v>
      </c>
      <c r="AU199" s="254" t="s">
        <v>87</v>
      </c>
      <c r="AV199" s="14" t="s">
        <v>87</v>
      </c>
      <c r="AW199" s="14" t="s">
        <v>32</v>
      </c>
      <c r="AX199" s="14" t="s">
        <v>76</v>
      </c>
      <c r="AY199" s="254" t="s">
        <v>184</v>
      </c>
    </row>
    <row r="200" s="14" customFormat="1">
      <c r="A200" s="14"/>
      <c r="B200" s="244"/>
      <c r="C200" s="245"/>
      <c r="D200" s="235" t="s">
        <v>193</v>
      </c>
      <c r="E200" s="246" t="s">
        <v>1</v>
      </c>
      <c r="F200" s="247" t="s">
        <v>292</v>
      </c>
      <c r="G200" s="245"/>
      <c r="H200" s="248">
        <v>1.7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193</v>
      </c>
      <c r="AU200" s="254" t="s">
        <v>87</v>
      </c>
      <c r="AV200" s="14" t="s">
        <v>87</v>
      </c>
      <c r="AW200" s="14" t="s">
        <v>32</v>
      </c>
      <c r="AX200" s="14" t="s">
        <v>76</v>
      </c>
      <c r="AY200" s="254" t="s">
        <v>184</v>
      </c>
    </row>
    <row r="201" s="14" customFormat="1">
      <c r="A201" s="14"/>
      <c r="B201" s="244"/>
      <c r="C201" s="245"/>
      <c r="D201" s="235" t="s">
        <v>193</v>
      </c>
      <c r="E201" s="246" t="s">
        <v>1</v>
      </c>
      <c r="F201" s="247" t="s">
        <v>293</v>
      </c>
      <c r="G201" s="245"/>
      <c r="H201" s="248">
        <v>3.375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193</v>
      </c>
      <c r="AU201" s="254" t="s">
        <v>87</v>
      </c>
      <c r="AV201" s="14" t="s">
        <v>87</v>
      </c>
      <c r="AW201" s="14" t="s">
        <v>32</v>
      </c>
      <c r="AX201" s="14" t="s">
        <v>76</v>
      </c>
      <c r="AY201" s="254" t="s">
        <v>184</v>
      </c>
    </row>
    <row r="202" s="14" customFormat="1">
      <c r="A202" s="14"/>
      <c r="B202" s="244"/>
      <c r="C202" s="245"/>
      <c r="D202" s="235" t="s">
        <v>193</v>
      </c>
      <c r="E202" s="246" t="s">
        <v>1</v>
      </c>
      <c r="F202" s="247" t="s">
        <v>294</v>
      </c>
      <c r="G202" s="245"/>
      <c r="H202" s="248">
        <v>45.920000000000002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193</v>
      </c>
      <c r="AU202" s="254" t="s">
        <v>87</v>
      </c>
      <c r="AV202" s="14" t="s">
        <v>87</v>
      </c>
      <c r="AW202" s="14" t="s">
        <v>32</v>
      </c>
      <c r="AX202" s="14" t="s">
        <v>76</v>
      </c>
      <c r="AY202" s="254" t="s">
        <v>184</v>
      </c>
    </row>
    <row r="203" s="14" customFormat="1">
      <c r="A203" s="14"/>
      <c r="B203" s="244"/>
      <c r="C203" s="245"/>
      <c r="D203" s="235" t="s">
        <v>193</v>
      </c>
      <c r="E203" s="246" t="s">
        <v>1</v>
      </c>
      <c r="F203" s="247" t="s">
        <v>295</v>
      </c>
      <c r="G203" s="245"/>
      <c r="H203" s="248">
        <v>-109.956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193</v>
      </c>
      <c r="AU203" s="254" t="s">
        <v>87</v>
      </c>
      <c r="AV203" s="14" t="s">
        <v>87</v>
      </c>
      <c r="AW203" s="14" t="s">
        <v>32</v>
      </c>
      <c r="AX203" s="14" t="s">
        <v>76</v>
      </c>
      <c r="AY203" s="254" t="s">
        <v>184</v>
      </c>
    </row>
    <row r="204" s="14" customFormat="1">
      <c r="A204" s="14"/>
      <c r="B204" s="244"/>
      <c r="C204" s="245"/>
      <c r="D204" s="235" t="s">
        <v>193</v>
      </c>
      <c r="E204" s="246" t="s">
        <v>1</v>
      </c>
      <c r="F204" s="247" t="s">
        <v>296</v>
      </c>
      <c r="G204" s="245"/>
      <c r="H204" s="248">
        <v>-0.56299999999999994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193</v>
      </c>
      <c r="AU204" s="254" t="s">
        <v>87</v>
      </c>
      <c r="AV204" s="14" t="s">
        <v>87</v>
      </c>
      <c r="AW204" s="14" t="s">
        <v>32</v>
      </c>
      <c r="AX204" s="14" t="s">
        <v>76</v>
      </c>
      <c r="AY204" s="254" t="s">
        <v>184</v>
      </c>
    </row>
    <row r="205" s="14" customFormat="1">
      <c r="A205" s="14"/>
      <c r="B205" s="244"/>
      <c r="C205" s="245"/>
      <c r="D205" s="235" t="s">
        <v>193</v>
      </c>
      <c r="E205" s="246" t="s">
        <v>1</v>
      </c>
      <c r="F205" s="247" t="s">
        <v>297</v>
      </c>
      <c r="G205" s="245"/>
      <c r="H205" s="248">
        <v>-4.2000000000000002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193</v>
      </c>
      <c r="AU205" s="254" t="s">
        <v>87</v>
      </c>
      <c r="AV205" s="14" t="s">
        <v>87</v>
      </c>
      <c r="AW205" s="14" t="s">
        <v>32</v>
      </c>
      <c r="AX205" s="14" t="s">
        <v>76</v>
      </c>
      <c r="AY205" s="254" t="s">
        <v>184</v>
      </c>
    </row>
    <row r="206" s="15" customFormat="1">
      <c r="A206" s="15"/>
      <c r="B206" s="255"/>
      <c r="C206" s="256"/>
      <c r="D206" s="235" t="s">
        <v>193</v>
      </c>
      <c r="E206" s="257" t="s">
        <v>130</v>
      </c>
      <c r="F206" s="258" t="s">
        <v>128</v>
      </c>
      <c r="G206" s="256"/>
      <c r="H206" s="259">
        <v>416.26499999999999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5" t="s">
        <v>193</v>
      </c>
      <c r="AU206" s="265" t="s">
        <v>87</v>
      </c>
      <c r="AV206" s="15" t="s">
        <v>191</v>
      </c>
      <c r="AW206" s="15" t="s">
        <v>32</v>
      </c>
      <c r="AX206" s="15" t="s">
        <v>76</v>
      </c>
      <c r="AY206" s="265" t="s">
        <v>184</v>
      </c>
    </row>
    <row r="207" s="14" customFormat="1">
      <c r="A207" s="14"/>
      <c r="B207" s="244"/>
      <c r="C207" s="245"/>
      <c r="D207" s="235" t="s">
        <v>193</v>
      </c>
      <c r="E207" s="246" t="s">
        <v>1</v>
      </c>
      <c r="F207" s="247" t="s">
        <v>298</v>
      </c>
      <c r="G207" s="245"/>
      <c r="H207" s="248">
        <v>124.88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193</v>
      </c>
      <c r="AU207" s="254" t="s">
        <v>87</v>
      </c>
      <c r="AV207" s="14" t="s">
        <v>87</v>
      </c>
      <c r="AW207" s="14" t="s">
        <v>32</v>
      </c>
      <c r="AX207" s="14" t="s">
        <v>84</v>
      </c>
      <c r="AY207" s="254" t="s">
        <v>184</v>
      </c>
    </row>
    <row r="208" s="2" customFormat="1" ht="24.15" customHeight="1">
      <c r="A208" s="39"/>
      <c r="B208" s="40"/>
      <c r="C208" s="220" t="s">
        <v>299</v>
      </c>
      <c r="D208" s="220" t="s">
        <v>186</v>
      </c>
      <c r="E208" s="221" t="s">
        <v>300</v>
      </c>
      <c r="F208" s="222" t="s">
        <v>301</v>
      </c>
      <c r="G208" s="223" t="s">
        <v>259</v>
      </c>
      <c r="H208" s="224">
        <v>291.38600000000002</v>
      </c>
      <c r="I208" s="225"/>
      <c r="J208" s="226">
        <f>ROUND(I208*H208,2)</f>
        <v>0</v>
      </c>
      <c r="K208" s="222" t="s">
        <v>190</v>
      </c>
      <c r="L208" s="45"/>
      <c r="M208" s="227" t="s">
        <v>1</v>
      </c>
      <c r="N208" s="228" t="s">
        <v>41</v>
      </c>
      <c r="O208" s="92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1" t="s">
        <v>191</v>
      </c>
      <c r="AT208" s="231" t="s">
        <v>186</v>
      </c>
      <c r="AU208" s="231" t="s">
        <v>87</v>
      </c>
      <c r="AY208" s="18" t="s">
        <v>184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84</v>
      </c>
      <c r="BK208" s="232">
        <f>ROUND(I208*H208,2)</f>
        <v>0</v>
      </c>
      <c r="BL208" s="18" t="s">
        <v>191</v>
      </c>
      <c r="BM208" s="231" t="s">
        <v>302</v>
      </c>
    </row>
    <row r="209" s="14" customFormat="1">
      <c r="A209" s="14"/>
      <c r="B209" s="244"/>
      <c r="C209" s="245"/>
      <c r="D209" s="235" t="s">
        <v>193</v>
      </c>
      <c r="E209" s="246" t="s">
        <v>1</v>
      </c>
      <c r="F209" s="247" t="s">
        <v>303</v>
      </c>
      <c r="G209" s="245"/>
      <c r="H209" s="248">
        <v>291.38600000000002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193</v>
      </c>
      <c r="AU209" s="254" t="s">
        <v>87</v>
      </c>
      <c r="AV209" s="14" t="s">
        <v>87</v>
      </c>
      <c r="AW209" s="14" t="s">
        <v>32</v>
      </c>
      <c r="AX209" s="14" t="s">
        <v>84</v>
      </c>
      <c r="AY209" s="254" t="s">
        <v>184</v>
      </c>
    </row>
    <row r="210" s="2" customFormat="1" ht="37.8" customHeight="1">
      <c r="A210" s="39"/>
      <c r="B210" s="40"/>
      <c r="C210" s="220" t="s">
        <v>7</v>
      </c>
      <c r="D210" s="220" t="s">
        <v>186</v>
      </c>
      <c r="E210" s="221" t="s">
        <v>304</v>
      </c>
      <c r="F210" s="222" t="s">
        <v>305</v>
      </c>
      <c r="G210" s="223" t="s">
        <v>217</v>
      </c>
      <c r="H210" s="224">
        <v>60</v>
      </c>
      <c r="I210" s="225"/>
      <c r="J210" s="226">
        <f>ROUND(I210*H210,2)</f>
        <v>0</v>
      </c>
      <c r="K210" s="222" t="s">
        <v>190</v>
      </c>
      <c r="L210" s="45"/>
      <c r="M210" s="227" t="s">
        <v>1</v>
      </c>
      <c r="N210" s="228" t="s">
        <v>41</v>
      </c>
      <c r="O210" s="92"/>
      <c r="P210" s="229">
        <f>O210*H210</f>
        <v>0</v>
      </c>
      <c r="Q210" s="229">
        <v>0.0018</v>
      </c>
      <c r="R210" s="229">
        <f>Q210*H210</f>
        <v>0.108</v>
      </c>
      <c r="S210" s="229">
        <v>0</v>
      </c>
      <c r="T210" s="23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1" t="s">
        <v>191</v>
      </c>
      <c r="AT210" s="231" t="s">
        <v>186</v>
      </c>
      <c r="AU210" s="231" t="s">
        <v>87</v>
      </c>
      <c r="AY210" s="18" t="s">
        <v>184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84</v>
      </c>
      <c r="BK210" s="232">
        <f>ROUND(I210*H210,2)</f>
        <v>0</v>
      </c>
      <c r="BL210" s="18" t="s">
        <v>191</v>
      </c>
      <c r="BM210" s="231" t="s">
        <v>306</v>
      </c>
    </row>
    <row r="211" s="13" customFormat="1">
      <c r="A211" s="13"/>
      <c r="B211" s="233"/>
      <c r="C211" s="234"/>
      <c r="D211" s="235" t="s">
        <v>193</v>
      </c>
      <c r="E211" s="236" t="s">
        <v>1</v>
      </c>
      <c r="F211" s="237" t="s">
        <v>194</v>
      </c>
      <c r="G211" s="234"/>
      <c r="H211" s="236" t="s">
        <v>1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193</v>
      </c>
      <c r="AU211" s="243" t="s">
        <v>87</v>
      </c>
      <c r="AV211" s="13" t="s">
        <v>84</v>
      </c>
      <c r="AW211" s="13" t="s">
        <v>32</v>
      </c>
      <c r="AX211" s="13" t="s">
        <v>76</v>
      </c>
      <c r="AY211" s="243" t="s">
        <v>184</v>
      </c>
    </row>
    <row r="212" s="14" customFormat="1">
      <c r="A212" s="14"/>
      <c r="B212" s="244"/>
      <c r="C212" s="245"/>
      <c r="D212" s="235" t="s">
        <v>193</v>
      </c>
      <c r="E212" s="246" t="s">
        <v>1</v>
      </c>
      <c r="F212" s="247" t="s">
        <v>307</v>
      </c>
      <c r="G212" s="245"/>
      <c r="H212" s="248">
        <v>60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193</v>
      </c>
      <c r="AU212" s="254" t="s">
        <v>87</v>
      </c>
      <c r="AV212" s="14" t="s">
        <v>87</v>
      </c>
      <c r="AW212" s="14" t="s">
        <v>32</v>
      </c>
      <c r="AX212" s="14" t="s">
        <v>84</v>
      </c>
      <c r="AY212" s="254" t="s">
        <v>184</v>
      </c>
    </row>
    <row r="213" s="2" customFormat="1" ht="14.4" customHeight="1">
      <c r="A213" s="39"/>
      <c r="B213" s="40"/>
      <c r="C213" s="220" t="s">
        <v>308</v>
      </c>
      <c r="D213" s="220" t="s">
        <v>186</v>
      </c>
      <c r="E213" s="221" t="s">
        <v>309</v>
      </c>
      <c r="F213" s="222" t="s">
        <v>310</v>
      </c>
      <c r="G213" s="223" t="s">
        <v>189</v>
      </c>
      <c r="H213" s="224">
        <v>1060.432</v>
      </c>
      <c r="I213" s="225"/>
      <c r="J213" s="226">
        <f>ROUND(I213*H213,2)</f>
        <v>0</v>
      </c>
      <c r="K213" s="222" t="s">
        <v>190</v>
      </c>
      <c r="L213" s="45"/>
      <c r="M213" s="227" t="s">
        <v>1</v>
      </c>
      <c r="N213" s="228" t="s">
        <v>41</v>
      </c>
      <c r="O213" s="92"/>
      <c r="P213" s="229">
        <f>O213*H213</f>
        <v>0</v>
      </c>
      <c r="Q213" s="229">
        <v>0.00084000000000000003</v>
      </c>
      <c r="R213" s="229">
        <f>Q213*H213</f>
        <v>0.89076288000000003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191</v>
      </c>
      <c r="AT213" s="231" t="s">
        <v>186</v>
      </c>
      <c r="AU213" s="231" t="s">
        <v>87</v>
      </c>
      <c r="AY213" s="18" t="s">
        <v>184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84</v>
      </c>
      <c r="BK213" s="232">
        <f>ROUND(I213*H213,2)</f>
        <v>0</v>
      </c>
      <c r="BL213" s="18" t="s">
        <v>191</v>
      </c>
      <c r="BM213" s="231" t="s">
        <v>311</v>
      </c>
    </row>
    <row r="214" s="13" customFormat="1">
      <c r="A214" s="13"/>
      <c r="B214" s="233"/>
      <c r="C214" s="234"/>
      <c r="D214" s="235" t="s">
        <v>193</v>
      </c>
      <c r="E214" s="236" t="s">
        <v>1</v>
      </c>
      <c r="F214" s="237" t="s">
        <v>194</v>
      </c>
      <c r="G214" s="234"/>
      <c r="H214" s="236" t="s">
        <v>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193</v>
      </c>
      <c r="AU214" s="243" t="s">
        <v>87</v>
      </c>
      <c r="AV214" s="13" t="s">
        <v>84</v>
      </c>
      <c r="AW214" s="13" t="s">
        <v>32</v>
      </c>
      <c r="AX214" s="13" t="s">
        <v>76</v>
      </c>
      <c r="AY214" s="243" t="s">
        <v>184</v>
      </c>
    </row>
    <row r="215" s="14" customFormat="1">
      <c r="A215" s="14"/>
      <c r="B215" s="244"/>
      <c r="C215" s="245"/>
      <c r="D215" s="235" t="s">
        <v>193</v>
      </c>
      <c r="E215" s="246" t="s">
        <v>1</v>
      </c>
      <c r="F215" s="247" t="s">
        <v>312</v>
      </c>
      <c r="G215" s="245"/>
      <c r="H215" s="248">
        <v>967.14999999999998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193</v>
      </c>
      <c r="AU215" s="254" t="s">
        <v>87</v>
      </c>
      <c r="AV215" s="14" t="s">
        <v>87</v>
      </c>
      <c r="AW215" s="14" t="s">
        <v>32</v>
      </c>
      <c r="AX215" s="14" t="s">
        <v>76</v>
      </c>
      <c r="AY215" s="254" t="s">
        <v>184</v>
      </c>
    </row>
    <row r="216" s="14" customFormat="1">
      <c r="A216" s="14"/>
      <c r="B216" s="244"/>
      <c r="C216" s="245"/>
      <c r="D216" s="235" t="s">
        <v>193</v>
      </c>
      <c r="E216" s="246" t="s">
        <v>1</v>
      </c>
      <c r="F216" s="247" t="s">
        <v>313</v>
      </c>
      <c r="G216" s="245"/>
      <c r="H216" s="248">
        <v>17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193</v>
      </c>
      <c r="AU216" s="254" t="s">
        <v>87</v>
      </c>
      <c r="AV216" s="14" t="s">
        <v>87</v>
      </c>
      <c r="AW216" s="14" t="s">
        <v>32</v>
      </c>
      <c r="AX216" s="14" t="s">
        <v>76</v>
      </c>
      <c r="AY216" s="254" t="s">
        <v>184</v>
      </c>
    </row>
    <row r="217" s="14" customFormat="1">
      <c r="A217" s="14"/>
      <c r="B217" s="244"/>
      <c r="C217" s="245"/>
      <c r="D217" s="235" t="s">
        <v>193</v>
      </c>
      <c r="E217" s="246" t="s">
        <v>1</v>
      </c>
      <c r="F217" s="247" t="s">
        <v>314</v>
      </c>
      <c r="G217" s="245"/>
      <c r="H217" s="248">
        <v>53.682000000000002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193</v>
      </c>
      <c r="AU217" s="254" t="s">
        <v>87</v>
      </c>
      <c r="AV217" s="14" t="s">
        <v>87</v>
      </c>
      <c r="AW217" s="14" t="s">
        <v>32</v>
      </c>
      <c r="AX217" s="14" t="s">
        <v>76</v>
      </c>
      <c r="AY217" s="254" t="s">
        <v>184</v>
      </c>
    </row>
    <row r="218" s="14" customFormat="1">
      <c r="A218" s="14"/>
      <c r="B218" s="244"/>
      <c r="C218" s="245"/>
      <c r="D218" s="235" t="s">
        <v>193</v>
      </c>
      <c r="E218" s="246" t="s">
        <v>1</v>
      </c>
      <c r="F218" s="247" t="s">
        <v>315</v>
      </c>
      <c r="G218" s="245"/>
      <c r="H218" s="248">
        <v>13.6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193</v>
      </c>
      <c r="AU218" s="254" t="s">
        <v>87</v>
      </c>
      <c r="AV218" s="14" t="s">
        <v>87</v>
      </c>
      <c r="AW218" s="14" t="s">
        <v>32</v>
      </c>
      <c r="AX218" s="14" t="s">
        <v>76</v>
      </c>
      <c r="AY218" s="254" t="s">
        <v>184</v>
      </c>
    </row>
    <row r="219" s="14" customFormat="1">
      <c r="A219" s="14"/>
      <c r="B219" s="244"/>
      <c r="C219" s="245"/>
      <c r="D219" s="235" t="s">
        <v>193</v>
      </c>
      <c r="E219" s="246" t="s">
        <v>1</v>
      </c>
      <c r="F219" s="247" t="s">
        <v>316</v>
      </c>
      <c r="G219" s="245"/>
      <c r="H219" s="248">
        <v>9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193</v>
      </c>
      <c r="AU219" s="254" t="s">
        <v>87</v>
      </c>
      <c r="AV219" s="14" t="s">
        <v>87</v>
      </c>
      <c r="AW219" s="14" t="s">
        <v>32</v>
      </c>
      <c r="AX219" s="14" t="s">
        <v>76</v>
      </c>
      <c r="AY219" s="254" t="s">
        <v>184</v>
      </c>
    </row>
    <row r="220" s="15" customFormat="1">
      <c r="A220" s="15"/>
      <c r="B220" s="255"/>
      <c r="C220" s="256"/>
      <c r="D220" s="235" t="s">
        <v>193</v>
      </c>
      <c r="E220" s="257" t="s">
        <v>109</v>
      </c>
      <c r="F220" s="258" t="s">
        <v>128</v>
      </c>
      <c r="G220" s="256"/>
      <c r="H220" s="259">
        <v>1060.432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5" t="s">
        <v>193</v>
      </c>
      <c r="AU220" s="265" t="s">
        <v>87</v>
      </c>
      <c r="AV220" s="15" t="s">
        <v>191</v>
      </c>
      <c r="AW220" s="15" t="s">
        <v>32</v>
      </c>
      <c r="AX220" s="15" t="s">
        <v>76</v>
      </c>
      <c r="AY220" s="265" t="s">
        <v>184</v>
      </c>
    </row>
    <row r="221" s="14" customFormat="1">
      <c r="A221" s="14"/>
      <c r="B221" s="244"/>
      <c r="C221" s="245"/>
      <c r="D221" s="235" t="s">
        <v>193</v>
      </c>
      <c r="E221" s="246" t="s">
        <v>1</v>
      </c>
      <c r="F221" s="247" t="s">
        <v>109</v>
      </c>
      <c r="G221" s="245"/>
      <c r="H221" s="248">
        <v>1060.432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193</v>
      </c>
      <c r="AU221" s="254" t="s">
        <v>87</v>
      </c>
      <c r="AV221" s="14" t="s">
        <v>87</v>
      </c>
      <c r="AW221" s="14" t="s">
        <v>32</v>
      </c>
      <c r="AX221" s="14" t="s">
        <v>84</v>
      </c>
      <c r="AY221" s="254" t="s">
        <v>184</v>
      </c>
    </row>
    <row r="222" s="2" customFormat="1" ht="24.15" customHeight="1">
      <c r="A222" s="39"/>
      <c r="B222" s="40"/>
      <c r="C222" s="220" t="s">
        <v>317</v>
      </c>
      <c r="D222" s="220" t="s">
        <v>186</v>
      </c>
      <c r="E222" s="221" t="s">
        <v>318</v>
      </c>
      <c r="F222" s="222" t="s">
        <v>319</v>
      </c>
      <c r="G222" s="223" t="s">
        <v>189</v>
      </c>
      <c r="H222" s="224">
        <v>1060.432</v>
      </c>
      <c r="I222" s="225"/>
      <c r="J222" s="226">
        <f>ROUND(I222*H222,2)</f>
        <v>0</v>
      </c>
      <c r="K222" s="222" t="s">
        <v>190</v>
      </c>
      <c r="L222" s="45"/>
      <c r="M222" s="227" t="s">
        <v>1</v>
      </c>
      <c r="N222" s="228" t="s">
        <v>41</v>
      </c>
      <c r="O222" s="92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1" t="s">
        <v>191</v>
      </c>
      <c r="AT222" s="231" t="s">
        <v>186</v>
      </c>
      <c r="AU222" s="231" t="s">
        <v>87</v>
      </c>
      <c r="AY222" s="18" t="s">
        <v>184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84</v>
      </c>
      <c r="BK222" s="232">
        <f>ROUND(I222*H222,2)</f>
        <v>0</v>
      </c>
      <c r="BL222" s="18" t="s">
        <v>191</v>
      </c>
      <c r="BM222" s="231" t="s">
        <v>320</v>
      </c>
    </row>
    <row r="223" s="14" customFormat="1">
      <c r="A223" s="14"/>
      <c r="B223" s="244"/>
      <c r="C223" s="245"/>
      <c r="D223" s="235" t="s">
        <v>193</v>
      </c>
      <c r="E223" s="246" t="s">
        <v>1</v>
      </c>
      <c r="F223" s="247" t="s">
        <v>109</v>
      </c>
      <c r="G223" s="245"/>
      <c r="H223" s="248">
        <v>1060.432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193</v>
      </c>
      <c r="AU223" s="254" t="s">
        <v>87</v>
      </c>
      <c r="AV223" s="14" t="s">
        <v>87</v>
      </c>
      <c r="AW223" s="14" t="s">
        <v>32</v>
      </c>
      <c r="AX223" s="14" t="s">
        <v>84</v>
      </c>
      <c r="AY223" s="254" t="s">
        <v>184</v>
      </c>
    </row>
    <row r="224" s="2" customFormat="1" ht="14.4" customHeight="1">
      <c r="A224" s="39"/>
      <c r="B224" s="40"/>
      <c r="C224" s="220" t="s">
        <v>321</v>
      </c>
      <c r="D224" s="220" t="s">
        <v>186</v>
      </c>
      <c r="E224" s="221" t="s">
        <v>322</v>
      </c>
      <c r="F224" s="222" t="s">
        <v>323</v>
      </c>
      <c r="G224" s="223" t="s">
        <v>189</v>
      </c>
      <c r="H224" s="224">
        <v>47.399999999999999</v>
      </c>
      <c r="I224" s="225"/>
      <c r="J224" s="226">
        <f>ROUND(I224*H224,2)</f>
        <v>0</v>
      </c>
      <c r="K224" s="222" t="s">
        <v>190</v>
      </c>
      <c r="L224" s="45"/>
      <c r="M224" s="227" t="s">
        <v>1</v>
      </c>
      <c r="N224" s="228" t="s">
        <v>41</v>
      </c>
      <c r="O224" s="92"/>
      <c r="P224" s="229">
        <f>O224*H224</f>
        <v>0</v>
      </c>
      <c r="Q224" s="229">
        <v>0.00084999999999999995</v>
      </c>
      <c r="R224" s="229">
        <f>Q224*H224</f>
        <v>0.040289999999999999</v>
      </c>
      <c r="S224" s="229">
        <v>0</v>
      </c>
      <c r="T224" s="23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1" t="s">
        <v>191</v>
      </c>
      <c r="AT224" s="231" t="s">
        <v>186</v>
      </c>
      <c r="AU224" s="231" t="s">
        <v>87</v>
      </c>
      <c r="AY224" s="18" t="s">
        <v>184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84</v>
      </c>
      <c r="BK224" s="232">
        <f>ROUND(I224*H224,2)</f>
        <v>0</v>
      </c>
      <c r="BL224" s="18" t="s">
        <v>191</v>
      </c>
      <c r="BM224" s="231" t="s">
        <v>324</v>
      </c>
    </row>
    <row r="225" s="13" customFormat="1">
      <c r="A225" s="13"/>
      <c r="B225" s="233"/>
      <c r="C225" s="234"/>
      <c r="D225" s="235" t="s">
        <v>193</v>
      </c>
      <c r="E225" s="236" t="s">
        <v>1</v>
      </c>
      <c r="F225" s="237" t="s">
        <v>194</v>
      </c>
      <c r="G225" s="234"/>
      <c r="H225" s="236" t="s">
        <v>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193</v>
      </c>
      <c r="AU225" s="243" t="s">
        <v>87</v>
      </c>
      <c r="AV225" s="13" t="s">
        <v>84</v>
      </c>
      <c r="AW225" s="13" t="s">
        <v>32</v>
      </c>
      <c r="AX225" s="13" t="s">
        <v>76</v>
      </c>
      <c r="AY225" s="243" t="s">
        <v>184</v>
      </c>
    </row>
    <row r="226" s="14" customFormat="1">
      <c r="A226" s="14"/>
      <c r="B226" s="244"/>
      <c r="C226" s="245"/>
      <c r="D226" s="235" t="s">
        <v>193</v>
      </c>
      <c r="E226" s="246" t="s">
        <v>1</v>
      </c>
      <c r="F226" s="247" t="s">
        <v>325</v>
      </c>
      <c r="G226" s="245"/>
      <c r="H226" s="248">
        <v>26.399999999999999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193</v>
      </c>
      <c r="AU226" s="254" t="s">
        <v>87</v>
      </c>
      <c r="AV226" s="14" t="s">
        <v>87</v>
      </c>
      <c r="AW226" s="14" t="s">
        <v>32</v>
      </c>
      <c r="AX226" s="14" t="s">
        <v>76</v>
      </c>
      <c r="AY226" s="254" t="s">
        <v>184</v>
      </c>
    </row>
    <row r="227" s="14" customFormat="1">
      <c r="A227" s="14"/>
      <c r="B227" s="244"/>
      <c r="C227" s="245"/>
      <c r="D227" s="235" t="s">
        <v>193</v>
      </c>
      <c r="E227" s="246" t="s">
        <v>1</v>
      </c>
      <c r="F227" s="247" t="s">
        <v>326</v>
      </c>
      <c r="G227" s="245"/>
      <c r="H227" s="248">
        <v>21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193</v>
      </c>
      <c r="AU227" s="254" t="s">
        <v>87</v>
      </c>
      <c r="AV227" s="14" t="s">
        <v>87</v>
      </c>
      <c r="AW227" s="14" t="s">
        <v>32</v>
      </c>
      <c r="AX227" s="14" t="s">
        <v>76</v>
      </c>
      <c r="AY227" s="254" t="s">
        <v>184</v>
      </c>
    </row>
    <row r="228" s="15" customFormat="1">
      <c r="A228" s="15"/>
      <c r="B228" s="255"/>
      <c r="C228" s="256"/>
      <c r="D228" s="235" t="s">
        <v>193</v>
      </c>
      <c r="E228" s="257" t="s">
        <v>111</v>
      </c>
      <c r="F228" s="258" t="s">
        <v>128</v>
      </c>
      <c r="G228" s="256"/>
      <c r="H228" s="259">
        <v>47.399999999999999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5" t="s">
        <v>193</v>
      </c>
      <c r="AU228" s="265" t="s">
        <v>87</v>
      </c>
      <c r="AV228" s="15" t="s">
        <v>191</v>
      </c>
      <c r="AW228" s="15" t="s">
        <v>32</v>
      </c>
      <c r="AX228" s="15" t="s">
        <v>76</v>
      </c>
      <c r="AY228" s="265" t="s">
        <v>184</v>
      </c>
    </row>
    <row r="229" s="14" customFormat="1">
      <c r="A229" s="14"/>
      <c r="B229" s="244"/>
      <c r="C229" s="245"/>
      <c r="D229" s="235" t="s">
        <v>193</v>
      </c>
      <c r="E229" s="246" t="s">
        <v>1</v>
      </c>
      <c r="F229" s="247" t="s">
        <v>111</v>
      </c>
      <c r="G229" s="245"/>
      <c r="H229" s="248">
        <v>47.399999999999999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193</v>
      </c>
      <c r="AU229" s="254" t="s">
        <v>87</v>
      </c>
      <c r="AV229" s="14" t="s">
        <v>87</v>
      </c>
      <c r="AW229" s="14" t="s">
        <v>32</v>
      </c>
      <c r="AX229" s="14" t="s">
        <v>84</v>
      </c>
      <c r="AY229" s="254" t="s">
        <v>184</v>
      </c>
    </row>
    <row r="230" s="2" customFormat="1" ht="24.15" customHeight="1">
      <c r="A230" s="39"/>
      <c r="B230" s="40"/>
      <c r="C230" s="220" t="s">
        <v>327</v>
      </c>
      <c r="D230" s="220" t="s">
        <v>186</v>
      </c>
      <c r="E230" s="221" t="s">
        <v>328</v>
      </c>
      <c r="F230" s="222" t="s">
        <v>329</v>
      </c>
      <c r="G230" s="223" t="s">
        <v>189</v>
      </c>
      <c r="H230" s="224">
        <v>47.399999999999999</v>
      </c>
      <c r="I230" s="225"/>
      <c r="J230" s="226">
        <f>ROUND(I230*H230,2)</f>
        <v>0</v>
      </c>
      <c r="K230" s="222" t="s">
        <v>190</v>
      </c>
      <c r="L230" s="45"/>
      <c r="M230" s="227" t="s">
        <v>1</v>
      </c>
      <c r="N230" s="228" t="s">
        <v>41</v>
      </c>
      <c r="O230" s="92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1" t="s">
        <v>191</v>
      </c>
      <c r="AT230" s="231" t="s">
        <v>186</v>
      </c>
      <c r="AU230" s="231" t="s">
        <v>87</v>
      </c>
      <c r="AY230" s="18" t="s">
        <v>184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84</v>
      </c>
      <c r="BK230" s="232">
        <f>ROUND(I230*H230,2)</f>
        <v>0</v>
      </c>
      <c r="BL230" s="18" t="s">
        <v>191</v>
      </c>
      <c r="BM230" s="231" t="s">
        <v>330</v>
      </c>
    </row>
    <row r="231" s="14" customFormat="1">
      <c r="A231" s="14"/>
      <c r="B231" s="244"/>
      <c r="C231" s="245"/>
      <c r="D231" s="235" t="s">
        <v>193</v>
      </c>
      <c r="E231" s="246" t="s">
        <v>1</v>
      </c>
      <c r="F231" s="247" t="s">
        <v>111</v>
      </c>
      <c r="G231" s="245"/>
      <c r="H231" s="248">
        <v>47.399999999999999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193</v>
      </c>
      <c r="AU231" s="254" t="s">
        <v>87</v>
      </c>
      <c r="AV231" s="14" t="s">
        <v>87</v>
      </c>
      <c r="AW231" s="14" t="s">
        <v>32</v>
      </c>
      <c r="AX231" s="14" t="s">
        <v>84</v>
      </c>
      <c r="AY231" s="254" t="s">
        <v>184</v>
      </c>
    </row>
    <row r="232" s="2" customFormat="1" ht="24.15" customHeight="1">
      <c r="A232" s="39"/>
      <c r="B232" s="40"/>
      <c r="C232" s="220" t="s">
        <v>331</v>
      </c>
      <c r="D232" s="220" t="s">
        <v>186</v>
      </c>
      <c r="E232" s="221" t="s">
        <v>332</v>
      </c>
      <c r="F232" s="222" t="s">
        <v>333</v>
      </c>
      <c r="G232" s="223" t="s">
        <v>259</v>
      </c>
      <c r="H232" s="224">
        <v>124.533</v>
      </c>
      <c r="I232" s="225"/>
      <c r="J232" s="226">
        <f>ROUND(I232*H232,2)</f>
        <v>0</v>
      </c>
      <c r="K232" s="222" t="s">
        <v>190</v>
      </c>
      <c r="L232" s="45"/>
      <c r="M232" s="227" t="s">
        <v>1</v>
      </c>
      <c r="N232" s="228" t="s">
        <v>41</v>
      </c>
      <c r="O232" s="92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1" t="s">
        <v>191</v>
      </c>
      <c r="AT232" s="231" t="s">
        <v>186</v>
      </c>
      <c r="AU232" s="231" t="s">
        <v>87</v>
      </c>
      <c r="AY232" s="18" t="s">
        <v>184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84</v>
      </c>
      <c r="BK232" s="232">
        <f>ROUND(I232*H232,2)</f>
        <v>0</v>
      </c>
      <c r="BL232" s="18" t="s">
        <v>191</v>
      </c>
      <c r="BM232" s="231" t="s">
        <v>334</v>
      </c>
    </row>
    <row r="233" s="13" customFormat="1">
      <c r="A233" s="13"/>
      <c r="B233" s="233"/>
      <c r="C233" s="234"/>
      <c r="D233" s="235" t="s">
        <v>193</v>
      </c>
      <c r="E233" s="236" t="s">
        <v>1</v>
      </c>
      <c r="F233" s="237" t="s">
        <v>194</v>
      </c>
      <c r="G233" s="234"/>
      <c r="H233" s="236" t="s">
        <v>1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193</v>
      </c>
      <c r="AU233" s="243" t="s">
        <v>87</v>
      </c>
      <c r="AV233" s="13" t="s">
        <v>84</v>
      </c>
      <c r="AW233" s="13" t="s">
        <v>32</v>
      </c>
      <c r="AX233" s="13" t="s">
        <v>76</v>
      </c>
      <c r="AY233" s="243" t="s">
        <v>184</v>
      </c>
    </row>
    <row r="234" s="13" customFormat="1">
      <c r="A234" s="13"/>
      <c r="B234" s="233"/>
      <c r="C234" s="234"/>
      <c r="D234" s="235" t="s">
        <v>193</v>
      </c>
      <c r="E234" s="236" t="s">
        <v>1</v>
      </c>
      <c r="F234" s="237" t="s">
        <v>335</v>
      </c>
      <c r="G234" s="234"/>
      <c r="H234" s="236" t="s">
        <v>1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193</v>
      </c>
      <c r="AU234" s="243" t="s">
        <v>87</v>
      </c>
      <c r="AV234" s="13" t="s">
        <v>84</v>
      </c>
      <c r="AW234" s="13" t="s">
        <v>32</v>
      </c>
      <c r="AX234" s="13" t="s">
        <v>76</v>
      </c>
      <c r="AY234" s="243" t="s">
        <v>184</v>
      </c>
    </row>
    <row r="235" s="13" customFormat="1">
      <c r="A235" s="13"/>
      <c r="B235" s="233"/>
      <c r="C235" s="234"/>
      <c r="D235" s="235" t="s">
        <v>193</v>
      </c>
      <c r="E235" s="236" t="s">
        <v>1</v>
      </c>
      <c r="F235" s="237" t="s">
        <v>336</v>
      </c>
      <c r="G235" s="234"/>
      <c r="H235" s="236" t="s">
        <v>1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193</v>
      </c>
      <c r="AU235" s="243" t="s">
        <v>87</v>
      </c>
      <c r="AV235" s="13" t="s">
        <v>84</v>
      </c>
      <c r="AW235" s="13" t="s">
        <v>32</v>
      </c>
      <c r="AX235" s="13" t="s">
        <v>76</v>
      </c>
      <c r="AY235" s="243" t="s">
        <v>184</v>
      </c>
    </row>
    <row r="236" s="14" customFormat="1">
      <c r="A236" s="14"/>
      <c r="B236" s="244"/>
      <c r="C236" s="245"/>
      <c r="D236" s="235" t="s">
        <v>193</v>
      </c>
      <c r="E236" s="246" t="s">
        <v>1</v>
      </c>
      <c r="F236" s="247" t="s">
        <v>337</v>
      </c>
      <c r="G236" s="245"/>
      <c r="H236" s="248">
        <v>8.5050000000000008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193</v>
      </c>
      <c r="AU236" s="254" t="s">
        <v>87</v>
      </c>
      <c r="AV236" s="14" t="s">
        <v>87</v>
      </c>
      <c r="AW236" s="14" t="s">
        <v>32</v>
      </c>
      <c r="AX236" s="14" t="s">
        <v>76</v>
      </c>
      <c r="AY236" s="254" t="s">
        <v>184</v>
      </c>
    </row>
    <row r="237" s="14" customFormat="1">
      <c r="A237" s="14"/>
      <c r="B237" s="244"/>
      <c r="C237" s="245"/>
      <c r="D237" s="235" t="s">
        <v>193</v>
      </c>
      <c r="E237" s="246" t="s">
        <v>1</v>
      </c>
      <c r="F237" s="247" t="s">
        <v>338</v>
      </c>
      <c r="G237" s="245"/>
      <c r="H237" s="248">
        <v>14.742000000000001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193</v>
      </c>
      <c r="AU237" s="254" t="s">
        <v>87</v>
      </c>
      <c r="AV237" s="14" t="s">
        <v>87</v>
      </c>
      <c r="AW237" s="14" t="s">
        <v>32</v>
      </c>
      <c r="AX237" s="14" t="s">
        <v>76</v>
      </c>
      <c r="AY237" s="254" t="s">
        <v>184</v>
      </c>
    </row>
    <row r="238" s="14" customFormat="1">
      <c r="A238" s="14"/>
      <c r="B238" s="244"/>
      <c r="C238" s="245"/>
      <c r="D238" s="235" t="s">
        <v>193</v>
      </c>
      <c r="E238" s="246" t="s">
        <v>1</v>
      </c>
      <c r="F238" s="247" t="s">
        <v>339</v>
      </c>
      <c r="G238" s="245"/>
      <c r="H238" s="248">
        <v>0.55000000000000004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193</v>
      </c>
      <c r="AU238" s="254" t="s">
        <v>87</v>
      </c>
      <c r="AV238" s="14" t="s">
        <v>87</v>
      </c>
      <c r="AW238" s="14" t="s">
        <v>32</v>
      </c>
      <c r="AX238" s="14" t="s">
        <v>76</v>
      </c>
      <c r="AY238" s="254" t="s">
        <v>184</v>
      </c>
    </row>
    <row r="239" s="14" customFormat="1">
      <c r="A239" s="14"/>
      <c r="B239" s="244"/>
      <c r="C239" s="245"/>
      <c r="D239" s="235" t="s">
        <v>193</v>
      </c>
      <c r="E239" s="246" t="s">
        <v>1</v>
      </c>
      <c r="F239" s="247" t="s">
        <v>340</v>
      </c>
      <c r="G239" s="245"/>
      <c r="H239" s="248">
        <v>0.40500000000000003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193</v>
      </c>
      <c r="AU239" s="254" t="s">
        <v>87</v>
      </c>
      <c r="AV239" s="14" t="s">
        <v>87</v>
      </c>
      <c r="AW239" s="14" t="s">
        <v>32</v>
      </c>
      <c r="AX239" s="14" t="s">
        <v>76</v>
      </c>
      <c r="AY239" s="254" t="s">
        <v>184</v>
      </c>
    </row>
    <row r="240" s="16" customFormat="1">
      <c r="A240" s="16"/>
      <c r="B240" s="266"/>
      <c r="C240" s="267"/>
      <c r="D240" s="235" t="s">
        <v>193</v>
      </c>
      <c r="E240" s="268" t="s">
        <v>99</v>
      </c>
      <c r="F240" s="269" t="s">
        <v>100</v>
      </c>
      <c r="G240" s="267"/>
      <c r="H240" s="270">
        <v>24.202000000000002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76" t="s">
        <v>193</v>
      </c>
      <c r="AU240" s="276" t="s">
        <v>87</v>
      </c>
      <c r="AV240" s="16" t="s">
        <v>14</v>
      </c>
      <c r="AW240" s="16" t="s">
        <v>32</v>
      </c>
      <c r="AX240" s="16" t="s">
        <v>76</v>
      </c>
      <c r="AY240" s="276" t="s">
        <v>184</v>
      </c>
    </row>
    <row r="241" s="13" customFormat="1">
      <c r="A241" s="13"/>
      <c r="B241" s="233"/>
      <c r="C241" s="234"/>
      <c r="D241" s="235" t="s">
        <v>193</v>
      </c>
      <c r="E241" s="236" t="s">
        <v>1</v>
      </c>
      <c r="F241" s="237" t="s">
        <v>341</v>
      </c>
      <c r="G241" s="234"/>
      <c r="H241" s="236" t="s">
        <v>1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193</v>
      </c>
      <c r="AU241" s="243" t="s">
        <v>87</v>
      </c>
      <c r="AV241" s="13" t="s">
        <v>84</v>
      </c>
      <c r="AW241" s="13" t="s">
        <v>32</v>
      </c>
      <c r="AX241" s="13" t="s">
        <v>76</v>
      </c>
      <c r="AY241" s="243" t="s">
        <v>184</v>
      </c>
    </row>
    <row r="242" s="14" customFormat="1">
      <c r="A242" s="14"/>
      <c r="B242" s="244"/>
      <c r="C242" s="245"/>
      <c r="D242" s="235" t="s">
        <v>193</v>
      </c>
      <c r="E242" s="246" t="s">
        <v>1</v>
      </c>
      <c r="F242" s="247" t="s">
        <v>342</v>
      </c>
      <c r="G242" s="245"/>
      <c r="H242" s="248">
        <v>34.020000000000003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193</v>
      </c>
      <c r="AU242" s="254" t="s">
        <v>87</v>
      </c>
      <c r="AV242" s="14" t="s">
        <v>87</v>
      </c>
      <c r="AW242" s="14" t="s">
        <v>32</v>
      </c>
      <c r="AX242" s="14" t="s">
        <v>76</v>
      </c>
      <c r="AY242" s="254" t="s">
        <v>184</v>
      </c>
    </row>
    <row r="243" s="14" customFormat="1">
      <c r="A243" s="14"/>
      <c r="B243" s="244"/>
      <c r="C243" s="245"/>
      <c r="D243" s="235" t="s">
        <v>193</v>
      </c>
      <c r="E243" s="246" t="s">
        <v>1</v>
      </c>
      <c r="F243" s="247" t="s">
        <v>343</v>
      </c>
      <c r="G243" s="245"/>
      <c r="H243" s="248">
        <v>58.968000000000004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193</v>
      </c>
      <c r="AU243" s="254" t="s">
        <v>87</v>
      </c>
      <c r="AV243" s="14" t="s">
        <v>87</v>
      </c>
      <c r="AW243" s="14" t="s">
        <v>32</v>
      </c>
      <c r="AX243" s="14" t="s">
        <v>76</v>
      </c>
      <c r="AY243" s="254" t="s">
        <v>184</v>
      </c>
    </row>
    <row r="244" s="14" customFormat="1">
      <c r="A244" s="14"/>
      <c r="B244" s="244"/>
      <c r="C244" s="245"/>
      <c r="D244" s="235" t="s">
        <v>193</v>
      </c>
      <c r="E244" s="246" t="s">
        <v>1</v>
      </c>
      <c r="F244" s="247" t="s">
        <v>344</v>
      </c>
      <c r="G244" s="245"/>
      <c r="H244" s="248">
        <v>2.2000000000000002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193</v>
      </c>
      <c r="AU244" s="254" t="s">
        <v>87</v>
      </c>
      <c r="AV244" s="14" t="s">
        <v>87</v>
      </c>
      <c r="AW244" s="14" t="s">
        <v>32</v>
      </c>
      <c r="AX244" s="14" t="s">
        <v>76</v>
      </c>
      <c r="AY244" s="254" t="s">
        <v>184</v>
      </c>
    </row>
    <row r="245" s="14" customFormat="1">
      <c r="A245" s="14"/>
      <c r="B245" s="244"/>
      <c r="C245" s="245"/>
      <c r="D245" s="235" t="s">
        <v>193</v>
      </c>
      <c r="E245" s="246" t="s">
        <v>1</v>
      </c>
      <c r="F245" s="247" t="s">
        <v>345</v>
      </c>
      <c r="G245" s="245"/>
      <c r="H245" s="248">
        <v>1.6200000000000001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193</v>
      </c>
      <c r="AU245" s="254" t="s">
        <v>87</v>
      </c>
      <c r="AV245" s="14" t="s">
        <v>87</v>
      </c>
      <c r="AW245" s="14" t="s">
        <v>32</v>
      </c>
      <c r="AX245" s="14" t="s">
        <v>76</v>
      </c>
      <c r="AY245" s="254" t="s">
        <v>184</v>
      </c>
    </row>
    <row r="246" s="16" customFormat="1">
      <c r="A246" s="16"/>
      <c r="B246" s="266"/>
      <c r="C246" s="267"/>
      <c r="D246" s="235" t="s">
        <v>193</v>
      </c>
      <c r="E246" s="268" t="s">
        <v>105</v>
      </c>
      <c r="F246" s="269" t="s">
        <v>100</v>
      </c>
      <c r="G246" s="267"/>
      <c r="H246" s="270">
        <v>96.808000000000007</v>
      </c>
      <c r="I246" s="271"/>
      <c r="J246" s="267"/>
      <c r="K246" s="267"/>
      <c r="L246" s="272"/>
      <c r="M246" s="273"/>
      <c r="N246" s="274"/>
      <c r="O246" s="274"/>
      <c r="P246" s="274"/>
      <c r="Q246" s="274"/>
      <c r="R246" s="274"/>
      <c r="S246" s="274"/>
      <c r="T246" s="275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76" t="s">
        <v>193</v>
      </c>
      <c r="AU246" s="276" t="s">
        <v>87</v>
      </c>
      <c r="AV246" s="16" t="s">
        <v>14</v>
      </c>
      <c r="AW246" s="16" t="s">
        <v>32</v>
      </c>
      <c r="AX246" s="16" t="s">
        <v>76</v>
      </c>
      <c r="AY246" s="276" t="s">
        <v>184</v>
      </c>
    </row>
    <row r="247" s="13" customFormat="1">
      <c r="A247" s="13"/>
      <c r="B247" s="233"/>
      <c r="C247" s="234"/>
      <c r="D247" s="235" t="s">
        <v>193</v>
      </c>
      <c r="E247" s="236" t="s">
        <v>1</v>
      </c>
      <c r="F247" s="237" t="s">
        <v>346</v>
      </c>
      <c r="G247" s="234"/>
      <c r="H247" s="236" t="s">
        <v>1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193</v>
      </c>
      <c r="AU247" s="243" t="s">
        <v>87</v>
      </c>
      <c r="AV247" s="13" t="s">
        <v>84</v>
      </c>
      <c r="AW247" s="13" t="s">
        <v>32</v>
      </c>
      <c r="AX247" s="13" t="s">
        <v>76</v>
      </c>
      <c r="AY247" s="243" t="s">
        <v>184</v>
      </c>
    </row>
    <row r="248" s="14" customFormat="1">
      <c r="A248" s="14"/>
      <c r="B248" s="244"/>
      <c r="C248" s="245"/>
      <c r="D248" s="235" t="s">
        <v>193</v>
      </c>
      <c r="E248" s="246" t="s">
        <v>1</v>
      </c>
      <c r="F248" s="247" t="s">
        <v>347</v>
      </c>
      <c r="G248" s="245"/>
      <c r="H248" s="248">
        <v>0.16200000000000001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193</v>
      </c>
      <c r="AU248" s="254" t="s">
        <v>87</v>
      </c>
      <c r="AV248" s="14" t="s">
        <v>87</v>
      </c>
      <c r="AW248" s="14" t="s">
        <v>32</v>
      </c>
      <c r="AX248" s="14" t="s">
        <v>76</v>
      </c>
      <c r="AY248" s="254" t="s">
        <v>184</v>
      </c>
    </row>
    <row r="249" s="16" customFormat="1">
      <c r="A249" s="16"/>
      <c r="B249" s="266"/>
      <c r="C249" s="267"/>
      <c r="D249" s="235" t="s">
        <v>193</v>
      </c>
      <c r="E249" s="268" t="s">
        <v>149</v>
      </c>
      <c r="F249" s="269" t="s">
        <v>100</v>
      </c>
      <c r="G249" s="267"/>
      <c r="H249" s="270">
        <v>0.16200000000000001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6" t="s">
        <v>193</v>
      </c>
      <c r="AU249" s="276" t="s">
        <v>87</v>
      </c>
      <c r="AV249" s="16" t="s">
        <v>14</v>
      </c>
      <c r="AW249" s="16" t="s">
        <v>32</v>
      </c>
      <c r="AX249" s="16" t="s">
        <v>76</v>
      </c>
      <c r="AY249" s="276" t="s">
        <v>184</v>
      </c>
    </row>
    <row r="250" s="14" customFormat="1">
      <c r="A250" s="14"/>
      <c r="B250" s="244"/>
      <c r="C250" s="245"/>
      <c r="D250" s="235" t="s">
        <v>193</v>
      </c>
      <c r="E250" s="246" t="s">
        <v>1</v>
      </c>
      <c r="F250" s="247" t="s">
        <v>348</v>
      </c>
      <c r="G250" s="245"/>
      <c r="H250" s="248">
        <v>0.5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193</v>
      </c>
      <c r="AU250" s="254" t="s">
        <v>87</v>
      </c>
      <c r="AV250" s="14" t="s">
        <v>87</v>
      </c>
      <c r="AW250" s="14" t="s">
        <v>32</v>
      </c>
      <c r="AX250" s="14" t="s">
        <v>76</v>
      </c>
      <c r="AY250" s="254" t="s">
        <v>184</v>
      </c>
    </row>
    <row r="251" s="14" customFormat="1">
      <c r="A251" s="14"/>
      <c r="B251" s="244"/>
      <c r="C251" s="245"/>
      <c r="D251" s="235" t="s">
        <v>193</v>
      </c>
      <c r="E251" s="246" t="s">
        <v>1</v>
      </c>
      <c r="F251" s="247" t="s">
        <v>349</v>
      </c>
      <c r="G251" s="245"/>
      <c r="H251" s="248">
        <v>0.037999999999999999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193</v>
      </c>
      <c r="AU251" s="254" t="s">
        <v>87</v>
      </c>
      <c r="AV251" s="14" t="s">
        <v>87</v>
      </c>
      <c r="AW251" s="14" t="s">
        <v>32</v>
      </c>
      <c r="AX251" s="14" t="s">
        <v>76</v>
      </c>
      <c r="AY251" s="254" t="s">
        <v>184</v>
      </c>
    </row>
    <row r="252" s="14" customFormat="1">
      <c r="A252" s="14"/>
      <c r="B252" s="244"/>
      <c r="C252" s="245"/>
      <c r="D252" s="235" t="s">
        <v>193</v>
      </c>
      <c r="E252" s="246" t="s">
        <v>1</v>
      </c>
      <c r="F252" s="247" t="s">
        <v>294</v>
      </c>
      <c r="G252" s="245"/>
      <c r="H252" s="248">
        <v>45.920000000000002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193</v>
      </c>
      <c r="AU252" s="254" t="s">
        <v>87</v>
      </c>
      <c r="AV252" s="14" t="s">
        <v>87</v>
      </c>
      <c r="AW252" s="14" t="s">
        <v>32</v>
      </c>
      <c r="AX252" s="14" t="s">
        <v>76</v>
      </c>
      <c r="AY252" s="254" t="s">
        <v>184</v>
      </c>
    </row>
    <row r="253" s="15" customFormat="1">
      <c r="A253" s="15"/>
      <c r="B253" s="255"/>
      <c r="C253" s="256"/>
      <c r="D253" s="235" t="s">
        <v>193</v>
      </c>
      <c r="E253" s="257" t="s">
        <v>127</v>
      </c>
      <c r="F253" s="258" t="s">
        <v>128</v>
      </c>
      <c r="G253" s="256"/>
      <c r="H253" s="259">
        <v>167.63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5" t="s">
        <v>193</v>
      </c>
      <c r="AU253" s="265" t="s">
        <v>87</v>
      </c>
      <c r="AV253" s="15" t="s">
        <v>191</v>
      </c>
      <c r="AW253" s="15" t="s">
        <v>32</v>
      </c>
      <c r="AX253" s="15" t="s">
        <v>76</v>
      </c>
      <c r="AY253" s="265" t="s">
        <v>184</v>
      </c>
    </row>
    <row r="254" s="14" customFormat="1">
      <c r="A254" s="14"/>
      <c r="B254" s="244"/>
      <c r="C254" s="245"/>
      <c r="D254" s="235" t="s">
        <v>193</v>
      </c>
      <c r="E254" s="246" t="s">
        <v>132</v>
      </c>
      <c r="F254" s="247" t="s">
        <v>350</v>
      </c>
      <c r="G254" s="245"/>
      <c r="H254" s="248">
        <v>1.1539999999999999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193</v>
      </c>
      <c r="AU254" s="254" t="s">
        <v>87</v>
      </c>
      <c r="AV254" s="14" t="s">
        <v>87</v>
      </c>
      <c r="AW254" s="14" t="s">
        <v>32</v>
      </c>
      <c r="AX254" s="14" t="s">
        <v>76</v>
      </c>
      <c r="AY254" s="254" t="s">
        <v>184</v>
      </c>
    </row>
    <row r="255" s="14" customFormat="1">
      <c r="A255" s="14"/>
      <c r="B255" s="244"/>
      <c r="C255" s="245"/>
      <c r="D255" s="235" t="s">
        <v>193</v>
      </c>
      <c r="E255" s="246" t="s">
        <v>120</v>
      </c>
      <c r="F255" s="247" t="s">
        <v>351</v>
      </c>
      <c r="G255" s="245"/>
      <c r="H255" s="248">
        <v>247.481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193</v>
      </c>
      <c r="AU255" s="254" t="s">
        <v>87</v>
      </c>
      <c r="AV255" s="14" t="s">
        <v>87</v>
      </c>
      <c r="AW255" s="14" t="s">
        <v>32</v>
      </c>
      <c r="AX255" s="14" t="s">
        <v>76</v>
      </c>
      <c r="AY255" s="254" t="s">
        <v>184</v>
      </c>
    </row>
    <row r="256" s="14" customFormat="1">
      <c r="A256" s="14"/>
      <c r="B256" s="244"/>
      <c r="C256" s="245"/>
      <c r="D256" s="235" t="s">
        <v>193</v>
      </c>
      <c r="E256" s="246" t="s">
        <v>125</v>
      </c>
      <c r="F256" s="247" t="s">
        <v>352</v>
      </c>
      <c r="G256" s="245"/>
      <c r="H256" s="248">
        <v>415.11099999999999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193</v>
      </c>
      <c r="AU256" s="254" t="s">
        <v>87</v>
      </c>
      <c r="AV256" s="14" t="s">
        <v>87</v>
      </c>
      <c r="AW256" s="14" t="s">
        <v>32</v>
      </c>
      <c r="AX256" s="14" t="s">
        <v>76</v>
      </c>
      <c r="AY256" s="254" t="s">
        <v>184</v>
      </c>
    </row>
    <row r="257" s="14" customFormat="1">
      <c r="A257" s="14"/>
      <c r="B257" s="244"/>
      <c r="C257" s="245"/>
      <c r="D257" s="235" t="s">
        <v>193</v>
      </c>
      <c r="E257" s="246" t="s">
        <v>1</v>
      </c>
      <c r="F257" s="247" t="s">
        <v>353</v>
      </c>
      <c r="G257" s="245"/>
      <c r="H257" s="248">
        <v>124.533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193</v>
      </c>
      <c r="AU257" s="254" t="s">
        <v>87</v>
      </c>
      <c r="AV257" s="14" t="s">
        <v>87</v>
      </c>
      <c r="AW257" s="14" t="s">
        <v>32</v>
      </c>
      <c r="AX257" s="14" t="s">
        <v>84</v>
      </c>
      <c r="AY257" s="254" t="s">
        <v>184</v>
      </c>
    </row>
    <row r="258" s="2" customFormat="1" ht="24.15" customHeight="1">
      <c r="A258" s="39"/>
      <c r="B258" s="40"/>
      <c r="C258" s="220" t="s">
        <v>354</v>
      </c>
      <c r="D258" s="220" t="s">
        <v>186</v>
      </c>
      <c r="E258" s="221" t="s">
        <v>355</v>
      </c>
      <c r="F258" s="222" t="s">
        <v>356</v>
      </c>
      <c r="G258" s="223" t="s">
        <v>259</v>
      </c>
      <c r="H258" s="224">
        <v>290.57799999999997</v>
      </c>
      <c r="I258" s="225"/>
      <c r="J258" s="226">
        <f>ROUND(I258*H258,2)</f>
        <v>0</v>
      </c>
      <c r="K258" s="222" t="s">
        <v>190</v>
      </c>
      <c r="L258" s="45"/>
      <c r="M258" s="227" t="s">
        <v>1</v>
      </c>
      <c r="N258" s="228" t="s">
        <v>41</v>
      </c>
      <c r="O258" s="92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1" t="s">
        <v>191</v>
      </c>
      <c r="AT258" s="231" t="s">
        <v>186</v>
      </c>
      <c r="AU258" s="231" t="s">
        <v>87</v>
      </c>
      <c r="AY258" s="18" t="s">
        <v>184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84</v>
      </c>
      <c r="BK258" s="232">
        <f>ROUND(I258*H258,2)</f>
        <v>0</v>
      </c>
      <c r="BL258" s="18" t="s">
        <v>191</v>
      </c>
      <c r="BM258" s="231" t="s">
        <v>357</v>
      </c>
    </row>
    <row r="259" s="14" customFormat="1">
      <c r="A259" s="14"/>
      <c r="B259" s="244"/>
      <c r="C259" s="245"/>
      <c r="D259" s="235" t="s">
        <v>193</v>
      </c>
      <c r="E259" s="246" t="s">
        <v>1</v>
      </c>
      <c r="F259" s="247" t="s">
        <v>358</v>
      </c>
      <c r="G259" s="245"/>
      <c r="H259" s="248">
        <v>290.57799999999997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193</v>
      </c>
      <c r="AU259" s="254" t="s">
        <v>87</v>
      </c>
      <c r="AV259" s="14" t="s">
        <v>87</v>
      </c>
      <c r="AW259" s="14" t="s">
        <v>32</v>
      </c>
      <c r="AX259" s="14" t="s">
        <v>84</v>
      </c>
      <c r="AY259" s="254" t="s">
        <v>184</v>
      </c>
    </row>
    <row r="260" s="2" customFormat="1" ht="24.15" customHeight="1">
      <c r="A260" s="39"/>
      <c r="B260" s="40"/>
      <c r="C260" s="220" t="s">
        <v>359</v>
      </c>
      <c r="D260" s="220" t="s">
        <v>186</v>
      </c>
      <c r="E260" s="221" t="s">
        <v>360</v>
      </c>
      <c r="F260" s="222" t="s">
        <v>361</v>
      </c>
      <c r="G260" s="223" t="s">
        <v>259</v>
      </c>
      <c r="H260" s="224">
        <v>124.533</v>
      </c>
      <c r="I260" s="225"/>
      <c r="J260" s="226">
        <f>ROUND(I260*H260,2)</f>
        <v>0</v>
      </c>
      <c r="K260" s="222" t="s">
        <v>190</v>
      </c>
      <c r="L260" s="45"/>
      <c r="M260" s="227" t="s">
        <v>1</v>
      </c>
      <c r="N260" s="228" t="s">
        <v>41</v>
      </c>
      <c r="O260" s="92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1" t="s">
        <v>191</v>
      </c>
      <c r="AT260" s="231" t="s">
        <v>186</v>
      </c>
      <c r="AU260" s="231" t="s">
        <v>87</v>
      </c>
      <c r="AY260" s="18" t="s">
        <v>184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84</v>
      </c>
      <c r="BK260" s="232">
        <f>ROUND(I260*H260,2)</f>
        <v>0</v>
      </c>
      <c r="BL260" s="18" t="s">
        <v>191</v>
      </c>
      <c r="BM260" s="231" t="s">
        <v>362</v>
      </c>
    </row>
    <row r="261" s="14" customFormat="1">
      <c r="A261" s="14"/>
      <c r="B261" s="244"/>
      <c r="C261" s="245"/>
      <c r="D261" s="235" t="s">
        <v>193</v>
      </c>
      <c r="E261" s="246" t="s">
        <v>1</v>
      </c>
      <c r="F261" s="247" t="s">
        <v>363</v>
      </c>
      <c r="G261" s="245"/>
      <c r="H261" s="248">
        <v>124.533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193</v>
      </c>
      <c r="AU261" s="254" t="s">
        <v>87</v>
      </c>
      <c r="AV261" s="14" t="s">
        <v>87</v>
      </c>
      <c r="AW261" s="14" t="s">
        <v>32</v>
      </c>
      <c r="AX261" s="14" t="s">
        <v>84</v>
      </c>
      <c r="AY261" s="254" t="s">
        <v>184</v>
      </c>
    </row>
    <row r="262" s="2" customFormat="1" ht="24.15" customHeight="1">
      <c r="A262" s="39"/>
      <c r="B262" s="40"/>
      <c r="C262" s="220" t="s">
        <v>364</v>
      </c>
      <c r="D262" s="220" t="s">
        <v>186</v>
      </c>
      <c r="E262" s="221" t="s">
        <v>365</v>
      </c>
      <c r="F262" s="222" t="s">
        <v>366</v>
      </c>
      <c r="G262" s="223" t="s">
        <v>259</v>
      </c>
      <c r="H262" s="224">
        <v>290.57799999999997</v>
      </c>
      <c r="I262" s="225"/>
      <c r="J262" s="226">
        <f>ROUND(I262*H262,2)</f>
        <v>0</v>
      </c>
      <c r="K262" s="222" t="s">
        <v>190</v>
      </c>
      <c r="L262" s="45"/>
      <c r="M262" s="227" t="s">
        <v>1</v>
      </c>
      <c r="N262" s="228" t="s">
        <v>41</v>
      </c>
      <c r="O262" s="92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1" t="s">
        <v>191</v>
      </c>
      <c r="AT262" s="231" t="s">
        <v>186</v>
      </c>
      <c r="AU262" s="231" t="s">
        <v>87</v>
      </c>
      <c r="AY262" s="18" t="s">
        <v>184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84</v>
      </c>
      <c r="BK262" s="232">
        <f>ROUND(I262*H262,2)</f>
        <v>0</v>
      </c>
      <c r="BL262" s="18" t="s">
        <v>191</v>
      </c>
      <c r="BM262" s="231" t="s">
        <v>367</v>
      </c>
    </row>
    <row r="263" s="14" customFormat="1">
      <c r="A263" s="14"/>
      <c r="B263" s="244"/>
      <c r="C263" s="245"/>
      <c r="D263" s="235" t="s">
        <v>193</v>
      </c>
      <c r="E263" s="246" t="s">
        <v>1</v>
      </c>
      <c r="F263" s="247" t="s">
        <v>368</v>
      </c>
      <c r="G263" s="245"/>
      <c r="H263" s="248">
        <v>290.57799999999997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193</v>
      </c>
      <c r="AU263" s="254" t="s">
        <v>87</v>
      </c>
      <c r="AV263" s="14" t="s">
        <v>87</v>
      </c>
      <c r="AW263" s="14" t="s">
        <v>32</v>
      </c>
      <c r="AX263" s="14" t="s">
        <v>84</v>
      </c>
      <c r="AY263" s="254" t="s">
        <v>184</v>
      </c>
    </row>
    <row r="264" s="2" customFormat="1" ht="14.4" customHeight="1">
      <c r="A264" s="39"/>
      <c r="B264" s="40"/>
      <c r="C264" s="220" t="s">
        <v>369</v>
      </c>
      <c r="D264" s="220" t="s">
        <v>186</v>
      </c>
      <c r="E264" s="221" t="s">
        <v>370</v>
      </c>
      <c r="F264" s="222" t="s">
        <v>371</v>
      </c>
      <c r="G264" s="223" t="s">
        <v>372</v>
      </c>
      <c r="H264" s="224">
        <v>415.11099999999999</v>
      </c>
      <c r="I264" s="225"/>
      <c r="J264" s="226">
        <f>ROUND(I264*H264,2)</f>
        <v>0</v>
      </c>
      <c r="K264" s="222" t="s">
        <v>190</v>
      </c>
      <c r="L264" s="45"/>
      <c r="M264" s="227" t="s">
        <v>1</v>
      </c>
      <c r="N264" s="228" t="s">
        <v>41</v>
      </c>
      <c r="O264" s="92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1" t="s">
        <v>191</v>
      </c>
      <c r="AT264" s="231" t="s">
        <v>186</v>
      </c>
      <c r="AU264" s="231" t="s">
        <v>87</v>
      </c>
      <c r="AY264" s="18" t="s">
        <v>184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84</v>
      </c>
      <c r="BK264" s="232">
        <f>ROUND(I264*H264,2)</f>
        <v>0</v>
      </c>
      <c r="BL264" s="18" t="s">
        <v>191</v>
      </c>
      <c r="BM264" s="231" t="s">
        <v>373</v>
      </c>
    </row>
    <row r="265" s="14" customFormat="1">
      <c r="A265" s="14"/>
      <c r="B265" s="244"/>
      <c r="C265" s="245"/>
      <c r="D265" s="235" t="s">
        <v>193</v>
      </c>
      <c r="E265" s="246" t="s">
        <v>1</v>
      </c>
      <c r="F265" s="247" t="s">
        <v>374</v>
      </c>
      <c r="G265" s="245"/>
      <c r="H265" s="248">
        <v>415.11099999999999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193</v>
      </c>
      <c r="AU265" s="254" t="s">
        <v>87</v>
      </c>
      <c r="AV265" s="14" t="s">
        <v>87</v>
      </c>
      <c r="AW265" s="14" t="s">
        <v>32</v>
      </c>
      <c r="AX265" s="14" t="s">
        <v>84</v>
      </c>
      <c r="AY265" s="254" t="s">
        <v>184</v>
      </c>
    </row>
    <row r="266" s="2" customFormat="1" ht="24.15" customHeight="1">
      <c r="A266" s="39"/>
      <c r="B266" s="40"/>
      <c r="C266" s="220" t="s">
        <v>375</v>
      </c>
      <c r="D266" s="220" t="s">
        <v>186</v>
      </c>
      <c r="E266" s="221" t="s">
        <v>376</v>
      </c>
      <c r="F266" s="222" t="s">
        <v>377</v>
      </c>
      <c r="G266" s="223" t="s">
        <v>378</v>
      </c>
      <c r="H266" s="224">
        <v>747.20000000000005</v>
      </c>
      <c r="I266" s="225"/>
      <c r="J266" s="226">
        <f>ROUND(I266*H266,2)</f>
        <v>0</v>
      </c>
      <c r="K266" s="222" t="s">
        <v>190</v>
      </c>
      <c r="L266" s="45"/>
      <c r="M266" s="227" t="s">
        <v>1</v>
      </c>
      <c r="N266" s="228" t="s">
        <v>41</v>
      </c>
      <c r="O266" s="92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1" t="s">
        <v>191</v>
      </c>
      <c r="AT266" s="231" t="s">
        <v>186</v>
      </c>
      <c r="AU266" s="231" t="s">
        <v>87</v>
      </c>
      <c r="AY266" s="18" t="s">
        <v>184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84</v>
      </c>
      <c r="BK266" s="232">
        <f>ROUND(I266*H266,2)</f>
        <v>0</v>
      </c>
      <c r="BL266" s="18" t="s">
        <v>191</v>
      </c>
      <c r="BM266" s="231" t="s">
        <v>379</v>
      </c>
    </row>
    <row r="267" s="14" customFormat="1">
      <c r="A267" s="14"/>
      <c r="B267" s="244"/>
      <c r="C267" s="245"/>
      <c r="D267" s="235" t="s">
        <v>193</v>
      </c>
      <c r="E267" s="246" t="s">
        <v>1</v>
      </c>
      <c r="F267" s="247" t="s">
        <v>380</v>
      </c>
      <c r="G267" s="245"/>
      <c r="H267" s="248">
        <v>747.20000000000005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193</v>
      </c>
      <c r="AU267" s="254" t="s">
        <v>87</v>
      </c>
      <c r="AV267" s="14" t="s">
        <v>87</v>
      </c>
      <c r="AW267" s="14" t="s">
        <v>32</v>
      </c>
      <c r="AX267" s="14" t="s">
        <v>84</v>
      </c>
      <c r="AY267" s="254" t="s">
        <v>184</v>
      </c>
    </row>
    <row r="268" s="2" customFormat="1" ht="24.15" customHeight="1">
      <c r="A268" s="39"/>
      <c r="B268" s="40"/>
      <c r="C268" s="220" t="s">
        <v>381</v>
      </c>
      <c r="D268" s="220" t="s">
        <v>186</v>
      </c>
      <c r="E268" s="221" t="s">
        <v>382</v>
      </c>
      <c r="F268" s="222" t="s">
        <v>383</v>
      </c>
      <c r="G268" s="223" t="s">
        <v>372</v>
      </c>
      <c r="H268" s="224">
        <v>248.63499999999999</v>
      </c>
      <c r="I268" s="225"/>
      <c r="J268" s="226">
        <f>ROUND(I268*H268,2)</f>
        <v>0</v>
      </c>
      <c r="K268" s="222" t="s">
        <v>190</v>
      </c>
      <c r="L268" s="45"/>
      <c r="M268" s="227" t="s">
        <v>1</v>
      </c>
      <c r="N268" s="228" t="s">
        <v>41</v>
      </c>
      <c r="O268" s="92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1" t="s">
        <v>191</v>
      </c>
      <c r="AT268" s="231" t="s">
        <v>186</v>
      </c>
      <c r="AU268" s="231" t="s">
        <v>87</v>
      </c>
      <c r="AY268" s="18" t="s">
        <v>184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84</v>
      </c>
      <c r="BK268" s="232">
        <f>ROUND(I268*H268,2)</f>
        <v>0</v>
      </c>
      <c r="BL268" s="18" t="s">
        <v>191</v>
      </c>
      <c r="BM268" s="231" t="s">
        <v>384</v>
      </c>
    </row>
    <row r="269" s="14" customFormat="1">
      <c r="A269" s="14"/>
      <c r="B269" s="244"/>
      <c r="C269" s="245"/>
      <c r="D269" s="235" t="s">
        <v>193</v>
      </c>
      <c r="E269" s="246" t="s">
        <v>1</v>
      </c>
      <c r="F269" s="247" t="s">
        <v>385</v>
      </c>
      <c r="G269" s="245"/>
      <c r="H269" s="248">
        <v>248.63499999999999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193</v>
      </c>
      <c r="AU269" s="254" t="s">
        <v>87</v>
      </c>
      <c r="AV269" s="14" t="s">
        <v>87</v>
      </c>
      <c r="AW269" s="14" t="s">
        <v>32</v>
      </c>
      <c r="AX269" s="14" t="s">
        <v>84</v>
      </c>
      <c r="AY269" s="254" t="s">
        <v>184</v>
      </c>
    </row>
    <row r="270" s="2" customFormat="1" ht="24.15" customHeight="1">
      <c r="A270" s="39"/>
      <c r="B270" s="40"/>
      <c r="C270" s="220" t="s">
        <v>386</v>
      </c>
      <c r="D270" s="220" t="s">
        <v>186</v>
      </c>
      <c r="E270" s="221" t="s">
        <v>387</v>
      </c>
      <c r="F270" s="222" t="s">
        <v>388</v>
      </c>
      <c r="G270" s="223" t="s">
        <v>259</v>
      </c>
      <c r="H270" s="224">
        <v>0.5</v>
      </c>
      <c r="I270" s="225"/>
      <c r="J270" s="226">
        <f>ROUND(I270*H270,2)</f>
        <v>0</v>
      </c>
      <c r="K270" s="222" t="s">
        <v>190</v>
      </c>
      <c r="L270" s="45"/>
      <c r="M270" s="227" t="s">
        <v>1</v>
      </c>
      <c r="N270" s="228" t="s">
        <v>41</v>
      </c>
      <c r="O270" s="92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1" t="s">
        <v>191</v>
      </c>
      <c r="AT270" s="231" t="s">
        <v>186</v>
      </c>
      <c r="AU270" s="231" t="s">
        <v>87</v>
      </c>
      <c r="AY270" s="18" t="s">
        <v>184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84</v>
      </c>
      <c r="BK270" s="232">
        <f>ROUND(I270*H270,2)</f>
        <v>0</v>
      </c>
      <c r="BL270" s="18" t="s">
        <v>191</v>
      </c>
      <c r="BM270" s="231" t="s">
        <v>389</v>
      </c>
    </row>
    <row r="271" s="13" customFormat="1">
      <c r="A271" s="13"/>
      <c r="B271" s="233"/>
      <c r="C271" s="234"/>
      <c r="D271" s="235" t="s">
        <v>193</v>
      </c>
      <c r="E271" s="236" t="s">
        <v>1</v>
      </c>
      <c r="F271" s="237" t="s">
        <v>194</v>
      </c>
      <c r="G271" s="234"/>
      <c r="H271" s="236" t="s">
        <v>1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193</v>
      </c>
      <c r="AU271" s="243" t="s">
        <v>87</v>
      </c>
      <c r="AV271" s="13" t="s">
        <v>84</v>
      </c>
      <c r="AW271" s="13" t="s">
        <v>32</v>
      </c>
      <c r="AX271" s="13" t="s">
        <v>76</v>
      </c>
      <c r="AY271" s="243" t="s">
        <v>184</v>
      </c>
    </row>
    <row r="272" s="13" customFormat="1">
      <c r="A272" s="13"/>
      <c r="B272" s="233"/>
      <c r="C272" s="234"/>
      <c r="D272" s="235" t="s">
        <v>193</v>
      </c>
      <c r="E272" s="236" t="s">
        <v>1</v>
      </c>
      <c r="F272" s="237" t="s">
        <v>390</v>
      </c>
      <c r="G272" s="234"/>
      <c r="H272" s="236" t="s">
        <v>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193</v>
      </c>
      <c r="AU272" s="243" t="s">
        <v>87</v>
      </c>
      <c r="AV272" s="13" t="s">
        <v>84</v>
      </c>
      <c r="AW272" s="13" t="s">
        <v>32</v>
      </c>
      <c r="AX272" s="13" t="s">
        <v>76</v>
      </c>
      <c r="AY272" s="243" t="s">
        <v>184</v>
      </c>
    </row>
    <row r="273" s="14" customFormat="1">
      <c r="A273" s="14"/>
      <c r="B273" s="244"/>
      <c r="C273" s="245"/>
      <c r="D273" s="235" t="s">
        <v>193</v>
      </c>
      <c r="E273" s="246" t="s">
        <v>134</v>
      </c>
      <c r="F273" s="247" t="s">
        <v>391</v>
      </c>
      <c r="G273" s="245"/>
      <c r="H273" s="248">
        <v>0.5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193</v>
      </c>
      <c r="AU273" s="254" t="s">
        <v>87</v>
      </c>
      <c r="AV273" s="14" t="s">
        <v>87</v>
      </c>
      <c r="AW273" s="14" t="s">
        <v>32</v>
      </c>
      <c r="AX273" s="14" t="s">
        <v>84</v>
      </c>
      <c r="AY273" s="254" t="s">
        <v>184</v>
      </c>
    </row>
    <row r="274" s="2" customFormat="1" ht="24.15" customHeight="1">
      <c r="A274" s="39"/>
      <c r="B274" s="40"/>
      <c r="C274" s="220" t="s">
        <v>392</v>
      </c>
      <c r="D274" s="220" t="s">
        <v>186</v>
      </c>
      <c r="E274" s="221" t="s">
        <v>393</v>
      </c>
      <c r="F274" s="222" t="s">
        <v>394</v>
      </c>
      <c r="G274" s="223" t="s">
        <v>259</v>
      </c>
      <c r="H274" s="224">
        <v>94.950999999999993</v>
      </c>
      <c r="I274" s="225"/>
      <c r="J274" s="226">
        <f>ROUND(I274*H274,2)</f>
        <v>0</v>
      </c>
      <c r="K274" s="222" t="s">
        <v>190</v>
      </c>
      <c r="L274" s="45"/>
      <c r="M274" s="227" t="s">
        <v>1</v>
      </c>
      <c r="N274" s="228" t="s">
        <v>41</v>
      </c>
      <c r="O274" s="92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191</v>
      </c>
      <c r="AT274" s="231" t="s">
        <v>186</v>
      </c>
      <c r="AU274" s="231" t="s">
        <v>87</v>
      </c>
      <c r="AY274" s="18" t="s">
        <v>184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84</v>
      </c>
      <c r="BK274" s="232">
        <f>ROUND(I274*H274,2)</f>
        <v>0</v>
      </c>
      <c r="BL274" s="18" t="s">
        <v>191</v>
      </c>
      <c r="BM274" s="231" t="s">
        <v>395</v>
      </c>
    </row>
    <row r="275" s="13" customFormat="1">
      <c r="A275" s="13"/>
      <c r="B275" s="233"/>
      <c r="C275" s="234"/>
      <c r="D275" s="235" t="s">
        <v>193</v>
      </c>
      <c r="E275" s="236" t="s">
        <v>1</v>
      </c>
      <c r="F275" s="237" t="s">
        <v>194</v>
      </c>
      <c r="G275" s="234"/>
      <c r="H275" s="236" t="s">
        <v>1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193</v>
      </c>
      <c r="AU275" s="243" t="s">
        <v>87</v>
      </c>
      <c r="AV275" s="13" t="s">
        <v>84</v>
      </c>
      <c r="AW275" s="13" t="s">
        <v>32</v>
      </c>
      <c r="AX275" s="13" t="s">
        <v>76</v>
      </c>
      <c r="AY275" s="243" t="s">
        <v>184</v>
      </c>
    </row>
    <row r="276" s="14" customFormat="1">
      <c r="A276" s="14"/>
      <c r="B276" s="244"/>
      <c r="C276" s="245"/>
      <c r="D276" s="235" t="s">
        <v>193</v>
      </c>
      <c r="E276" s="246" t="s">
        <v>1</v>
      </c>
      <c r="F276" s="247" t="s">
        <v>396</v>
      </c>
      <c r="G276" s="245"/>
      <c r="H276" s="248">
        <v>0.66800000000000004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193</v>
      </c>
      <c r="AU276" s="254" t="s">
        <v>87</v>
      </c>
      <c r="AV276" s="14" t="s">
        <v>87</v>
      </c>
      <c r="AW276" s="14" t="s">
        <v>32</v>
      </c>
      <c r="AX276" s="14" t="s">
        <v>76</v>
      </c>
      <c r="AY276" s="254" t="s">
        <v>184</v>
      </c>
    </row>
    <row r="277" s="14" customFormat="1">
      <c r="A277" s="14"/>
      <c r="B277" s="244"/>
      <c r="C277" s="245"/>
      <c r="D277" s="235" t="s">
        <v>193</v>
      </c>
      <c r="E277" s="246" t="s">
        <v>1</v>
      </c>
      <c r="F277" s="247" t="s">
        <v>397</v>
      </c>
      <c r="G277" s="245"/>
      <c r="H277" s="248">
        <v>1.157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193</v>
      </c>
      <c r="AU277" s="254" t="s">
        <v>87</v>
      </c>
      <c r="AV277" s="14" t="s">
        <v>87</v>
      </c>
      <c r="AW277" s="14" t="s">
        <v>32</v>
      </c>
      <c r="AX277" s="14" t="s">
        <v>76</v>
      </c>
      <c r="AY277" s="254" t="s">
        <v>184</v>
      </c>
    </row>
    <row r="278" s="14" customFormat="1">
      <c r="A278" s="14"/>
      <c r="B278" s="244"/>
      <c r="C278" s="245"/>
      <c r="D278" s="235" t="s">
        <v>193</v>
      </c>
      <c r="E278" s="246" t="s">
        <v>1</v>
      </c>
      <c r="F278" s="247" t="s">
        <v>398</v>
      </c>
      <c r="G278" s="245"/>
      <c r="H278" s="248">
        <v>0.032000000000000001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4" t="s">
        <v>193</v>
      </c>
      <c r="AU278" s="254" t="s">
        <v>87</v>
      </c>
      <c r="AV278" s="14" t="s">
        <v>87</v>
      </c>
      <c r="AW278" s="14" t="s">
        <v>32</v>
      </c>
      <c r="AX278" s="14" t="s">
        <v>76</v>
      </c>
      <c r="AY278" s="254" t="s">
        <v>184</v>
      </c>
    </row>
    <row r="279" s="16" customFormat="1">
      <c r="A279" s="16"/>
      <c r="B279" s="266"/>
      <c r="C279" s="267"/>
      <c r="D279" s="235" t="s">
        <v>193</v>
      </c>
      <c r="E279" s="268" t="s">
        <v>1</v>
      </c>
      <c r="F279" s="269" t="s">
        <v>100</v>
      </c>
      <c r="G279" s="267"/>
      <c r="H279" s="270">
        <v>1.857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76" t="s">
        <v>193</v>
      </c>
      <c r="AU279" s="276" t="s">
        <v>87</v>
      </c>
      <c r="AV279" s="16" t="s">
        <v>14</v>
      </c>
      <c r="AW279" s="16" t="s">
        <v>32</v>
      </c>
      <c r="AX279" s="16" t="s">
        <v>76</v>
      </c>
      <c r="AY279" s="276" t="s">
        <v>184</v>
      </c>
    </row>
    <row r="280" s="14" customFormat="1">
      <c r="A280" s="14"/>
      <c r="B280" s="244"/>
      <c r="C280" s="245"/>
      <c r="D280" s="235" t="s">
        <v>193</v>
      </c>
      <c r="E280" s="246" t="s">
        <v>117</v>
      </c>
      <c r="F280" s="247" t="s">
        <v>399</v>
      </c>
      <c r="G280" s="245"/>
      <c r="H280" s="248">
        <v>94.950999999999993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193</v>
      </c>
      <c r="AU280" s="254" t="s">
        <v>87</v>
      </c>
      <c r="AV280" s="14" t="s">
        <v>87</v>
      </c>
      <c r="AW280" s="14" t="s">
        <v>32</v>
      </c>
      <c r="AX280" s="14" t="s">
        <v>76</v>
      </c>
      <c r="AY280" s="254" t="s">
        <v>184</v>
      </c>
    </row>
    <row r="281" s="14" customFormat="1">
      <c r="A281" s="14"/>
      <c r="B281" s="244"/>
      <c r="C281" s="245"/>
      <c r="D281" s="235" t="s">
        <v>193</v>
      </c>
      <c r="E281" s="246" t="s">
        <v>1</v>
      </c>
      <c r="F281" s="247" t="s">
        <v>117</v>
      </c>
      <c r="G281" s="245"/>
      <c r="H281" s="248">
        <v>94.950999999999993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193</v>
      </c>
      <c r="AU281" s="254" t="s">
        <v>87</v>
      </c>
      <c r="AV281" s="14" t="s">
        <v>87</v>
      </c>
      <c r="AW281" s="14" t="s">
        <v>32</v>
      </c>
      <c r="AX281" s="14" t="s">
        <v>84</v>
      </c>
      <c r="AY281" s="254" t="s">
        <v>184</v>
      </c>
    </row>
    <row r="282" s="2" customFormat="1" ht="14.4" customHeight="1">
      <c r="A282" s="39"/>
      <c r="B282" s="40"/>
      <c r="C282" s="277" t="s">
        <v>400</v>
      </c>
      <c r="D282" s="277" t="s">
        <v>401</v>
      </c>
      <c r="E282" s="278" t="s">
        <v>402</v>
      </c>
      <c r="F282" s="279" t="s">
        <v>403</v>
      </c>
      <c r="G282" s="280" t="s">
        <v>378</v>
      </c>
      <c r="H282" s="281">
        <v>445.46600000000001</v>
      </c>
      <c r="I282" s="282"/>
      <c r="J282" s="283">
        <f>ROUND(I282*H282,2)</f>
        <v>0</v>
      </c>
      <c r="K282" s="279" t="s">
        <v>1</v>
      </c>
      <c r="L282" s="284"/>
      <c r="M282" s="285" t="s">
        <v>1</v>
      </c>
      <c r="N282" s="286" t="s">
        <v>41</v>
      </c>
      <c r="O282" s="92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1" t="s">
        <v>226</v>
      </c>
      <c r="AT282" s="231" t="s">
        <v>401</v>
      </c>
      <c r="AU282" s="231" t="s">
        <v>87</v>
      </c>
      <c r="AY282" s="18" t="s">
        <v>184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84</v>
      </c>
      <c r="BK282" s="232">
        <f>ROUND(I282*H282,2)</f>
        <v>0</v>
      </c>
      <c r="BL282" s="18" t="s">
        <v>191</v>
      </c>
      <c r="BM282" s="231" t="s">
        <v>404</v>
      </c>
    </row>
    <row r="283" s="13" customFormat="1">
      <c r="A283" s="13"/>
      <c r="B283" s="233"/>
      <c r="C283" s="234"/>
      <c r="D283" s="235" t="s">
        <v>193</v>
      </c>
      <c r="E283" s="236" t="s">
        <v>1</v>
      </c>
      <c r="F283" s="237" t="s">
        <v>405</v>
      </c>
      <c r="G283" s="234"/>
      <c r="H283" s="236" t="s">
        <v>1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193</v>
      </c>
      <c r="AU283" s="243" t="s">
        <v>87</v>
      </c>
      <c r="AV283" s="13" t="s">
        <v>84</v>
      </c>
      <c r="AW283" s="13" t="s">
        <v>32</v>
      </c>
      <c r="AX283" s="13" t="s">
        <v>76</v>
      </c>
      <c r="AY283" s="243" t="s">
        <v>184</v>
      </c>
    </row>
    <row r="284" s="14" customFormat="1">
      <c r="A284" s="14"/>
      <c r="B284" s="244"/>
      <c r="C284" s="245"/>
      <c r="D284" s="235" t="s">
        <v>193</v>
      </c>
      <c r="E284" s="246" t="s">
        <v>1</v>
      </c>
      <c r="F284" s="247" t="s">
        <v>406</v>
      </c>
      <c r="G284" s="245"/>
      <c r="H284" s="248">
        <v>445.46600000000001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193</v>
      </c>
      <c r="AU284" s="254" t="s">
        <v>87</v>
      </c>
      <c r="AV284" s="14" t="s">
        <v>87</v>
      </c>
      <c r="AW284" s="14" t="s">
        <v>32</v>
      </c>
      <c r="AX284" s="14" t="s">
        <v>84</v>
      </c>
      <c r="AY284" s="254" t="s">
        <v>184</v>
      </c>
    </row>
    <row r="285" s="2" customFormat="1" ht="14.4" customHeight="1">
      <c r="A285" s="39"/>
      <c r="B285" s="40"/>
      <c r="C285" s="277" t="s">
        <v>407</v>
      </c>
      <c r="D285" s="277" t="s">
        <v>401</v>
      </c>
      <c r="E285" s="278" t="s">
        <v>408</v>
      </c>
      <c r="F285" s="279" t="s">
        <v>409</v>
      </c>
      <c r="G285" s="280" t="s">
        <v>378</v>
      </c>
      <c r="H285" s="281">
        <v>170.91200000000001</v>
      </c>
      <c r="I285" s="282"/>
      <c r="J285" s="283">
        <f>ROUND(I285*H285,2)</f>
        <v>0</v>
      </c>
      <c r="K285" s="279" t="s">
        <v>1</v>
      </c>
      <c r="L285" s="284"/>
      <c r="M285" s="285" t="s">
        <v>1</v>
      </c>
      <c r="N285" s="286" t="s">
        <v>41</v>
      </c>
      <c r="O285" s="92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1" t="s">
        <v>226</v>
      </c>
      <c r="AT285" s="231" t="s">
        <v>401</v>
      </c>
      <c r="AU285" s="231" t="s">
        <v>87</v>
      </c>
      <c r="AY285" s="18" t="s">
        <v>184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84</v>
      </c>
      <c r="BK285" s="232">
        <f>ROUND(I285*H285,2)</f>
        <v>0</v>
      </c>
      <c r="BL285" s="18" t="s">
        <v>191</v>
      </c>
      <c r="BM285" s="231" t="s">
        <v>410</v>
      </c>
    </row>
    <row r="286" s="14" customFormat="1">
      <c r="A286" s="14"/>
      <c r="B286" s="244"/>
      <c r="C286" s="245"/>
      <c r="D286" s="235" t="s">
        <v>193</v>
      </c>
      <c r="E286" s="246" t="s">
        <v>1</v>
      </c>
      <c r="F286" s="247" t="s">
        <v>411</v>
      </c>
      <c r="G286" s="245"/>
      <c r="H286" s="248">
        <v>170.91200000000001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4" t="s">
        <v>193</v>
      </c>
      <c r="AU286" s="254" t="s">
        <v>87</v>
      </c>
      <c r="AV286" s="14" t="s">
        <v>87</v>
      </c>
      <c r="AW286" s="14" t="s">
        <v>32</v>
      </c>
      <c r="AX286" s="14" t="s">
        <v>76</v>
      </c>
      <c r="AY286" s="254" t="s">
        <v>184</v>
      </c>
    </row>
    <row r="287" s="15" customFormat="1">
      <c r="A287" s="15"/>
      <c r="B287" s="255"/>
      <c r="C287" s="256"/>
      <c r="D287" s="235" t="s">
        <v>193</v>
      </c>
      <c r="E287" s="257" t="s">
        <v>1</v>
      </c>
      <c r="F287" s="258" t="s">
        <v>128</v>
      </c>
      <c r="G287" s="256"/>
      <c r="H287" s="259">
        <v>170.91200000000001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5" t="s">
        <v>193</v>
      </c>
      <c r="AU287" s="265" t="s">
        <v>87</v>
      </c>
      <c r="AV287" s="15" t="s">
        <v>191</v>
      </c>
      <c r="AW287" s="15" t="s">
        <v>32</v>
      </c>
      <c r="AX287" s="15" t="s">
        <v>84</v>
      </c>
      <c r="AY287" s="265" t="s">
        <v>184</v>
      </c>
    </row>
    <row r="288" s="2" customFormat="1" ht="14.4" customHeight="1">
      <c r="A288" s="39"/>
      <c r="B288" s="40"/>
      <c r="C288" s="277" t="s">
        <v>412</v>
      </c>
      <c r="D288" s="277" t="s">
        <v>401</v>
      </c>
      <c r="E288" s="278" t="s">
        <v>413</v>
      </c>
      <c r="F288" s="279" t="s">
        <v>414</v>
      </c>
      <c r="G288" s="280" t="s">
        <v>378</v>
      </c>
      <c r="H288" s="281">
        <v>0.90000000000000002</v>
      </c>
      <c r="I288" s="282"/>
      <c r="J288" s="283">
        <f>ROUND(I288*H288,2)</f>
        <v>0</v>
      </c>
      <c r="K288" s="279" t="s">
        <v>1</v>
      </c>
      <c r="L288" s="284"/>
      <c r="M288" s="285" t="s">
        <v>1</v>
      </c>
      <c r="N288" s="286" t="s">
        <v>41</v>
      </c>
      <c r="O288" s="92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1" t="s">
        <v>226</v>
      </c>
      <c r="AT288" s="231" t="s">
        <v>401</v>
      </c>
      <c r="AU288" s="231" t="s">
        <v>87</v>
      </c>
      <c r="AY288" s="18" t="s">
        <v>184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84</v>
      </c>
      <c r="BK288" s="232">
        <f>ROUND(I288*H288,2)</f>
        <v>0</v>
      </c>
      <c r="BL288" s="18" t="s">
        <v>191</v>
      </c>
      <c r="BM288" s="231" t="s">
        <v>415</v>
      </c>
    </row>
    <row r="289" s="14" customFormat="1">
      <c r="A289" s="14"/>
      <c r="B289" s="244"/>
      <c r="C289" s="245"/>
      <c r="D289" s="235" t="s">
        <v>193</v>
      </c>
      <c r="E289" s="246" t="s">
        <v>1</v>
      </c>
      <c r="F289" s="247" t="s">
        <v>416</v>
      </c>
      <c r="G289" s="245"/>
      <c r="H289" s="248">
        <v>0.90000000000000002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4" t="s">
        <v>193</v>
      </c>
      <c r="AU289" s="254" t="s">
        <v>87</v>
      </c>
      <c r="AV289" s="14" t="s">
        <v>87</v>
      </c>
      <c r="AW289" s="14" t="s">
        <v>32</v>
      </c>
      <c r="AX289" s="14" t="s">
        <v>84</v>
      </c>
      <c r="AY289" s="254" t="s">
        <v>184</v>
      </c>
    </row>
    <row r="290" s="2" customFormat="1" ht="24.15" customHeight="1">
      <c r="A290" s="39"/>
      <c r="B290" s="40"/>
      <c r="C290" s="220" t="s">
        <v>417</v>
      </c>
      <c r="D290" s="220" t="s">
        <v>186</v>
      </c>
      <c r="E290" s="221" t="s">
        <v>360</v>
      </c>
      <c r="F290" s="222" t="s">
        <v>361</v>
      </c>
      <c r="G290" s="223" t="s">
        <v>259</v>
      </c>
      <c r="H290" s="224">
        <v>367.13400000000001</v>
      </c>
      <c r="I290" s="225"/>
      <c r="J290" s="226">
        <f>ROUND(I290*H290,2)</f>
        <v>0</v>
      </c>
      <c r="K290" s="222" t="s">
        <v>190</v>
      </c>
      <c r="L290" s="45"/>
      <c r="M290" s="227" t="s">
        <v>1</v>
      </c>
      <c r="N290" s="228" t="s">
        <v>41</v>
      </c>
      <c r="O290" s="92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1" t="s">
        <v>191</v>
      </c>
      <c r="AT290" s="231" t="s">
        <v>186</v>
      </c>
      <c r="AU290" s="231" t="s">
        <v>87</v>
      </c>
      <c r="AY290" s="18" t="s">
        <v>184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84</v>
      </c>
      <c r="BK290" s="232">
        <f>ROUND(I290*H290,2)</f>
        <v>0</v>
      </c>
      <c r="BL290" s="18" t="s">
        <v>191</v>
      </c>
      <c r="BM290" s="231" t="s">
        <v>418</v>
      </c>
    </row>
    <row r="291" s="13" customFormat="1">
      <c r="A291" s="13"/>
      <c r="B291" s="233"/>
      <c r="C291" s="234"/>
      <c r="D291" s="235" t="s">
        <v>193</v>
      </c>
      <c r="E291" s="236" t="s">
        <v>1</v>
      </c>
      <c r="F291" s="237" t="s">
        <v>194</v>
      </c>
      <c r="G291" s="234"/>
      <c r="H291" s="236" t="s">
        <v>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193</v>
      </c>
      <c r="AU291" s="243" t="s">
        <v>87</v>
      </c>
      <c r="AV291" s="13" t="s">
        <v>84</v>
      </c>
      <c r="AW291" s="13" t="s">
        <v>32</v>
      </c>
      <c r="AX291" s="13" t="s">
        <v>76</v>
      </c>
      <c r="AY291" s="243" t="s">
        <v>184</v>
      </c>
    </row>
    <row r="292" s="13" customFormat="1">
      <c r="A292" s="13"/>
      <c r="B292" s="233"/>
      <c r="C292" s="234"/>
      <c r="D292" s="235" t="s">
        <v>193</v>
      </c>
      <c r="E292" s="236" t="s">
        <v>1</v>
      </c>
      <c r="F292" s="237" t="s">
        <v>419</v>
      </c>
      <c r="G292" s="234"/>
      <c r="H292" s="236" t="s">
        <v>1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193</v>
      </c>
      <c r="AU292" s="243" t="s">
        <v>87</v>
      </c>
      <c r="AV292" s="13" t="s">
        <v>84</v>
      </c>
      <c r="AW292" s="13" t="s">
        <v>32</v>
      </c>
      <c r="AX292" s="13" t="s">
        <v>76</v>
      </c>
      <c r="AY292" s="243" t="s">
        <v>184</v>
      </c>
    </row>
    <row r="293" s="14" customFormat="1">
      <c r="A293" s="14"/>
      <c r="B293" s="244"/>
      <c r="C293" s="245"/>
      <c r="D293" s="235" t="s">
        <v>193</v>
      </c>
      <c r="E293" s="246" t="s">
        <v>1</v>
      </c>
      <c r="F293" s="247" t="s">
        <v>420</v>
      </c>
      <c r="G293" s="245"/>
      <c r="H293" s="248">
        <v>367.13400000000001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193</v>
      </c>
      <c r="AU293" s="254" t="s">
        <v>87</v>
      </c>
      <c r="AV293" s="14" t="s">
        <v>87</v>
      </c>
      <c r="AW293" s="14" t="s">
        <v>32</v>
      </c>
      <c r="AX293" s="14" t="s">
        <v>76</v>
      </c>
      <c r="AY293" s="254" t="s">
        <v>184</v>
      </c>
    </row>
    <row r="294" s="15" customFormat="1">
      <c r="A294" s="15"/>
      <c r="B294" s="255"/>
      <c r="C294" s="256"/>
      <c r="D294" s="235" t="s">
        <v>193</v>
      </c>
      <c r="E294" s="257" t="s">
        <v>114</v>
      </c>
      <c r="F294" s="258" t="s">
        <v>128</v>
      </c>
      <c r="G294" s="256"/>
      <c r="H294" s="259">
        <v>367.13400000000001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5" t="s">
        <v>193</v>
      </c>
      <c r="AU294" s="265" t="s">
        <v>87</v>
      </c>
      <c r="AV294" s="15" t="s">
        <v>191</v>
      </c>
      <c r="AW294" s="15" t="s">
        <v>32</v>
      </c>
      <c r="AX294" s="15" t="s">
        <v>84</v>
      </c>
      <c r="AY294" s="265" t="s">
        <v>184</v>
      </c>
    </row>
    <row r="295" s="2" customFormat="1" ht="24.15" customHeight="1">
      <c r="A295" s="39"/>
      <c r="B295" s="40"/>
      <c r="C295" s="220" t="s">
        <v>421</v>
      </c>
      <c r="D295" s="220" t="s">
        <v>186</v>
      </c>
      <c r="E295" s="221" t="s">
        <v>422</v>
      </c>
      <c r="F295" s="222" t="s">
        <v>423</v>
      </c>
      <c r="G295" s="223" t="s">
        <v>259</v>
      </c>
      <c r="H295" s="224">
        <v>367.13400000000001</v>
      </c>
      <c r="I295" s="225"/>
      <c r="J295" s="226">
        <f>ROUND(I295*H295,2)</f>
        <v>0</v>
      </c>
      <c r="K295" s="222" t="s">
        <v>190</v>
      </c>
      <c r="L295" s="45"/>
      <c r="M295" s="227" t="s">
        <v>1</v>
      </c>
      <c r="N295" s="228" t="s">
        <v>41</v>
      </c>
      <c r="O295" s="92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191</v>
      </c>
      <c r="AT295" s="231" t="s">
        <v>186</v>
      </c>
      <c r="AU295" s="231" t="s">
        <v>87</v>
      </c>
      <c r="AY295" s="18" t="s">
        <v>184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84</v>
      </c>
      <c r="BK295" s="232">
        <f>ROUND(I295*H295,2)</f>
        <v>0</v>
      </c>
      <c r="BL295" s="18" t="s">
        <v>191</v>
      </c>
      <c r="BM295" s="231" t="s">
        <v>424</v>
      </c>
    </row>
    <row r="296" s="14" customFormat="1">
      <c r="A296" s="14"/>
      <c r="B296" s="244"/>
      <c r="C296" s="245"/>
      <c r="D296" s="235" t="s">
        <v>193</v>
      </c>
      <c r="E296" s="246" t="s">
        <v>1</v>
      </c>
      <c r="F296" s="247" t="s">
        <v>114</v>
      </c>
      <c r="G296" s="245"/>
      <c r="H296" s="248">
        <v>367.13400000000001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193</v>
      </c>
      <c r="AU296" s="254" t="s">
        <v>87</v>
      </c>
      <c r="AV296" s="14" t="s">
        <v>87</v>
      </c>
      <c r="AW296" s="14" t="s">
        <v>32</v>
      </c>
      <c r="AX296" s="14" t="s">
        <v>84</v>
      </c>
      <c r="AY296" s="254" t="s">
        <v>184</v>
      </c>
    </row>
    <row r="297" s="2" customFormat="1" ht="24.15" customHeight="1">
      <c r="A297" s="39"/>
      <c r="B297" s="40"/>
      <c r="C297" s="220" t="s">
        <v>425</v>
      </c>
      <c r="D297" s="220" t="s">
        <v>186</v>
      </c>
      <c r="E297" s="221" t="s">
        <v>426</v>
      </c>
      <c r="F297" s="222" t="s">
        <v>427</v>
      </c>
      <c r="G297" s="223" t="s">
        <v>189</v>
      </c>
      <c r="H297" s="224">
        <v>4.5</v>
      </c>
      <c r="I297" s="225"/>
      <c r="J297" s="226">
        <f>ROUND(I297*H297,2)</f>
        <v>0</v>
      </c>
      <c r="K297" s="222" t="s">
        <v>190</v>
      </c>
      <c r="L297" s="45"/>
      <c r="M297" s="227" t="s">
        <v>1</v>
      </c>
      <c r="N297" s="228" t="s">
        <v>41</v>
      </c>
      <c r="O297" s="92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1" t="s">
        <v>191</v>
      </c>
      <c r="AT297" s="231" t="s">
        <v>186</v>
      </c>
      <c r="AU297" s="231" t="s">
        <v>87</v>
      </c>
      <c r="AY297" s="18" t="s">
        <v>184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8" t="s">
        <v>84</v>
      </c>
      <c r="BK297" s="232">
        <f>ROUND(I297*H297,2)</f>
        <v>0</v>
      </c>
      <c r="BL297" s="18" t="s">
        <v>191</v>
      </c>
      <c r="BM297" s="231" t="s">
        <v>428</v>
      </c>
    </row>
    <row r="298" s="13" customFormat="1">
      <c r="A298" s="13"/>
      <c r="B298" s="233"/>
      <c r="C298" s="234"/>
      <c r="D298" s="235" t="s">
        <v>193</v>
      </c>
      <c r="E298" s="236" t="s">
        <v>1</v>
      </c>
      <c r="F298" s="237" t="s">
        <v>194</v>
      </c>
      <c r="G298" s="234"/>
      <c r="H298" s="236" t="s">
        <v>1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193</v>
      </c>
      <c r="AU298" s="243" t="s">
        <v>87</v>
      </c>
      <c r="AV298" s="13" t="s">
        <v>84</v>
      </c>
      <c r="AW298" s="13" t="s">
        <v>32</v>
      </c>
      <c r="AX298" s="13" t="s">
        <v>76</v>
      </c>
      <c r="AY298" s="243" t="s">
        <v>184</v>
      </c>
    </row>
    <row r="299" s="14" customFormat="1">
      <c r="A299" s="14"/>
      <c r="B299" s="244"/>
      <c r="C299" s="245"/>
      <c r="D299" s="235" t="s">
        <v>193</v>
      </c>
      <c r="E299" s="246" t="s">
        <v>1</v>
      </c>
      <c r="F299" s="247" t="s">
        <v>429</v>
      </c>
      <c r="G299" s="245"/>
      <c r="H299" s="248">
        <v>4.5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4" t="s">
        <v>193</v>
      </c>
      <c r="AU299" s="254" t="s">
        <v>87</v>
      </c>
      <c r="AV299" s="14" t="s">
        <v>87</v>
      </c>
      <c r="AW299" s="14" t="s">
        <v>32</v>
      </c>
      <c r="AX299" s="14" t="s">
        <v>76</v>
      </c>
      <c r="AY299" s="254" t="s">
        <v>184</v>
      </c>
    </row>
    <row r="300" s="15" customFormat="1">
      <c r="A300" s="15"/>
      <c r="B300" s="255"/>
      <c r="C300" s="256"/>
      <c r="D300" s="235" t="s">
        <v>193</v>
      </c>
      <c r="E300" s="257" t="s">
        <v>123</v>
      </c>
      <c r="F300" s="258" t="s">
        <v>128</v>
      </c>
      <c r="G300" s="256"/>
      <c r="H300" s="259">
        <v>4.5</v>
      </c>
      <c r="I300" s="260"/>
      <c r="J300" s="256"/>
      <c r="K300" s="256"/>
      <c r="L300" s="261"/>
      <c r="M300" s="262"/>
      <c r="N300" s="263"/>
      <c r="O300" s="263"/>
      <c r="P300" s="263"/>
      <c r="Q300" s="263"/>
      <c r="R300" s="263"/>
      <c r="S300" s="263"/>
      <c r="T300" s="264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5" t="s">
        <v>193</v>
      </c>
      <c r="AU300" s="265" t="s">
        <v>87</v>
      </c>
      <c r="AV300" s="15" t="s">
        <v>191</v>
      </c>
      <c r="AW300" s="15" t="s">
        <v>32</v>
      </c>
      <c r="AX300" s="15" t="s">
        <v>84</v>
      </c>
      <c r="AY300" s="265" t="s">
        <v>184</v>
      </c>
    </row>
    <row r="301" s="2" customFormat="1" ht="24.15" customHeight="1">
      <c r="A301" s="39"/>
      <c r="B301" s="40"/>
      <c r="C301" s="220" t="s">
        <v>430</v>
      </c>
      <c r="D301" s="220" t="s">
        <v>186</v>
      </c>
      <c r="E301" s="221" t="s">
        <v>431</v>
      </c>
      <c r="F301" s="222" t="s">
        <v>432</v>
      </c>
      <c r="G301" s="223" t="s">
        <v>189</v>
      </c>
      <c r="H301" s="224">
        <v>4.5</v>
      </c>
      <c r="I301" s="225"/>
      <c r="J301" s="226">
        <f>ROUND(I301*H301,2)</f>
        <v>0</v>
      </c>
      <c r="K301" s="222" t="s">
        <v>190</v>
      </c>
      <c r="L301" s="45"/>
      <c r="M301" s="227" t="s">
        <v>1</v>
      </c>
      <c r="N301" s="228" t="s">
        <v>41</v>
      </c>
      <c r="O301" s="92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1" t="s">
        <v>191</v>
      </c>
      <c r="AT301" s="231" t="s">
        <v>186</v>
      </c>
      <c r="AU301" s="231" t="s">
        <v>87</v>
      </c>
      <c r="AY301" s="18" t="s">
        <v>184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84</v>
      </c>
      <c r="BK301" s="232">
        <f>ROUND(I301*H301,2)</f>
        <v>0</v>
      </c>
      <c r="BL301" s="18" t="s">
        <v>191</v>
      </c>
      <c r="BM301" s="231" t="s">
        <v>433</v>
      </c>
    </row>
    <row r="302" s="14" customFormat="1">
      <c r="A302" s="14"/>
      <c r="B302" s="244"/>
      <c r="C302" s="245"/>
      <c r="D302" s="235" t="s">
        <v>193</v>
      </c>
      <c r="E302" s="246" t="s">
        <v>1</v>
      </c>
      <c r="F302" s="247" t="s">
        <v>123</v>
      </c>
      <c r="G302" s="245"/>
      <c r="H302" s="248">
        <v>4.5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4" t="s">
        <v>193</v>
      </c>
      <c r="AU302" s="254" t="s">
        <v>87</v>
      </c>
      <c r="AV302" s="14" t="s">
        <v>87</v>
      </c>
      <c r="AW302" s="14" t="s">
        <v>32</v>
      </c>
      <c r="AX302" s="14" t="s">
        <v>84</v>
      </c>
      <c r="AY302" s="254" t="s">
        <v>184</v>
      </c>
    </row>
    <row r="303" s="2" customFormat="1" ht="24.15" customHeight="1">
      <c r="A303" s="39"/>
      <c r="B303" s="40"/>
      <c r="C303" s="220" t="s">
        <v>434</v>
      </c>
      <c r="D303" s="220" t="s">
        <v>186</v>
      </c>
      <c r="E303" s="221" t="s">
        <v>435</v>
      </c>
      <c r="F303" s="222" t="s">
        <v>436</v>
      </c>
      <c r="G303" s="223" t="s">
        <v>189</v>
      </c>
      <c r="H303" s="224">
        <v>4.5</v>
      </c>
      <c r="I303" s="225"/>
      <c r="J303" s="226">
        <f>ROUND(I303*H303,2)</f>
        <v>0</v>
      </c>
      <c r="K303" s="222" t="s">
        <v>190</v>
      </c>
      <c r="L303" s="45"/>
      <c r="M303" s="227" t="s">
        <v>1</v>
      </c>
      <c r="N303" s="228" t="s">
        <v>41</v>
      </c>
      <c r="O303" s="92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1" t="s">
        <v>191</v>
      </c>
      <c r="AT303" s="231" t="s">
        <v>186</v>
      </c>
      <c r="AU303" s="231" t="s">
        <v>87</v>
      </c>
      <c r="AY303" s="18" t="s">
        <v>184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8" t="s">
        <v>84</v>
      </c>
      <c r="BK303" s="232">
        <f>ROUND(I303*H303,2)</f>
        <v>0</v>
      </c>
      <c r="BL303" s="18" t="s">
        <v>191</v>
      </c>
      <c r="BM303" s="231" t="s">
        <v>437</v>
      </c>
    </row>
    <row r="304" s="14" customFormat="1">
      <c r="A304" s="14"/>
      <c r="B304" s="244"/>
      <c r="C304" s="245"/>
      <c r="D304" s="235" t="s">
        <v>193</v>
      </c>
      <c r="E304" s="246" t="s">
        <v>1</v>
      </c>
      <c r="F304" s="247" t="s">
        <v>123</v>
      </c>
      <c r="G304" s="245"/>
      <c r="H304" s="248">
        <v>4.5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193</v>
      </c>
      <c r="AU304" s="254" t="s">
        <v>87</v>
      </c>
      <c r="AV304" s="14" t="s">
        <v>87</v>
      </c>
      <c r="AW304" s="14" t="s">
        <v>32</v>
      </c>
      <c r="AX304" s="14" t="s">
        <v>84</v>
      </c>
      <c r="AY304" s="254" t="s">
        <v>184</v>
      </c>
    </row>
    <row r="305" s="2" customFormat="1" ht="14.4" customHeight="1">
      <c r="A305" s="39"/>
      <c r="B305" s="40"/>
      <c r="C305" s="277" t="s">
        <v>438</v>
      </c>
      <c r="D305" s="277" t="s">
        <v>401</v>
      </c>
      <c r="E305" s="278" t="s">
        <v>439</v>
      </c>
      <c r="F305" s="279" t="s">
        <v>440</v>
      </c>
      <c r="G305" s="280" t="s">
        <v>441</v>
      </c>
      <c r="H305" s="281">
        <v>0.13500000000000001</v>
      </c>
      <c r="I305" s="282"/>
      <c r="J305" s="283">
        <f>ROUND(I305*H305,2)</f>
        <v>0</v>
      </c>
      <c r="K305" s="279" t="s">
        <v>190</v>
      </c>
      <c r="L305" s="284"/>
      <c r="M305" s="285" t="s">
        <v>1</v>
      </c>
      <c r="N305" s="286" t="s">
        <v>41</v>
      </c>
      <c r="O305" s="92"/>
      <c r="P305" s="229">
        <f>O305*H305</f>
        <v>0</v>
      </c>
      <c r="Q305" s="229">
        <v>0.001</v>
      </c>
      <c r="R305" s="229">
        <f>Q305*H305</f>
        <v>0.000135</v>
      </c>
      <c r="S305" s="229">
        <v>0</v>
      </c>
      <c r="T305" s="23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1" t="s">
        <v>226</v>
      </c>
      <c r="AT305" s="231" t="s">
        <v>401</v>
      </c>
      <c r="AU305" s="231" t="s">
        <v>87</v>
      </c>
      <c r="AY305" s="18" t="s">
        <v>184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8" t="s">
        <v>84</v>
      </c>
      <c r="BK305" s="232">
        <f>ROUND(I305*H305,2)</f>
        <v>0</v>
      </c>
      <c r="BL305" s="18" t="s">
        <v>191</v>
      </c>
      <c r="BM305" s="231" t="s">
        <v>442</v>
      </c>
    </row>
    <row r="306" s="14" customFormat="1">
      <c r="A306" s="14"/>
      <c r="B306" s="244"/>
      <c r="C306" s="245"/>
      <c r="D306" s="235" t="s">
        <v>193</v>
      </c>
      <c r="E306" s="246" t="s">
        <v>1</v>
      </c>
      <c r="F306" s="247" t="s">
        <v>443</v>
      </c>
      <c r="G306" s="245"/>
      <c r="H306" s="248">
        <v>0.13500000000000001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193</v>
      </c>
      <c r="AU306" s="254" t="s">
        <v>87</v>
      </c>
      <c r="AV306" s="14" t="s">
        <v>87</v>
      </c>
      <c r="AW306" s="14" t="s">
        <v>32</v>
      </c>
      <c r="AX306" s="14" t="s">
        <v>84</v>
      </c>
      <c r="AY306" s="254" t="s">
        <v>184</v>
      </c>
    </row>
    <row r="307" s="12" customFormat="1" ht="22.8" customHeight="1">
      <c r="A307" s="12"/>
      <c r="B307" s="204"/>
      <c r="C307" s="205"/>
      <c r="D307" s="206" t="s">
        <v>75</v>
      </c>
      <c r="E307" s="218" t="s">
        <v>87</v>
      </c>
      <c r="F307" s="218" t="s">
        <v>444</v>
      </c>
      <c r="G307" s="205"/>
      <c r="H307" s="205"/>
      <c r="I307" s="208"/>
      <c r="J307" s="219">
        <f>BK307</f>
        <v>0</v>
      </c>
      <c r="K307" s="205"/>
      <c r="L307" s="210"/>
      <c r="M307" s="211"/>
      <c r="N307" s="212"/>
      <c r="O307" s="212"/>
      <c r="P307" s="213">
        <f>SUM(P308:P310)</f>
        <v>0</v>
      </c>
      <c r="Q307" s="212"/>
      <c r="R307" s="213">
        <f>SUM(R308:R310)</f>
        <v>58.746030000000005</v>
      </c>
      <c r="S307" s="212"/>
      <c r="T307" s="214">
        <f>SUM(T308:T310)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5" t="s">
        <v>84</v>
      </c>
      <c r="AT307" s="216" t="s">
        <v>75</v>
      </c>
      <c r="AU307" s="216" t="s">
        <v>84</v>
      </c>
      <c r="AY307" s="215" t="s">
        <v>184</v>
      </c>
      <c r="BK307" s="217">
        <f>SUM(BK308:BK310)</f>
        <v>0</v>
      </c>
    </row>
    <row r="308" s="2" customFormat="1" ht="37.8" customHeight="1">
      <c r="A308" s="39"/>
      <c r="B308" s="40"/>
      <c r="C308" s="220" t="s">
        <v>445</v>
      </c>
      <c r="D308" s="220" t="s">
        <v>186</v>
      </c>
      <c r="E308" s="221" t="s">
        <v>446</v>
      </c>
      <c r="F308" s="222" t="s">
        <v>447</v>
      </c>
      <c r="G308" s="223" t="s">
        <v>217</v>
      </c>
      <c r="H308" s="224">
        <v>287</v>
      </c>
      <c r="I308" s="225"/>
      <c r="J308" s="226">
        <f>ROUND(I308*H308,2)</f>
        <v>0</v>
      </c>
      <c r="K308" s="222" t="s">
        <v>190</v>
      </c>
      <c r="L308" s="45"/>
      <c r="M308" s="227" t="s">
        <v>1</v>
      </c>
      <c r="N308" s="228" t="s">
        <v>41</v>
      </c>
      <c r="O308" s="92"/>
      <c r="P308" s="229">
        <f>O308*H308</f>
        <v>0</v>
      </c>
      <c r="Q308" s="229">
        <v>0.20469000000000001</v>
      </c>
      <c r="R308" s="229">
        <f>Q308*H308</f>
        <v>58.746030000000005</v>
      </c>
      <c r="S308" s="229">
        <v>0</v>
      </c>
      <c r="T308" s="23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1" t="s">
        <v>191</v>
      </c>
      <c r="AT308" s="231" t="s">
        <v>186</v>
      </c>
      <c r="AU308" s="231" t="s">
        <v>87</v>
      </c>
      <c r="AY308" s="18" t="s">
        <v>184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8" t="s">
        <v>84</v>
      </c>
      <c r="BK308" s="232">
        <f>ROUND(I308*H308,2)</f>
        <v>0</v>
      </c>
      <c r="BL308" s="18" t="s">
        <v>191</v>
      </c>
      <c r="BM308" s="231" t="s">
        <v>448</v>
      </c>
    </row>
    <row r="309" s="13" customFormat="1">
      <c r="A309" s="13"/>
      <c r="B309" s="233"/>
      <c r="C309" s="234"/>
      <c r="D309" s="235" t="s">
        <v>193</v>
      </c>
      <c r="E309" s="236" t="s">
        <v>1</v>
      </c>
      <c r="F309" s="237" t="s">
        <v>194</v>
      </c>
      <c r="G309" s="234"/>
      <c r="H309" s="236" t="s">
        <v>1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193</v>
      </c>
      <c r="AU309" s="243" t="s">
        <v>87</v>
      </c>
      <c r="AV309" s="13" t="s">
        <v>84</v>
      </c>
      <c r="AW309" s="13" t="s">
        <v>32</v>
      </c>
      <c r="AX309" s="13" t="s">
        <v>76</v>
      </c>
      <c r="AY309" s="243" t="s">
        <v>184</v>
      </c>
    </row>
    <row r="310" s="14" customFormat="1">
      <c r="A310" s="14"/>
      <c r="B310" s="244"/>
      <c r="C310" s="245"/>
      <c r="D310" s="235" t="s">
        <v>193</v>
      </c>
      <c r="E310" s="246" t="s">
        <v>1</v>
      </c>
      <c r="F310" s="247" t="s">
        <v>449</v>
      </c>
      <c r="G310" s="245"/>
      <c r="H310" s="248">
        <v>287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4" t="s">
        <v>193</v>
      </c>
      <c r="AU310" s="254" t="s">
        <v>87</v>
      </c>
      <c r="AV310" s="14" t="s">
        <v>87</v>
      </c>
      <c r="AW310" s="14" t="s">
        <v>32</v>
      </c>
      <c r="AX310" s="14" t="s">
        <v>84</v>
      </c>
      <c r="AY310" s="254" t="s">
        <v>184</v>
      </c>
    </row>
    <row r="311" s="12" customFormat="1" ht="22.8" customHeight="1">
      <c r="A311" s="12"/>
      <c r="B311" s="204"/>
      <c r="C311" s="205"/>
      <c r="D311" s="206" t="s">
        <v>75</v>
      </c>
      <c r="E311" s="218" t="s">
        <v>14</v>
      </c>
      <c r="F311" s="218" t="s">
        <v>450</v>
      </c>
      <c r="G311" s="205"/>
      <c r="H311" s="205"/>
      <c r="I311" s="208"/>
      <c r="J311" s="219">
        <f>BK311</f>
        <v>0</v>
      </c>
      <c r="K311" s="205"/>
      <c r="L311" s="210"/>
      <c r="M311" s="211"/>
      <c r="N311" s="212"/>
      <c r="O311" s="212"/>
      <c r="P311" s="213">
        <f>SUM(P312:P315)</f>
        <v>0</v>
      </c>
      <c r="Q311" s="212"/>
      <c r="R311" s="213">
        <f>SUM(R312:R315)</f>
        <v>0.20200000000000001</v>
      </c>
      <c r="S311" s="212"/>
      <c r="T311" s="214">
        <f>SUM(T312:T315)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5" t="s">
        <v>84</v>
      </c>
      <c r="AT311" s="216" t="s">
        <v>75</v>
      </c>
      <c r="AU311" s="216" t="s">
        <v>84</v>
      </c>
      <c r="AY311" s="215" t="s">
        <v>184</v>
      </c>
      <c r="BK311" s="217">
        <f>SUM(BK312:BK315)</f>
        <v>0</v>
      </c>
    </row>
    <row r="312" s="2" customFormat="1" ht="14.4" customHeight="1">
      <c r="A312" s="39"/>
      <c r="B312" s="40"/>
      <c r="C312" s="277" t="s">
        <v>451</v>
      </c>
      <c r="D312" s="277" t="s">
        <v>401</v>
      </c>
      <c r="E312" s="278" t="s">
        <v>452</v>
      </c>
      <c r="F312" s="279" t="s">
        <v>453</v>
      </c>
      <c r="G312" s="280" t="s">
        <v>454</v>
      </c>
      <c r="H312" s="281">
        <v>2</v>
      </c>
      <c r="I312" s="282"/>
      <c r="J312" s="283">
        <f>ROUND(I312*H312,2)</f>
        <v>0</v>
      </c>
      <c r="K312" s="279" t="s">
        <v>1</v>
      </c>
      <c r="L312" s="284"/>
      <c r="M312" s="285" t="s">
        <v>1</v>
      </c>
      <c r="N312" s="286" t="s">
        <v>41</v>
      </c>
      <c r="O312" s="92"/>
      <c r="P312" s="229">
        <f>O312*H312</f>
        <v>0</v>
      </c>
      <c r="Q312" s="229">
        <v>0.10100000000000001</v>
      </c>
      <c r="R312" s="229">
        <f>Q312*H312</f>
        <v>0.20200000000000001</v>
      </c>
      <c r="S312" s="229">
        <v>0</v>
      </c>
      <c r="T312" s="23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1" t="s">
        <v>226</v>
      </c>
      <c r="AT312" s="231" t="s">
        <v>401</v>
      </c>
      <c r="AU312" s="231" t="s">
        <v>87</v>
      </c>
      <c r="AY312" s="18" t="s">
        <v>184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8" t="s">
        <v>84</v>
      </c>
      <c r="BK312" s="232">
        <f>ROUND(I312*H312,2)</f>
        <v>0</v>
      </c>
      <c r="BL312" s="18" t="s">
        <v>191</v>
      </c>
      <c r="BM312" s="231" t="s">
        <v>455</v>
      </c>
    </row>
    <row r="313" s="13" customFormat="1">
      <c r="A313" s="13"/>
      <c r="B313" s="233"/>
      <c r="C313" s="234"/>
      <c r="D313" s="235" t="s">
        <v>193</v>
      </c>
      <c r="E313" s="236" t="s">
        <v>1</v>
      </c>
      <c r="F313" s="237" t="s">
        <v>456</v>
      </c>
      <c r="G313" s="234"/>
      <c r="H313" s="236" t="s">
        <v>1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193</v>
      </c>
      <c r="AU313" s="243" t="s">
        <v>87</v>
      </c>
      <c r="AV313" s="13" t="s">
        <v>84</v>
      </c>
      <c r="AW313" s="13" t="s">
        <v>32</v>
      </c>
      <c r="AX313" s="13" t="s">
        <v>76</v>
      </c>
      <c r="AY313" s="243" t="s">
        <v>184</v>
      </c>
    </row>
    <row r="314" s="13" customFormat="1">
      <c r="A314" s="13"/>
      <c r="B314" s="233"/>
      <c r="C314" s="234"/>
      <c r="D314" s="235" t="s">
        <v>193</v>
      </c>
      <c r="E314" s="236" t="s">
        <v>1</v>
      </c>
      <c r="F314" s="237" t="s">
        <v>457</v>
      </c>
      <c r="G314" s="234"/>
      <c r="H314" s="236" t="s">
        <v>1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193</v>
      </c>
      <c r="AU314" s="243" t="s">
        <v>87</v>
      </c>
      <c r="AV314" s="13" t="s">
        <v>84</v>
      </c>
      <c r="AW314" s="13" t="s">
        <v>32</v>
      </c>
      <c r="AX314" s="13" t="s">
        <v>76</v>
      </c>
      <c r="AY314" s="243" t="s">
        <v>184</v>
      </c>
    </row>
    <row r="315" s="14" customFormat="1">
      <c r="A315" s="14"/>
      <c r="B315" s="244"/>
      <c r="C315" s="245"/>
      <c r="D315" s="235" t="s">
        <v>193</v>
      </c>
      <c r="E315" s="246" t="s">
        <v>1</v>
      </c>
      <c r="F315" s="247" t="s">
        <v>87</v>
      </c>
      <c r="G315" s="245"/>
      <c r="H315" s="248">
        <v>2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193</v>
      </c>
      <c r="AU315" s="254" t="s">
        <v>87</v>
      </c>
      <c r="AV315" s="14" t="s">
        <v>87</v>
      </c>
      <c r="AW315" s="14" t="s">
        <v>32</v>
      </c>
      <c r="AX315" s="14" t="s">
        <v>84</v>
      </c>
      <c r="AY315" s="254" t="s">
        <v>184</v>
      </c>
    </row>
    <row r="316" s="12" customFormat="1" ht="22.8" customHeight="1">
      <c r="A316" s="12"/>
      <c r="B316" s="204"/>
      <c r="C316" s="205"/>
      <c r="D316" s="206" t="s">
        <v>75</v>
      </c>
      <c r="E316" s="218" t="s">
        <v>191</v>
      </c>
      <c r="F316" s="218" t="s">
        <v>458</v>
      </c>
      <c r="G316" s="205"/>
      <c r="H316" s="205"/>
      <c r="I316" s="208"/>
      <c r="J316" s="219">
        <f>BK316</f>
        <v>0</v>
      </c>
      <c r="K316" s="205"/>
      <c r="L316" s="210"/>
      <c r="M316" s="211"/>
      <c r="N316" s="212"/>
      <c r="O316" s="212"/>
      <c r="P316" s="213">
        <f>SUM(P317:P323)</f>
        <v>0</v>
      </c>
      <c r="Q316" s="212"/>
      <c r="R316" s="213">
        <f>SUM(R317:R323)</f>
        <v>0.37481580000000003</v>
      </c>
      <c r="S316" s="212"/>
      <c r="T316" s="214">
        <f>SUM(T317:T323)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84</v>
      </c>
      <c r="AY316" s="215" t="s">
        <v>184</v>
      </c>
      <c r="BK316" s="217">
        <f>SUM(BK317:BK323)</f>
        <v>0</v>
      </c>
    </row>
    <row r="317" s="2" customFormat="1" ht="14.4" customHeight="1">
      <c r="A317" s="39"/>
      <c r="B317" s="40"/>
      <c r="C317" s="220" t="s">
        <v>459</v>
      </c>
      <c r="D317" s="220" t="s">
        <v>186</v>
      </c>
      <c r="E317" s="221" t="s">
        <v>460</v>
      </c>
      <c r="F317" s="222" t="s">
        <v>461</v>
      </c>
      <c r="G317" s="223" t="s">
        <v>372</v>
      </c>
      <c r="H317" s="224">
        <v>24.202000000000002</v>
      </c>
      <c r="I317" s="225"/>
      <c r="J317" s="226">
        <f>ROUND(I317*H317,2)</f>
        <v>0</v>
      </c>
      <c r="K317" s="222" t="s">
        <v>190</v>
      </c>
      <c r="L317" s="45"/>
      <c r="M317" s="227" t="s">
        <v>1</v>
      </c>
      <c r="N317" s="228" t="s">
        <v>41</v>
      </c>
      <c r="O317" s="92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1" t="s">
        <v>191</v>
      </c>
      <c r="AT317" s="231" t="s">
        <v>186</v>
      </c>
      <c r="AU317" s="231" t="s">
        <v>87</v>
      </c>
      <c r="AY317" s="18" t="s">
        <v>184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8" t="s">
        <v>84</v>
      </c>
      <c r="BK317" s="232">
        <f>ROUND(I317*H317,2)</f>
        <v>0</v>
      </c>
      <c r="BL317" s="18" t="s">
        <v>191</v>
      </c>
      <c r="BM317" s="231" t="s">
        <v>462</v>
      </c>
    </row>
    <row r="318" s="14" customFormat="1">
      <c r="A318" s="14"/>
      <c r="B318" s="244"/>
      <c r="C318" s="245"/>
      <c r="D318" s="235" t="s">
        <v>193</v>
      </c>
      <c r="E318" s="246" t="s">
        <v>1</v>
      </c>
      <c r="F318" s="247" t="s">
        <v>99</v>
      </c>
      <c r="G318" s="245"/>
      <c r="H318" s="248">
        <v>24.202000000000002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193</v>
      </c>
      <c r="AU318" s="254" t="s">
        <v>87</v>
      </c>
      <c r="AV318" s="14" t="s">
        <v>87</v>
      </c>
      <c r="AW318" s="14" t="s">
        <v>32</v>
      </c>
      <c r="AX318" s="14" t="s">
        <v>84</v>
      </c>
      <c r="AY318" s="254" t="s">
        <v>184</v>
      </c>
    </row>
    <row r="319" s="2" customFormat="1" ht="24.15" customHeight="1">
      <c r="A319" s="39"/>
      <c r="B319" s="40"/>
      <c r="C319" s="220" t="s">
        <v>463</v>
      </c>
      <c r="D319" s="220" t="s">
        <v>186</v>
      </c>
      <c r="E319" s="221" t="s">
        <v>464</v>
      </c>
      <c r="F319" s="222" t="s">
        <v>465</v>
      </c>
      <c r="G319" s="223" t="s">
        <v>372</v>
      </c>
      <c r="H319" s="224">
        <v>0.16200000000000001</v>
      </c>
      <c r="I319" s="225"/>
      <c r="J319" s="226">
        <f>ROUND(I319*H319,2)</f>
        <v>0</v>
      </c>
      <c r="K319" s="222" t="s">
        <v>1</v>
      </c>
      <c r="L319" s="45"/>
      <c r="M319" s="227" t="s">
        <v>1</v>
      </c>
      <c r="N319" s="228" t="s">
        <v>41</v>
      </c>
      <c r="O319" s="92"/>
      <c r="P319" s="229">
        <f>O319*H319</f>
        <v>0</v>
      </c>
      <c r="Q319" s="229">
        <v>2.234</v>
      </c>
      <c r="R319" s="229">
        <f>Q319*H319</f>
        <v>0.36190800000000001</v>
      </c>
      <c r="S319" s="229">
        <v>0</v>
      </c>
      <c r="T319" s="23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1" t="s">
        <v>191</v>
      </c>
      <c r="AT319" s="231" t="s">
        <v>186</v>
      </c>
      <c r="AU319" s="231" t="s">
        <v>87</v>
      </c>
      <c r="AY319" s="18" t="s">
        <v>184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8" t="s">
        <v>84</v>
      </c>
      <c r="BK319" s="232">
        <f>ROUND(I319*H319,2)</f>
        <v>0</v>
      </c>
      <c r="BL319" s="18" t="s">
        <v>191</v>
      </c>
      <c r="BM319" s="231" t="s">
        <v>466</v>
      </c>
    </row>
    <row r="320" s="14" customFormat="1">
      <c r="A320" s="14"/>
      <c r="B320" s="244"/>
      <c r="C320" s="245"/>
      <c r="D320" s="235" t="s">
        <v>193</v>
      </c>
      <c r="E320" s="246" t="s">
        <v>1</v>
      </c>
      <c r="F320" s="247" t="s">
        <v>149</v>
      </c>
      <c r="G320" s="245"/>
      <c r="H320" s="248">
        <v>0.16200000000000001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4" t="s">
        <v>193</v>
      </c>
      <c r="AU320" s="254" t="s">
        <v>87</v>
      </c>
      <c r="AV320" s="14" t="s">
        <v>87</v>
      </c>
      <c r="AW320" s="14" t="s">
        <v>32</v>
      </c>
      <c r="AX320" s="14" t="s">
        <v>84</v>
      </c>
      <c r="AY320" s="254" t="s">
        <v>184</v>
      </c>
    </row>
    <row r="321" s="2" customFormat="1" ht="14.4" customHeight="1">
      <c r="A321" s="39"/>
      <c r="B321" s="40"/>
      <c r="C321" s="220" t="s">
        <v>467</v>
      </c>
      <c r="D321" s="220" t="s">
        <v>186</v>
      </c>
      <c r="E321" s="221" t="s">
        <v>468</v>
      </c>
      <c r="F321" s="222" t="s">
        <v>469</v>
      </c>
      <c r="G321" s="223" t="s">
        <v>470</v>
      </c>
      <c r="H321" s="224">
        <v>2.02</v>
      </c>
      <c r="I321" s="225"/>
      <c r="J321" s="226">
        <f>ROUND(I321*H321,2)</f>
        <v>0</v>
      </c>
      <c r="K321" s="222" t="s">
        <v>1</v>
      </c>
      <c r="L321" s="45"/>
      <c r="M321" s="227" t="s">
        <v>1</v>
      </c>
      <c r="N321" s="228" t="s">
        <v>41</v>
      </c>
      <c r="O321" s="92"/>
      <c r="P321" s="229">
        <f>O321*H321</f>
        <v>0</v>
      </c>
      <c r="Q321" s="229">
        <v>0.0063899999999999998</v>
      </c>
      <c r="R321" s="229">
        <f>Q321*H321</f>
        <v>0.012907800000000001</v>
      </c>
      <c r="S321" s="229">
        <v>0</v>
      </c>
      <c r="T321" s="23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1" t="s">
        <v>191</v>
      </c>
      <c r="AT321" s="231" t="s">
        <v>186</v>
      </c>
      <c r="AU321" s="231" t="s">
        <v>87</v>
      </c>
      <c r="AY321" s="18" t="s">
        <v>184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8" t="s">
        <v>84</v>
      </c>
      <c r="BK321" s="232">
        <f>ROUND(I321*H321,2)</f>
        <v>0</v>
      </c>
      <c r="BL321" s="18" t="s">
        <v>191</v>
      </c>
      <c r="BM321" s="231" t="s">
        <v>471</v>
      </c>
    </row>
    <row r="322" s="13" customFormat="1">
      <c r="A322" s="13"/>
      <c r="B322" s="233"/>
      <c r="C322" s="234"/>
      <c r="D322" s="235" t="s">
        <v>193</v>
      </c>
      <c r="E322" s="236" t="s">
        <v>1</v>
      </c>
      <c r="F322" s="237" t="s">
        <v>472</v>
      </c>
      <c r="G322" s="234"/>
      <c r="H322" s="236" t="s">
        <v>1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193</v>
      </c>
      <c r="AU322" s="243" t="s">
        <v>87</v>
      </c>
      <c r="AV322" s="13" t="s">
        <v>84</v>
      </c>
      <c r="AW322" s="13" t="s">
        <v>32</v>
      </c>
      <c r="AX322" s="13" t="s">
        <v>76</v>
      </c>
      <c r="AY322" s="243" t="s">
        <v>184</v>
      </c>
    </row>
    <row r="323" s="14" customFormat="1">
      <c r="A323" s="14"/>
      <c r="B323" s="244"/>
      <c r="C323" s="245"/>
      <c r="D323" s="235" t="s">
        <v>193</v>
      </c>
      <c r="E323" s="246" t="s">
        <v>1</v>
      </c>
      <c r="F323" s="247" t="s">
        <v>473</v>
      </c>
      <c r="G323" s="245"/>
      <c r="H323" s="248">
        <v>2.02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4" t="s">
        <v>193</v>
      </c>
      <c r="AU323" s="254" t="s">
        <v>87</v>
      </c>
      <c r="AV323" s="14" t="s">
        <v>87</v>
      </c>
      <c r="AW323" s="14" t="s">
        <v>32</v>
      </c>
      <c r="AX323" s="14" t="s">
        <v>84</v>
      </c>
      <c r="AY323" s="254" t="s">
        <v>184</v>
      </c>
    </row>
    <row r="324" s="12" customFormat="1" ht="22.8" customHeight="1">
      <c r="A324" s="12"/>
      <c r="B324" s="204"/>
      <c r="C324" s="205"/>
      <c r="D324" s="206" t="s">
        <v>75</v>
      </c>
      <c r="E324" s="218" t="s">
        <v>210</v>
      </c>
      <c r="F324" s="218" t="s">
        <v>474</v>
      </c>
      <c r="G324" s="205"/>
      <c r="H324" s="205"/>
      <c r="I324" s="208"/>
      <c r="J324" s="219">
        <f>BK324</f>
        <v>0</v>
      </c>
      <c r="K324" s="205"/>
      <c r="L324" s="210"/>
      <c r="M324" s="211"/>
      <c r="N324" s="212"/>
      <c r="O324" s="212"/>
      <c r="P324" s="213">
        <f>SUM(P325:P346)</f>
        <v>0</v>
      </c>
      <c r="Q324" s="212"/>
      <c r="R324" s="213">
        <f>SUM(R325:R346)</f>
        <v>394.0996007</v>
      </c>
      <c r="S324" s="212"/>
      <c r="T324" s="214">
        <f>SUM(T325:T346)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5" t="s">
        <v>84</v>
      </c>
      <c r="AT324" s="216" t="s">
        <v>75</v>
      </c>
      <c r="AU324" s="216" t="s">
        <v>84</v>
      </c>
      <c r="AY324" s="215" t="s">
        <v>184</v>
      </c>
      <c r="BK324" s="217">
        <f>SUM(BK325:BK346)</f>
        <v>0</v>
      </c>
    </row>
    <row r="325" s="2" customFormat="1" ht="14.4" customHeight="1">
      <c r="A325" s="39"/>
      <c r="B325" s="40"/>
      <c r="C325" s="220" t="s">
        <v>475</v>
      </c>
      <c r="D325" s="220" t="s">
        <v>186</v>
      </c>
      <c r="E325" s="221" t="s">
        <v>476</v>
      </c>
      <c r="F325" s="222" t="s">
        <v>477</v>
      </c>
      <c r="G325" s="223" t="s">
        <v>189</v>
      </c>
      <c r="H325" s="224">
        <v>285.38900000000001</v>
      </c>
      <c r="I325" s="225"/>
      <c r="J325" s="226">
        <f>ROUND(I325*H325,2)</f>
        <v>0</v>
      </c>
      <c r="K325" s="222" t="s">
        <v>190</v>
      </c>
      <c r="L325" s="45"/>
      <c r="M325" s="227" t="s">
        <v>1</v>
      </c>
      <c r="N325" s="228" t="s">
        <v>41</v>
      </c>
      <c r="O325" s="92"/>
      <c r="P325" s="229">
        <f>O325*H325</f>
        <v>0</v>
      </c>
      <c r="Q325" s="229">
        <v>0.57499999999999996</v>
      </c>
      <c r="R325" s="229">
        <f>Q325*H325</f>
        <v>164.09867499999999</v>
      </c>
      <c r="S325" s="229">
        <v>0</v>
      </c>
      <c r="T325" s="23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1" t="s">
        <v>191</v>
      </c>
      <c r="AT325" s="231" t="s">
        <v>186</v>
      </c>
      <c r="AU325" s="231" t="s">
        <v>87</v>
      </c>
      <c r="AY325" s="18" t="s">
        <v>184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8" t="s">
        <v>84</v>
      </c>
      <c r="BK325" s="232">
        <f>ROUND(I325*H325,2)</f>
        <v>0</v>
      </c>
      <c r="BL325" s="18" t="s">
        <v>191</v>
      </c>
      <c r="BM325" s="231" t="s">
        <v>478</v>
      </c>
    </row>
    <row r="326" s="14" customFormat="1">
      <c r="A326" s="14"/>
      <c r="B326" s="244"/>
      <c r="C326" s="245"/>
      <c r="D326" s="235" t="s">
        <v>193</v>
      </c>
      <c r="E326" s="246" t="s">
        <v>1</v>
      </c>
      <c r="F326" s="247" t="s">
        <v>479</v>
      </c>
      <c r="G326" s="245"/>
      <c r="H326" s="248">
        <v>285.38900000000001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193</v>
      </c>
      <c r="AU326" s="254" t="s">
        <v>87</v>
      </c>
      <c r="AV326" s="14" t="s">
        <v>87</v>
      </c>
      <c r="AW326" s="14" t="s">
        <v>32</v>
      </c>
      <c r="AX326" s="14" t="s">
        <v>84</v>
      </c>
      <c r="AY326" s="254" t="s">
        <v>184</v>
      </c>
    </row>
    <row r="327" s="2" customFormat="1" ht="24.15" customHeight="1">
      <c r="A327" s="39"/>
      <c r="B327" s="40"/>
      <c r="C327" s="220" t="s">
        <v>480</v>
      </c>
      <c r="D327" s="220" t="s">
        <v>186</v>
      </c>
      <c r="E327" s="221" t="s">
        <v>481</v>
      </c>
      <c r="F327" s="222" t="s">
        <v>482</v>
      </c>
      <c r="G327" s="223" t="s">
        <v>189</v>
      </c>
      <c r="H327" s="224">
        <v>274.88900000000001</v>
      </c>
      <c r="I327" s="225"/>
      <c r="J327" s="226">
        <f>ROUND(I327*H327,2)</f>
        <v>0</v>
      </c>
      <c r="K327" s="222" t="s">
        <v>190</v>
      </c>
      <c r="L327" s="45"/>
      <c r="M327" s="227" t="s">
        <v>1</v>
      </c>
      <c r="N327" s="228" t="s">
        <v>41</v>
      </c>
      <c r="O327" s="92"/>
      <c r="P327" s="229">
        <f>O327*H327</f>
        <v>0</v>
      </c>
      <c r="Q327" s="229">
        <v>0.33206000000000002</v>
      </c>
      <c r="R327" s="229">
        <f>Q327*H327</f>
        <v>91.279641340000012</v>
      </c>
      <c r="S327" s="229">
        <v>0</v>
      </c>
      <c r="T327" s="230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1" t="s">
        <v>191</v>
      </c>
      <c r="AT327" s="231" t="s">
        <v>186</v>
      </c>
      <c r="AU327" s="231" t="s">
        <v>87</v>
      </c>
      <c r="AY327" s="18" t="s">
        <v>184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8" t="s">
        <v>84</v>
      </c>
      <c r="BK327" s="232">
        <f>ROUND(I327*H327,2)</f>
        <v>0</v>
      </c>
      <c r="BL327" s="18" t="s">
        <v>191</v>
      </c>
      <c r="BM327" s="231" t="s">
        <v>483</v>
      </c>
    </row>
    <row r="328" s="14" customFormat="1">
      <c r="A328" s="14"/>
      <c r="B328" s="244"/>
      <c r="C328" s="245"/>
      <c r="D328" s="235" t="s">
        <v>193</v>
      </c>
      <c r="E328" s="246" t="s">
        <v>1</v>
      </c>
      <c r="F328" s="247" t="s">
        <v>102</v>
      </c>
      <c r="G328" s="245"/>
      <c r="H328" s="248">
        <v>274.88900000000001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4" t="s">
        <v>193</v>
      </c>
      <c r="AU328" s="254" t="s">
        <v>87</v>
      </c>
      <c r="AV328" s="14" t="s">
        <v>87</v>
      </c>
      <c r="AW328" s="14" t="s">
        <v>32</v>
      </c>
      <c r="AX328" s="14" t="s">
        <v>84</v>
      </c>
      <c r="AY328" s="254" t="s">
        <v>184</v>
      </c>
    </row>
    <row r="329" s="2" customFormat="1" ht="24.15" customHeight="1">
      <c r="A329" s="39"/>
      <c r="B329" s="40"/>
      <c r="C329" s="220" t="s">
        <v>484</v>
      </c>
      <c r="D329" s="220" t="s">
        <v>186</v>
      </c>
      <c r="E329" s="221" t="s">
        <v>485</v>
      </c>
      <c r="F329" s="222" t="s">
        <v>486</v>
      </c>
      <c r="G329" s="223" t="s">
        <v>189</v>
      </c>
      <c r="H329" s="224">
        <v>10.5</v>
      </c>
      <c r="I329" s="225"/>
      <c r="J329" s="226">
        <f>ROUND(I329*H329,2)</f>
        <v>0</v>
      </c>
      <c r="K329" s="222" t="s">
        <v>190</v>
      </c>
      <c r="L329" s="45"/>
      <c r="M329" s="227" t="s">
        <v>1</v>
      </c>
      <c r="N329" s="228" t="s">
        <v>41</v>
      </c>
      <c r="O329" s="92"/>
      <c r="P329" s="229">
        <f>O329*H329</f>
        <v>0</v>
      </c>
      <c r="Q329" s="229">
        <v>0.38313999999999998</v>
      </c>
      <c r="R329" s="229">
        <f>Q329*H329</f>
        <v>4.0229699999999999</v>
      </c>
      <c r="S329" s="229">
        <v>0</v>
      </c>
      <c r="T329" s="23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1" t="s">
        <v>191</v>
      </c>
      <c r="AT329" s="231" t="s">
        <v>186</v>
      </c>
      <c r="AU329" s="231" t="s">
        <v>87</v>
      </c>
      <c r="AY329" s="18" t="s">
        <v>184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8" t="s">
        <v>84</v>
      </c>
      <c r="BK329" s="232">
        <f>ROUND(I329*H329,2)</f>
        <v>0</v>
      </c>
      <c r="BL329" s="18" t="s">
        <v>191</v>
      </c>
      <c r="BM329" s="231" t="s">
        <v>487</v>
      </c>
    </row>
    <row r="330" s="14" customFormat="1">
      <c r="A330" s="14"/>
      <c r="B330" s="244"/>
      <c r="C330" s="245"/>
      <c r="D330" s="235" t="s">
        <v>193</v>
      </c>
      <c r="E330" s="246" t="s">
        <v>1</v>
      </c>
      <c r="F330" s="247" t="s">
        <v>141</v>
      </c>
      <c r="G330" s="245"/>
      <c r="H330" s="248">
        <v>10.5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4" t="s">
        <v>193</v>
      </c>
      <c r="AU330" s="254" t="s">
        <v>87</v>
      </c>
      <c r="AV330" s="14" t="s">
        <v>87</v>
      </c>
      <c r="AW330" s="14" t="s">
        <v>32</v>
      </c>
      <c r="AX330" s="14" t="s">
        <v>84</v>
      </c>
      <c r="AY330" s="254" t="s">
        <v>184</v>
      </c>
    </row>
    <row r="331" s="2" customFormat="1" ht="24.15" customHeight="1">
      <c r="A331" s="39"/>
      <c r="B331" s="40"/>
      <c r="C331" s="220" t="s">
        <v>488</v>
      </c>
      <c r="D331" s="220" t="s">
        <v>186</v>
      </c>
      <c r="E331" s="221" t="s">
        <v>489</v>
      </c>
      <c r="F331" s="222" t="s">
        <v>490</v>
      </c>
      <c r="G331" s="223" t="s">
        <v>189</v>
      </c>
      <c r="H331" s="224">
        <v>274.88900000000001</v>
      </c>
      <c r="I331" s="225"/>
      <c r="J331" s="226">
        <f>ROUND(I331*H331,2)</f>
        <v>0</v>
      </c>
      <c r="K331" s="222" t="s">
        <v>190</v>
      </c>
      <c r="L331" s="45"/>
      <c r="M331" s="227" t="s">
        <v>1</v>
      </c>
      <c r="N331" s="228" t="s">
        <v>41</v>
      </c>
      <c r="O331" s="92"/>
      <c r="P331" s="229">
        <f>O331*H331</f>
        <v>0</v>
      </c>
      <c r="Q331" s="229">
        <v>0.0060099999999999997</v>
      </c>
      <c r="R331" s="229">
        <f>Q331*H331</f>
        <v>1.65208289</v>
      </c>
      <c r="S331" s="229">
        <v>0</v>
      </c>
      <c r="T331" s="23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1" t="s">
        <v>191</v>
      </c>
      <c r="AT331" s="231" t="s">
        <v>186</v>
      </c>
      <c r="AU331" s="231" t="s">
        <v>87</v>
      </c>
      <c r="AY331" s="18" t="s">
        <v>184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8" t="s">
        <v>84</v>
      </c>
      <c r="BK331" s="232">
        <f>ROUND(I331*H331,2)</f>
        <v>0</v>
      </c>
      <c r="BL331" s="18" t="s">
        <v>191</v>
      </c>
      <c r="BM331" s="231" t="s">
        <v>491</v>
      </c>
    </row>
    <row r="332" s="14" customFormat="1">
      <c r="A332" s="14"/>
      <c r="B332" s="244"/>
      <c r="C332" s="245"/>
      <c r="D332" s="235" t="s">
        <v>193</v>
      </c>
      <c r="E332" s="246" t="s">
        <v>1</v>
      </c>
      <c r="F332" s="247" t="s">
        <v>102</v>
      </c>
      <c r="G332" s="245"/>
      <c r="H332" s="248">
        <v>274.88900000000001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4" t="s">
        <v>193</v>
      </c>
      <c r="AU332" s="254" t="s">
        <v>87</v>
      </c>
      <c r="AV332" s="14" t="s">
        <v>87</v>
      </c>
      <c r="AW332" s="14" t="s">
        <v>32</v>
      </c>
      <c r="AX332" s="14" t="s">
        <v>84</v>
      </c>
      <c r="AY332" s="254" t="s">
        <v>184</v>
      </c>
    </row>
    <row r="333" s="2" customFormat="1" ht="14.4" customHeight="1">
      <c r="A333" s="39"/>
      <c r="B333" s="40"/>
      <c r="C333" s="220" t="s">
        <v>492</v>
      </c>
      <c r="D333" s="220" t="s">
        <v>186</v>
      </c>
      <c r="E333" s="221" t="s">
        <v>493</v>
      </c>
      <c r="F333" s="222" t="s">
        <v>494</v>
      </c>
      <c r="G333" s="223" t="s">
        <v>189</v>
      </c>
      <c r="H333" s="224">
        <v>594.41999999999996</v>
      </c>
      <c r="I333" s="225"/>
      <c r="J333" s="226">
        <f>ROUND(I333*H333,2)</f>
        <v>0</v>
      </c>
      <c r="K333" s="222" t="s">
        <v>190</v>
      </c>
      <c r="L333" s="45"/>
      <c r="M333" s="227" t="s">
        <v>1</v>
      </c>
      <c r="N333" s="228" t="s">
        <v>41</v>
      </c>
      <c r="O333" s="92"/>
      <c r="P333" s="229">
        <f>O333*H333</f>
        <v>0</v>
      </c>
      <c r="Q333" s="229">
        <v>0.00021000000000000001</v>
      </c>
      <c r="R333" s="229">
        <f>Q333*H333</f>
        <v>0.1248282</v>
      </c>
      <c r="S333" s="229">
        <v>0</v>
      </c>
      <c r="T333" s="230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1" t="s">
        <v>191</v>
      </c>
      <c r="AT333" s="231" t="s">
        <v>186</v>
      </c>
      <c r="AU333" s="231" t="s">
        <v>87</v>
      </c>
      <c r="AY333" s="18" t="s">
        <v>184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8" t="s">
        <v>84</v>
      </c>
      <c r="BK333" s="232">
        <f>ROUND(I333*H333,2)</f>
        <v>0</v>
      </c>
      <c r="BL333" s="18" t="s">
        <v>191</v>
      </c>
      <c r="BM333" s="231" t="s">
        <v>495</v>
      </c>
    </row>
    <row r="334" s="14" customFormat="1">
      <c r="A334" s="14"/>
      <c r="B334" s="244"/>
      <c r="C334" s="245"/>
      <c r="D334" s="235" t="s">
        <v>193</v>
      </c>
      <c r="E334" s="246" t="s">
        <v>1</v>
      </c>
      <c r="F334" s="247" t="s">
        <v>139</v>
      </c>
      <c r="G334" s="245"/>
      <c r="H334" s="248">
        <v>594.41999999999996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193</v>
      </c>
      <c r="AU334" s="254" t="s">
        <v>87</v>
      </c>
      <c r="AV334" s="14" t="s">
        <v>87</v>
      </c>
      <c r="AW334" s="14" t="s">
        <v>32</v>
      </c>
      <c r="AX334" s="14" t="s">
        <v>84</v>
      </c>
      <c r="AY334" s="254" t="s">
        <v>184</v>
      </c>
    </row>
    <row r="335" s="2" customFormat="1" ht="24.15" customHeight="1">
      <c r="A335" s="39"/>
      <c r="B335" s="40"/>
      <c r="C335" s="220" t="s">
        <v>496</v>
      </c>
      <c r="D335" s="220" t="s">
        <v>186</v>
      </c>
      <c r="E335" s="221" t="s">
        <v>497</v>
      </c>
      <c r="F335" s="222" t="s">
        <v>498</v>
      </c>
      <c r="G335" s="223" t="s">
        <v>189</v>
      </c>
      <c r="H335" s="224">
        <v>594.41999999999996</v>
      </c>
      <c r="I335" s="225"/>
      <c r="J335" s="226">
        <f>ROUND(I335*H335,2)</f>
        <v>0</v>
      </c>
      <c r="K335" s="222" t="s">
        <v>190</v>
      </c>
      <c r="L335" s="45"/>
      <c r="M335" s="227" t="s">
        <v>1</v>
      </c>
      <c r="N335" s="228" t="s">
        <v>41</v>
      </c>
      <c r="O335" s="92"/>
      <c r="P335" s="229">
        <f>O335*H335</f>
        <v>0</v>
      </c>
      <c r="Q335" s="229">
        <v>0.12966</v>
      </c>
      <c r="R335" s="229">
        <f>Q335*H335</f>
        <v>77.072497199999987</v>
      </c>
      <c r="S335" s="229">
        <v>0</v>
      </c>
      <c r="T335" s="23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1" t="s">
        <v>191</v>
      </c>
      <c r="AT335" s="231" t="s">
        <v>186</v>
      </c>
      <c r="AU335" s="231" t="s">
        <v>87</v>
      </c>
      <c r="AY335" s="18" t="s">
        <v>184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8" t="s">
        <v>84</v>
      </c>
      <c r="BK335" s="232">
        <f>ROUND(I335*H335,2)</f>
        <v>0</v>
      </c>
      <c r="BL335" s="18" t="s">
        <v>191</v>
      </c>
      <c r="BM335" s="231" t="s">
        <v>499</v>
      </c>
    </row>
    <row r="336" s="14" customFormat="1">
      <c r="A336" s="14"/>
      <c r="B336" s="244"/>
      <c r="C336" s="245"/>
      <c r="D336" s="235" t="s">
        <v>193</v>
      </c>
      <c r="E336" s="246" t="s">
        <v>1</v>
      </c>
      <c r="F336" s="247" t="s">
        <v>139</v>
      </c>
      <c r="G336" s="245"/>
      <c r="H336" s="248">
        <v>594.41999999999996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4" t="s">
        <v>193</v>
      </c>
      <c r="AU336" s="254" t="s">
        <v>87</v>
      </c>
      <c r="AV336" s="14" t="s">
        <v>87</v>
      </c>
      <c r="AW336" s="14" t="s">
        <v>32</v>
      </c>
      <c r="AX336" s="14" t="s">
        <v>84</v>
      </c>
      <c r="AY336" s="254" t="s">
        <v>184</v>
      </c>
    </row>
    <row r="337" s="2" customFormat="1" ht="24.15" customHeight="1">
      <c r="A337" s="39"/>
      <c r="B337" s="40"/>
      <c r="C337" s="220" t="s">
        <v>500</v>
      </c>
      <c r="D337" s="220" t="s">
        <v>186</v>
      </c>
      <c r="E337" s="221" t="s">
        <v>501</v>
      </c>
      <c r="F337" s="222" t="s">
        <v>502</v>
      </c>
      <c r="G337" s="223" t="s">
        <v>189</v>
      </c>
      <c r="H337" s="224">
        <v>274.88900000000001</v>
      </c>
      <c r="I337" s="225"/>
      <c r="J337" s="226">
        <f>ROUND(I337*H337,2)</f>
        <v>0</v>
      </c>
      <c r="K337" s="222" t="s">
        <v>190</v>
      </c>
      <c r="L337" s="45"/>
      <c r="M337" s="227" t="s">
        <v>1</v>
      </c>
      <c r="N337" s="228" t="s">
        <v>41</v>
      </c>
      <c r="O337" s="92"/>
      <c r="P337" s="229">
        <f>O337*H337</f>
        <v>0</v>
      </c>
      <c r="Q337" s="229">
        <v>0.18462999999999999</v>
      </c>
      <c r="R337" s="229">
        <f>Q337*H337</f>
        <v>50.752756069999997</v>
      </c>
      <c r="S337" s="229">
        <v>0</v>
      </c>
      <c r="T337" s="23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1" t="s">
        <v>191</v>
      </c>
      <c r="AT337" s="231" t="s">
        <v>186</v>
      </c>
      <c r="AU337" s="231" t="s">
        <v>87</v>
      </c>
      <c r="AY337" s="18" t="s">
        <v>184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8" t="s">
        <v>84</v>
      </c>
      <c r="BK337" s="232">
        <f>ROUND(I337*H337,2)</f>
        <v>0</v>
      </c>
      <c r="BL337" s="18" t="s">
        <v>191</v>
      </c>
      <c r="BM337" s="231" t="s">
        <v>503</v>
      </c>
    </row>
    <row r="338" s="14" customFormat="1">
      <c r="A338" s="14"/>
      <c r="B338" s="244"/>
      <c r="C338" s="245"/>
      <c r="D338" s="235" t="s">
        <v>193</v>
      </c>
      <c r="E338" s="246" t="s">
        <v>1</v>
      </c>
      <c r="F338" s="247" t="s">
        <v>102</v>
      </c>
      <c r="G338" s="245"/>
      <c r="H338" s="248">
        <v>274.88900000000001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4" t="s">
        <v>193</v>
      </c>
      <c r="AU338" s="254" t="s">
        <v>87</v>
      </c>
      <c r="AV338" s="14" t="s">
        <v>87</v>
      </c>
      <c r="AW338" s="14" t="s">
        <v>32</v>
      </c>
      <c r="AX338" s="14" t="s">
        <v>84</v>
      </c>
      <c r="AY338" s="254" t="s">
        <v>184</v>
      </c>
    </row>
    <row r="339" s="2" customFormat="1" ht="24.15" customHeight="1">
      <c r="A339" s="39"/>
      <c r="B339" s="40"/>
      <c r="C339" s="220" t="s">
        <v>504</v>
      </c>
      <c r="D339" s="220" t="s">
        <v>186</v>
      </c>
      <c r="E339" s="221" t="s">
        <v>505</v>
      </c>
      <c r="F339" s="222" t="s">
        <v>506</v>
      </c>
      <c r="G339" s="223" t="s">
        <v>189</v>
      </c>
      <c r="H339" s="224">
        <v>21.25</v>
      </c>
      <c r="I339" s="225"/>
      <c r="J339" s="226">
        <f>ROUND(I339*H339,2)</f>
        <v>0</v>
      </c>
      <c r="K339" s="222" t="s">
        <v>190</v>
      </c>
      <c r="L339" s="45"/>
      <c r="M339" s="227" t="s">
        <v>1</v>
      </c>
      <c r="N339" s="228" t="s">
        <v>41</v>
      </c>
      <c r="O339" s="92"/>
      <c r="P339" s="229">
        <f>O339*H339</f>
        <v>0</v>
      </c>
      <c r="Q339" s="229">
        <v>0.1837</v>
      </c>
      <c r="R339" s="229">
        <f>Q339*H339</f>
        <v>3.9036249999999999</v>
      </c>
      <c r="S339" s="229">
        <v>0</v>
      </c>
      <c r="T339" s="230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1" t="s">
        <v>191</v>
      </c>
      <c r="AT339" s="231" t="s">
        <v>186</v>
      </c>
      <c r="AU339" s="231" t="s">
        <v>87</v>
      </c>
      <c r="AY339" s="18" t="s">
        <v>184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8" t="s">
        <v>84</v>
      </c>
      <c r="BK339" s="232">
        <f>ROUND(I339*H339,2)</f>
        <v>0</v>
      </c>
      <c r="BL339" s="18" t="s">
        <v>191</v>
      </c>
      <c r="BM339" s="231" t="s">
        <v>507</v>
      </c>
    </row>
    <row r="340" s="14" customFormat="1">
      <c r="A340" s="14"/>
      <c r="B340" s="244"/>
      <c r="C340" s="245"/>
      <c r="D340" s="235" t="s">
        <v>193</v>
      </c>
      <c r="E340" s="246" t="s">
        <v>1</v>
      </c>
      <c r="F340" s="247" t="s">
        <v>143</v>
      </c>
      <c r="G340" s="245"/>
      <c r="H340" s="248">
        <v>21.25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193</v>
      </c>
      <c r="AU340" s="254" t="s">
        <v>87</v>
      </c>
      <c r="AV340" s="14" t="s">
        <v>87</v>
      </c>
      <c r="AW340" s="14" t="s">
        <v>32</v>
      </c>
      <c r="AX340" s="14" t="s">
        <v>84</v>
      </c>
      <c r="AY340" s="254" t="s">
        <v>184</v>
      </c>
    </row>
    <row r="341" s="2" customFormat="1" ht="24.15" customHeight="1">
      <c r="A341" s="39"/>
      <c r="B341" s="40"/>
      <c r="C341" s="220" t="s">
        <v>508</v>
      </c>
      <c r="D341" s="220" t="s">
        <v>186</v>
      </c>
      <c r="E341" s="221" t="s">
        <v>509</v>
      </c>
      <c r="F341" s="222" t="s">
        <v>510</v>
      </c>
      <c r="G341" s="223" t="s">
        <v>189</v>
      </c>
      <c r="H341" s="224">
        <v>6.25</v>
      </c>
      <c r="I341" s="225"/>
      <c r="J341" s="226">
        <f>ROUND(I341*H341,2)</f>
        <v>0</v>
      </c>
      <c r="K341" s="222" t="s">
        <v>190</v>
      </c>
      <c r="L341" s="45"/>
      <c r="M341" s="227" t="s">
        <v>1</v>
      </c>
      <c r="N341" s="228" t="s">
        <v>41</v>
      </c>
      <c r="O341" s="92"/>
      <c r="P341" s="229">
        <f>O341*H341</f>
        <v>0</v>
      </c>
      <c r="Q341" s="229">
        <v>0.1837</v>
      </c>
      <c r="R341" s="229">
        <f>Q341*H341</f>
        <v>1.1481250000000001</v>
      </c>
      <c r="S341" s="229">
        <v>0</v>
      </c>
      <c r="T341" s="23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1" t="s">
        <v>191</v>
      </c>
      <c r="AT341" s="231" t="s">
        <v>186</v>
      </c>
      <c r="AU341" s="231" t="s">
        <v>87</v>
      </c>
      <c r="AY341" s="18" t="s">
        <v>184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8" t="s">
        <v>84</v>
      </c>
      <c r="BK341" s="232">
        <f>ROUND(I341*H341,2)</f>
        <v>0</v>
      </c>
      <c r="BL341" s="18" t="s">
        <v>191</v>
      </c>
      <c r="BM341" s="231" t="s">
        <v>511</v>
      </c>
    </row>
    <row r="342" s="13" customFormat="1">
      <c r="A342" s="13"/>
      <c r="B342" s="233"/>
      <c r="C342" s="234"/>
      <c r="D342" s="235" t="s">
        <v>193</v>
      </c>
      <c r="E342" s="236" t="s">
        <v>1</v>
      </c>
      <c r="F342" s="237" t="s">
        <v>194</v>
      </c>
      <c r="G342" s="234"/>
      <c r="H342" s="236" t="s">
        <v>1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193</v>
      </c>
      <c r="AU342" s="243" t="s">
        <v>87</v>
      </c>
      <c r="AV342" s="13" t="s">
        <v>84</v>
      </c>
      <c r="AW342" s="13" t="s">
        <v>32</v>
      </c>
      <c r="AX342" s="13" t="s">
        <v>76</v>
      </c>
      <c r="AY342" s="243" t="s">
        <v>184</v>
      </c>
    </row>
    <row r="343" s="14" customFormat="1">
      <c r="A343" s="14"/>
      <c r="B343" s="244"/>
      <c r="C343" s="245"/>
      <c r="D343" s="235" t="s">
        <v>193</v>
      </c>
      <c r="E343" s="246" t="s">
        <v>1</v>
      </c>
      <c r="F343" s="247" t="s">
        <v>199</v>
      </c>
      <c r="G343" s="245"/>
      <c r="H343" s="248">
        <v>6.25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193</v>
      </c>
      <c r="AU343" s="254" t="s">
        <v>87</v>
      </c>
      <c r="AV343" s="14" t="s">
        <v>87</v>
      </c>
      <c r="AW343" s="14" t="s">
        <v>32</v>
      </c>
      <c r="AX343" s="14" t="s">
        <v>84</v>
      </c>
      <c r="AY343" s="254" t="s">
        <v>184</v>
      </c>
    </row>
    <row r="344" s="2" customFormat="1" ht="24.15" customHeight="1">
      <c r="A344" s="39"/>
      <c r="B344" s="40"/>
      <c r="C344" s="220" t="s">
        <v>512</v>
      </c>
      <c r="D344" s="220" t="s">
        <v>186</v>
      </c>
      <c r="E344" s="221" t="s">
        <v>513</v>
      </c>
      <c r="F344" s="222" t="s">
        <v>514</v>
      </c>
      <c r="G344" s="223" t="s">
        <v>189</v>
      </c>
      <c r="H344" s="224">
        <v>0.5</v>
      </c>
      <c r="I344" s="225"/>
      <c r="J344" s="226">
        <f>ROUND(I344*H344,2)</f>
        <v>0</v>
      </c>
      <c r="K344" s="222" t="s">
        <v>190</v>
      </c>
      <c r="L344" s="45"/>
      <c r="M344" s="227" t="s">
        <v>1</v>
      </c>
      <c r="N344" s="228" t="s">
        <v>41</v>
      </c>
      <c r="O344" s="92"/>
      <c r="P344" s="229">
        <f>O344*H344</f>
        <v>0</v>
      </c>
      <c r="Q344" s="229">
        <v>0.088800000000000004</v>
      </c>
      <c r="R344" s="229">
        <f>Q344*H344</f>
        <v>0.044400000000000002</v>
      </c>
      <c r="S344" s="229">
        <v>0</v>
      </c>
      <c r="T344" s="23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1" t="s">
        <v>191</v>
      </c>
      <c r="AT344" s="231" t="s">
        <v>186</v>
      </c>
      <c r="AU344" s="231" t="s">
        <v>87</v>
      </c>
      <c r="AY344" s="18" t="s">
        <v>184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8" t="s">
        <v>84</v>
      </c>
      <c r="BK344" s="232">
        <f>ROUND(I344*H344,2)</f>
        <v>0</v>
      </c>
      <c r="BL344" s="18" t="s">
        <v>191</v>
      </c>
      <c r="BM344" s="231" t="s">
        <v>515</v>
      </c>
    </row>
    <row r="345" s="13" customFormat="1">
      <c r="A345" s="13"/>
      <c r="B345" s="233"/>
      <c r="C345" s="234"/>
      <c r="D345" s="235" t="s">
        <v>193</v>
      </c>
      <c r="E345" s="236" t="s">
        <v>1</v>
      </c>
      <c r="F345" s="237" t="s">
        <v>194</v>
      </c>
      <c r="G345" s="234"/>
      <c r="H345" s="236" t="s">
        <v>1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193</v>
      </c>
      <c r="AU345" s="243" t="s">
        <v>87</v>
      </c>
      <c r="AV345" s="13" t="s">
        <v>84</v>
      </c>
      <c r="AW345" s="13" t="s">
        <v>32</v>
      </c>
      <c r="AX345" s="13" t="s">
        <v>76</v>
      </c>
      <c r="AY345" s="243" t="s">
        <v>184</v>
      </c>
    </row>
    <row r="346" s="14" customFormat="1">
      <c r="A346" s="14"/>
      <c r="B346" s="244"/>
      <c r="C346" s="245"/>
      <c r="D346" s="235" t="s">
        <v>193</v>
      </c>
      <c r="E346" s="246" t="s">
        <v>1</v>
      </c>
      <c r="F346" s="247" t="s">
        <v>516</v>
      </c>
      <c r="G346" s="245"/>
      <c r="H346" s="248">
        <v>0.5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193</v>
      </c>
      <c r="AU346" s="254" t="s">
        <v>87</v>
      </c>
      <c r="AV346" s="14" t="s">
        <v>87</v>
      </c>
      <c r="AW346" s="14" t="s">
        <v>32</v>
      </c>
      <c r="AX346" s="14" t="s">
        <v>84</v>
      </c>
      <c r="AY346" s="254" t="s">
        <v>184</v>
      </c>
    </row>
    <row r="347" s="12" customFormat="1" ht="22.8" customHeight="1">
      <c r="A347" s="12"/>
      <c r="B347" s="204"/>
      <c r="C347" s="205"/>
      <c r="D347" s="206" t="s">
        <v>75</v>
      </c>
      <c r="E347" s="218" t="s">
        <v>226</v>
      </c>
      <c r="F347" s="218" t="s">
        <v>517</v>
      </c>
      <c r="G347" s="205"/>
      <c r="H347" s="205"/>
      <c r="I347" s="208"/>
      <c r="J347" s="219">
        <f>BK347</f>
        <v>0</v>
      </c>
      <c r="K347" s="205"/>
      <c r="L347" s="210"/>
      <c r="M347" s="211"/>
      <c r="N347" s="212"/>
      <c r="O347" s="212"/>
      <c r="P347" s="213">
        <f>SUM(P348:P537)</f>
        <v>0</v>
      </c>
      <c r="Q347" s="212"/>
      <c r="R347" s="213">
        <f>SUM(R348:R537)</f>
        <v>5.6170763000000008</v>
      </c>
      <c r="S347" s="212"/>
      <c r="T347" s="214">
        <f>SUM(T348:T537)</f>
        <v>0.90000000000000002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15" t="s">
        <v>84</v>
      </c>
      <c r="AT347" s="216" t="s">
        <v>75</v>
      </c>
      <c r="AU347" s="216" t="s">
        <v>84</v>
      </c>
      <c r="AY347" s="215" t="s">
        <v>184</v>
      </c>
      <c r="BK347" s="217">
        <f>SUM(BK348:BK537)</f>
        <v>0</v>
      </c>
    </row>
    <row r="348" s="2" customFormat="1" ht="24.15" customHeight="1">
      <c r="A348" s="39"/>
      <c r="B348" s="40"/>
      <c r="C348" s="220" t="s">
        <v>518</v>
      </c>
      <c r="D348" s="220" t="s">
        <v>186</v>
      </c>
      <c r="E348" s="221" t="s">
        <v>519</v>
      </c>
      <c r="F348" s="222" t="s">
        <v>520</v>
      </c>
      <c r="G348" s="223" t="s">
        <v>454</v>
      </c>
      <c r="H348" s="224">
        <v>3</v>
      </c>
      <c r="I348" s="225"/>
      <c r="J348" s="226">
        <f>ROUND(I348*H348,2)</f>
        <v>0</v>
      </c>
      <c r="K348" s="222" t="s">
        <v>190</v>
      </c>
      <c r="L348" s="45"/>
      <c r="M348" s="227" t="s">
        <v>1</v>
      </c>
      <c r="N348" s="228" t="s">
        <v>41</v>
      </c>
      <c r="O348" s="92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1" t="s">
        <v>191</v>
      </c>
      <c r="AT348" s="231" t="s">
        <v>186</v>
      </c>
      <c r="AU348" s="231" t="s">
        <v>87</v>
      </c>
      <c r="AY348" s="18" t="s">
        <v>184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8" t="s">
        <v>84</v>
      </c>
      <c r="BK348" s="232">
        <f>ROUND(I348*H348,2)</f>
        <v>0</v>
      </c>
      <c r="BL348" s="18" t="s">
        <v>191</v>
      </c>
      <c r="BM348" s="231" t="s">
        <v>521</v>
      </c>
    </row>
    <row r="349" s="13" customFormat="1">
      <c r="A349" s="13"/>
      <c r="B349" s="233"/>
      <c r="C349" s="234"/>
      <c r="D349" s="235" t="s">
        <v>193</v>
      </c>
      <c r="E349" s="236" t="s">
        <v>1</v>
      </c>
      <c r="F349" s="237" t="s">
        <v>456</v>
      </c>
      <c r="G349" s="234"/>
      <c r="H349" s="236" t="s">
        <v>1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193</v>
      </c>
      <c r="AU349" s="243" t="s">
        <v>87</v>
      </c>
      <c r="AV349" s="13" t="s">
        <v>84</v>
      </c>
      <c r="AW349" s="13" t="s">
        <v>32</v>
      </c>
      <c r="AX349" s="13" t="s">
        <v>76</v>
      </c>
      <c r="AY349" s="243" t="s">
        <v>184</v>
      </c>
    </row>
    <row r="350" s="14" customFormat="1">
      <c r="A350" s="14"/>
      <c r="B350" s="244"/>
      <c r="C350" s="245"/>
      <c r="D350" s="235" t="s">
        <v>193</v>
      </c>
      <c r="E350" s="246" t="s">
        <v>1</v>
      </c>
      <c r="F350" s="247" t="s">
        <v>522</v>
      </c>
      <c r="G350" s="245"/>
      <c r="H350" s="248">
        <v>2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4" t="s">
        <v>193</v>
      </c>
      <c r="AU350" s="254" t="s">
        <v>87</v>
      </c>
      <c r="AV350" s="14" t="s">
        <v>87</v>
      </c>
      <c r="AW350" s="14" t="s">
        <v>32</v>
      </c>
      <c r="AX350" s="14" t="s">
        <v>76</v>
      </c>
      <c r="AY350" s="254" t="s">
        <v>184</v>
      </c>
    </row>
    <row r="351" s="14" customFormat="1">
      <c r="A351" s="14"/>
      <c r="B351" s="244"/>
      <c r="C351" s="245"/>
      <c r="D351" s="235" t="s">
        <v>193</v>
      </c>
      <c r="E351" s="246" t="s">
        <v>1</v>
      </c>
      <c r="F351" s="247" t="s">
        <v>523</v>
      </c>
      <c r="G351" s="245"/>
      <c r="H351" s="248">
        <v>1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4" t="s">
        <v>193</v>
      </c>
      <c r="AU351" s="254" t="s">
        <v>87</v>
      </c>
      <c r="AV351" s="14" t="s">
        <v>87</v>
      </c>
      <c r="AW351" s="14" t="s">
        <v>32</v>
      </c>
      <c r="AX351" s="14" t="s">
        <v>76</v>
      </c>
      <c r="AY351" s="254" t="s">
        <v>184</v>
      </c>
    </row>
    <row r="352" s="15" customFormat="1">
      <c r="A352" s="15"/>
      <c r="B352" s="255"/>
      <c r="C352" s="256"/>
      <c r="D352" s="235" t="s">
        <v>193</v>
      </c>
      <c r="E352" s="257" t="s">
        <v>1</v>
      </c>
      <c r="F352" s="258" t="s">
        <v>128</v>
      </c>
      <c r="G352" s="256"/>
      <c r="H352" s="259">
        <v>3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5" t="s">
        <v>193</v>
      </c>
      <c r="AU352" s="265" t="s">
        <v>87</v>
      </c>
      <c r="AV352" s="15" t="s">
        <v>191</v>
      </c>
      <c r="AW352" s="15" t="s">
        <v>32</v>
      </c>
      <c r="AX352" s="15" t="s">
        <v>84</v>
      </c>
      <c r="AY352" s="265" t="s">
        <v>184</v>
      </c>
    </row>
    <row r="353" s="2" customFormat="1" ht="24.15" customHeight="1">
      <c r="A353" s="39"/>
      <c r="B353" s="40"/>
      <c r="C353" s="220" t="s">
        <v>524</v>
      </c>
      <c r="D353" s="220" t="s">
        <v>186</v>
      </c>
      <c r="E353" s="221" t="s">
        <v>525</v>
      </c>
      <c r="F353" s="222" t="s">
        <v>526</v>
      </c>
      <c r="G353" s="223" t="s">
        <v>527</v>
      </c>
      <c r="H353" s="224">
        <v>1</v>
      </c>
      <c r="I353" s="225"/>
      <c r="J353" s="226">
        <f>ROUND(I353*H353,2)</f>
        <v>0</v>
      </c>
      <c r="K353" s="222" t="s">
        <v>1</v>
      </c>
      <c r="L353" s="45"/>
      <c r="M353" s="227" t="s">
        <v>1</v>
      </c>
      <c r="N353" s="228" t="s">
        <v>41</v>
      </c>
      <c r="O353" s="92"/>
      <c r="P353" s="229">
        <f>O353*H353</f>
        <v>0</v>
      </c>
      <c r="Q353" s="229">
        <v>0.001</v>
      </c>
      <c r="R353" s="229">
        <f>Q353*H353</f>
        <v>0.001</v>
      </c>
      <c r="S353" s="229">
        <v>0</v>
      </c>
      <c r="T353" s="23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1" t="s">
        <v>191</v>
      </c>
      <c r="AT353" s="231" t="s">
        <v>186</v>
      </c>
      <c r="AU353" s="231" t="s">
        <v>87</v>
      </c>
      <c r="AY353" s="18" t="s">
        <v>184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8" t="s">
        <v>84</v>
      </c>
      <c r="BK353" s="232">
        <f>ROUND(I353*H353,2)</f>
        <v>0</v>
      </c>
      <c r="BL353" s="18" t="s">
        <v>191</v>
      </c>
      <c r="BM353" s="231" t="s">
        <v>528</v>
      </c>
    </row>
    <row r="354" s="13" customFormat="1">
      <c r="A354" s="13"/>
      <c r="B354" s="233"/>
      <c r="C354" s="234"/>
      <c r="D354" s="235" t="s">
        <v>193</v>
      </c>
      <c r="E354" s="236" t="s">
        <v>1</v>
      </c>
      <c r="F354" s="237" t="s">
        <v>529</v>
      </c>
      <c r="G354" s="234"/>
      <c r="H354" s="236" t="s">
        <v>1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193</v>
      </c>
      <c r="AU354" s="243" t="s">
        <v>87</v>
      </c>
      <c r="AV354" s="13" t="s">
        <v>84</v>
      </c>
      <c r="AW354" s="13" t="s">
        <v>32</v>
      </c>
      <c r="AX354" s="13" t="s">
        <v>76</v>
      </c>
      <c r="AY354" s="243" t="s">
        <v>184</v>
      </c>
    </row>
    <row r="355" s="13" customFormat="1">
      <c r="A355" s="13"/>
      <c r="B355" s="233"/>
      <c r="C355" s="234"/>
      <c r="D355" s="235" t="s">
        <v>193</v>
      </c>
      <c r="E355" s="236" t="s">
        <v>1</v>
      </c>
      <c r="F355" s="237" t="s">
        <v>530</v>
      </c>
      <c r="G355" s="234"/>
      <c r="H355" s="236" t="s">
        <v>1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193</v>
      </c>
      <c r="AU355" s="243" t="s">
        <v>87</v>
      </c>
      <c r="AV355" s="13" t="s">
        <v>84</v>
      </c>
      <c r="AW355" s="13" t="s">
        <v>32</v>
      </c>
      <c r="AX355" s="13" t="s">
        <v>76</v>
      </c>
      <c r="AY355" s="243" t="s">
        <v>184</v>
      </c>
    </row>
    <row r="356" s="14" customFormat="1">
      <c r="A356" s="14"/>
      <c r="B356" s="244"/>
      <c r="C356" s="245"/>
      <c r="D356" s="235" t="s">
        <v>193</v>
      </c>
      <c r="E356" s="246" t="s">
        <v>1</v>
      </c>
      <c r="F356" s="247" t="s">
        <v>84</v>
      </c>
      <c r="G356" s="245"/>
      <c r="H356" s="248">
        <v>1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193</v>
      </c>
      <c r="AU356" s="254" t="s">
        <v>87</v>
      </c>
      <c r="AV356" s="14" t="s">
        <v>87</v>
      </c>
      <c r="AW356" s="14" t="s">
        <v>32</v>
      </c>
      <c r="AX356" s="14" t="s">
        <v>84</v>
      </c>
      <c r="AY356" s="254" t="s">
        <v>184</v>
      </c>
    </row>
    <row r="357" s="2" customFormat="1" ht="24.15" customHeight="1">
      <c r="A357" s="39"/>
      <c r="B357" s="40"/>
      <c r="C357" s="220" t="s">
        <v>531</v>
      </c>
      <c r="D357" s="220" t="s">
        <v>186</v>
      </c>
      <c r="E357" s="221" t="s">
        <v>532</v>
      </c>
      <c r="F357" s="222" t="s">
        <v>533</v>
      </c>
      <c r="G357" s="223" t="s">
        <v>217</v>
      </c>
      <c r="H357" s="224">
        <v>6</v>
      </c>
      <c r="I357" s="225"/>
      <c r="J357" s="226">
        <f>ROUND(I357*H357,2)</f>
        <v>0</v>
      </c>
      <c r="K357" s="222" t="s">
        <v>190</v>
      </c>
      <c r="L357" s="45"/>
      <c r="M357" s="227" t="s">
        <v>1</v>
      </c>
      <c r="N357" s="228" t="s">
        <v>41</v>
      </c>
      <c r="O357" s="92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1" t="s">
        <v>191</v>
      </c>
      <c r="AT357" s="231" t="s">
        <v>186</v>
      </c>
      <c r="AU357" s="231" t="s">
        <v>87</v>
      </c>
      <c r="AY357" s="18" t="s">
        <v>184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8" t="s">
        <v>84</v>
      </c>
      <c r="BK357" s="232">
        <f>ROUND(I357*H357,2)</f>
        <v>0</v>
      </c>
      <c r="BL357" s="18" t="s">
        <v>191</v>
      </c>
      <c r="BM357" s="231" t="s">
        <v>534</v>
      </c>
    </row>
    <row r="358" s="13" customFormat="1">
      <c r="A358" s="13"/>
      <c r="B358" s="233"/>
      <c r="C358" s="234"/>
      <c r="D358" s="235" t="s">
        <v>193</v>
      </c>
      <c r="E358" s="236" t="s">
        <v>1</v>
      </c>
      <c r="F358" s="237" t="s">
        <v>456</v>
      </c>
      <c r="G358" s="234"/>
      <c r="H358" s="236" t="s">
        <v>1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193</v>
      </c>
      <c r="AU358" s="243" t="s">
        <v>87</v>
      </c>
      <c r="AV358" s="13" t="s">
        <v>84</v>
      </c>
      <c r="AW358" s="13" t="s">
        <v>32</v>
      </c>
      <c r="AX358" s="13" t="s">
        <v>76</v>
      </c>
      <c r="AY358" s="243" t="s">
        <v>184</v>
      </c>
    </row>
    <row r="359" s="14" customFormat="1">
      <c r="A359" s="14"/>
      <c r="B359" s="244"/>
      <c r="C359" s="245"/>
      <c r="D359" s="235" t="s">
        <v>193</v>
      </c>
      <c r="E359" s="246" t="s">
        <v>136</v>
      </c>
      <c r="F359" s="247" t="s">
        <v>535</v>
      </c>
      <c r="G359" s="245"/>
      <c r="H359" s="248">
        <v>6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4" t="s">
        <v>193</v>
      </c>
      <c r="AU359" s="254" t="s">
        <v>87</v>
      </c>
      <c r="AV359" s="14" t="s">
        <v>87</v>
      </c>
      <c r="AW359" s="14" t="s">
        <v>32</v>
      </c>
      <c r="AX359" s="14" t="s">
        <v>84</v>
      </c>
      <c r="AY359" s="254" t="s">
        <v>184</v>
      </c>
    </row>
    <row r="360" s="2" customFormat="1" ht="14.4" customHeight="1">
      <c r="A360" s="39"/>
      <c r="B360" s="40"/>
      <c r="C360" s="277" t="s">
        <v>536</v>
      </c>
      <c r="D360" s="277" t="s">
        <v>401</v>
      </c>
      <c r="E360" s="278" t="s">
        <v>537</v>
      </c>
      <c r="F360" s="279" t="s">
        <v>538</v>
      </c>
      <c r="G360" s="280" t="s">
        <v>217</v>
      </c>
      <c r="H360" s="281">
        <v>6.0899999999999999</v>
      </c>
      <c r="I360" s="282"/>
      <c r="J360" s="283">
        <f>ROUND(I360*H360,2)</f>
        <v>0</v>
      </c>
      <c r="K360" s="279" t="s">
        <v>190</v>
      </c>
      <c r="L360" s="284"/>
      <c r="M360" s="285" t="s">
        <v>1</v>
      </c>
      <c r="N360" s="286" t="s">
        <v>41</v>
      </c>
      <c r="O360" s="92"/>
      <c r="P360" s="229">
        <f>O360*H360</f>
        <v>0</v>
      </c>
      <c r="Q360" s="229">
        <v>0.00036999999999999999</v>
      </c>
      <c r="R360" s="229">
        <f>Q360*H360</f>
        <v>0.0022532999999999997</v>
      </c>
      <c r="S360" s="229">
        <v>0</v>
      </c>
      <c r="T360" s="230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1" t="s">
        <v>226</v>
      </c>
      <c r="AT360" s="231" t="s">
        <v>401</v>
      </c>
      <c r="AU360" s="231" t="s">
        <v>87</v>
      </c>
      <c r="AY360" s="18" t="s">
        <v>184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8" t="s">
        <v>84</v>
      </c>
      <c r="BK360" s="232">
        <f>ROUND(I360*H360,2)</f>
        <v>0</v>
      </c>
      <c r="BL360" s="18" t="s">
        <v>191</v>
      </c>
      <c r="BM360" s="231" t="s">
        <v>539</v>
      </c>
    </row>
    <row r="361" s="14" customFormat="1">
      <c r="A361" s="14"/>
      <c r="B361" s="244"/>
      <c r="C361" s="245"/>
      <c r="D361" s="235" t="s">
        <v>193</v>
      </c>
      <c r="E361" s="246" t="s">
        <v>1</v>
      </c>
      <c r="F361" s="247" t="s">
        <v>540</v>
      </c>
      <c r="G361" s="245"/>
      <c r="H361" s="248">
        <v>6.0899999999999999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193</v>
      </c>
      <c r="AU361" s="254" t="s">
        <v>87</v>
      </c>
      <c r="AV361" s="14" t="s">
        <v>87</v>
      </c>
      <c r="AW361" s="14" t="s">
        <v>32</v>
      </c>
      <c r="AX361" s="14" t="s">
        <v>84</v>
      </c>
      <c r="AY361" s="254" t="s">
        <v>184</v>
      </c>
    </row>
    <row r="362" s="2" customFormat="1" ht="24.15" customHeight="1">
      <c r="A362" s="39"/>
      <c r="B362" s="40"/>
      <c r="C362" s="220" t="s">
        <v>541</v>
      </c>
      <c r="D362" s="220" t="s">
        <v>186</v>
      </c>
      <c r="E362" s="221" t="s">
        <v>542</v>
      </c>
      <c r="F362" s="222" t="s">
        <v>543</v>
      </c>
      <c r="G362" s="223" t="s">
        <v>217</v>
      </c>
      <c r="H362" s="224">
        <v>352</v>
      </c>
      <c r="I362" s="225"/>
      <c r="J362" s="226">
        <f>ROUND(I362*H362,2)</f>
        <v>0</v>
      </c>
      <c r="K362" s="222" t="s">
        <v>190</v>
      </c>
      <c r="L362" s="45"/>
      <c r="M362" s="227" t="s">
        <v>1</v>
      </c>
      <c r="N362" s="228" t="s">
        <v>41</v>
      </c>
      <c r="O362" s="92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1" t="s">
        <v>191</v>
      </c>
      <c r="AT362" s="231" t="s">
        <v>186</v>
      </c>
      <c r="AU362" s="231" t="s">
        <v>87</v>
      </c>
      <c r="AY362" s="18" t="s">
        <v>184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8" t="s">
        <v>84</v>
      </c>
      <c r="BK362" s="232">
        <f>ROUND(I362*H362,2)</f>
        <v>0</v>
      </c>
      <c r="BL362" s="18" t="s">
        <v>191</v>
      </c>
      <c r="BM362" s="231" t="s">
        <v>544</v>
      </c>
    </row>
    <row r="363" s="13" customFormat="1">
      <c r="A363" s="13"/>
      <c r="B363" s="233"/>
      <c r="C363" s="234"/>
      <c r="D363" s="235" t="s">
        <v>193</v>
      </c>
      <c r="E363" s="236" t="s">
        <v>1</v>
      </c>
      <c r="F363" s="237" t="s">
        <v>456</v>
      </c>
      <c r="G363" s="234"/>
      <c r="H363" s="236" t="s">
        <v>1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193</v>
      </c>
      <c r="AU363" s="243" t="s">
        <v>87</v>
      </c>
      <c r="AV363" s="13" t="s">
        <v>84</v>
      </c>
      <c r="AW363" s="13" t="s">
        <v>32</v>
      </c>
      <c r="AX363" s="13" t="s">
        <v>76</v>
      </c>
      <c r="AY363" s="243" t="s">
        <v>184</v>
      </c>
    </row>
    <row r="364" s="14" customFormat="1">
      <c r="A364" s="14"/>
      <c r="B364" s="244"/>
      <c r="C364" s="245"/>
      <c r="D364" s="235" t="s">
        <v>193</v>
      </c>
      <c r="E364" s="246" t="s">
        <v>1</v>
      </c>
      <c r="F364" s="247" t="s">
        <v>545</v>
      </c>
      <c r="G364" s="245"/>
      <c r="H364" s="248">
        <v>105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193</v>
      </c>
      <c r="AU364" s="254" t="s">
        <v>87</v>
      </c>
      <c r="AV364" s="14" t="s">
        <v>87</v>
      </c>
      <c r="AW364" s="14" t="s">
        <v>32</v>
      </c>
      <c r="AX364" s="14" t="s">
        <v>76</v>
      </c>
      <c r="AY364" s="254" t="s">
        <v>184</v>
      </c>
    </row>
    <row r="365" s="14" customFormat="1">
      <c r="A365" s="14"/>
      <c r="B365" s="244"/>
      <c r="C365" s="245"/>
      <c r="D365" s="235" t="s">
        <v>193</v>
      </c>
      <c r="E365" s="246" t="s">
        <v>1</v>
      </c>
      <c r="F365" s="247" t="s">
        <v>546</v>
      </c>
      <c r="G365" s="245"/>
      <c r="H365" s="248">
        <v>242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4" t="s">
        <v>193</v>
      </c>
      <c r="AU365" s="254" t="s">
        <v>87</v>
      </c>
      <c r="AV365" s="14" t="s">
        <v>87</v>
      </c>
      <c r="AW365" s="14" t="s">
        <v>32</v>
      </c>
      <c r="AX365" s="14" t="s">
        <v>76</v>
      </c>
      <c r="AY365" s="254" t="s">
        <v>184</v>
      </c>
    </row>
    <row r="366" s="14" customFormat="1">
      <c r="A366" s="14"/>
      <c r="B366" s="244"/>
      <c r="C366" s="245"/>
      <c r="D366" s="235" t="s">
        <v>193</v>
      </c>
      <c r="E366" s="246" t="s">
        <v>1</v>
      </c>
      <c r="F366" s="247" t="s">
        <v>547</v>
      </c>
      <c r="G366" s="245"/>
      <c r="H366" s="248">
        <v>5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193</v>
      </c>
      <c r="AU366" s="254" t="s">
        <v>87</v>
      </c>
      <c r="AV366" s="14" t="s">
        <v>87</v>
      </c>
      <c r="AW366" s="14" t="s">
        <v>32</v>
      </c>
      <c r="AX366" s="14" t="s">
        <v>76</v>
      </c>
      <c r="AY366" s="254" t="s">
        <v>184</v>
      </c>
    </row>
    <row r="367" s="15" customFormat="1">
      <c r="A367" s="15"/>
      <c r="B367" s="255"/>
      <c r="C367" s="256"/>
      <c r="D367" s="235" t="s">
        <v>193</v>
      </c>
      <c r="E367" s="257" t="s">
        <v>147</v>
      </c>
      <c r="F367" s="258" t="s">
        <v>128</v>
      </c>
      <c r="G367" s="256"/>
      <c r="H367" s="259">
        <v>352</v>
      </c>
      <c r="I367" s="260"/>
      <c r="J367" s="256"/>
      <c r="K367" s="256"/>
      <c r="L367" s="261"/>
      <c r="M367" s="262"/>
      <c r="N367" s="263"/>
      <c r="O367" s="263"/>
      <c r="P367" s="263"/>
      <c r="Q367" s="263"/>
      <c r="R367" s="263"/>
      <c r="S367" s="263"/>
      <c r="T367" s="26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5" t="s">
        <v>193</v>
      </c>
      <c r="AU367" s="265" t="s">
        <v>87</v>
      </c>
      <c r="AV367" s="15" t="s">
        <v>191</v>
      </c>
      <c r="AW367" s="15" t="s">
        <v>32</v>
      </c>
      <c r="AX367" s="15" t="s">
        <v>84</v>
      </c>
      <c r="AY367" s="265" t="s">
        <v>184</v>
      </c>
    </row>
    <row r="368" s="2" customFormat="1" ht="14.4" customHeight="1">
      <c r="A368" s="39"/>
      <c r="B368" s="40"/>
      <c r="C368" s="277" t="s">
        <v>548</v>
      </c>
      <c r="D368" s="277" t="s">
        <v>401</v>
      </c>
      <c r="E368" s="278" t="s">
        <v>549</v>
      </c>
      <c r="F368" s="279" t="s">
        <v>550</v>
      </c>
      <c r="G368" s="280" t="s">
        <v>217</v>
      </c>
      <c r="H368" s="281">
        <v>357.27999999999997</v>
      </c>
      <c r="I368" s="282"/>
      <c r="J368" s="283">
        <f>ROUND(I368*H368,2)</f>
        <v>0</v>
      </c>
      <c r="K368" s="279" t="s">
        <v>190</v>
      </c>
      <c r="L368" s="284"/>
      <c r="M368" s="285" t="s">
        <v>1</v>
      </c>
      <c r="N368" s="286" t="s">
        <v>41</v>
      </c>
      <c r="O368" s="92"/>
      <c r="P368" s="229">
        <f>O368*H368</f>
        <v>0</v>
      </c>
      <c r="Q368" s="229">
        <v>0.00147</v>
      </c>
      <c r="R368" s="229">
        <f>Q368*H368</f>
        <v>0.52520159999999994</v>
      </c>
      <c r="S368" s="229">
        <v>0</v>
      </c>
      <c r="T368" s="23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1" t="s">
        <v>226</v>
      </c>
      <c r="AT368" s="231" t="s">
        <v>401</v>
      </c>
      <c r="AU368" s="231" t="s">
        <v>87</v>
      </c>
      <c r="AY368" s="18" t="s">
        <v>184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8" t="s">
        <v>84</v>
      </c>
      <c r="BK368" s="232">
        <f>ROUND(I368*H368,2)</f>
        <v>0</v>
      </c>
      <c r="BL368" s="18" t="s">
        <v>191</v>
      </c>
      <c r="BM368" s="231" t="s">
        <v>551</v>
      </c>
    </row>
    <row r="369" s="13" customFormat="1">
      <c r="A369" s="13"/>
      <c r="B369" s="233"/>
      <c r="C369" s="234"/>
      <c r="D369" s="235" t="s">
        <v>193</v>
      </c>
      <c r="E369" s="236" t="s">
        <v>1</v>
      </c>
      <c r="F369" s="237" t="s">
        <v>456</v>
      </c>
      <c r="G369" s="234"/>
      <c r="H369" s="236" t="s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193</v>
      </c>
      <c r="AU369" s="243" t="s">
        <v>87</v>
      </c>
      <c r="AV369" s="13" t="s">
        <v>84</v>
      </c>
      <c r="AW369" s="13" t="s">
        <v>32</v>
      </c>
      <c r="AX369" s="13" t="s">
        <v>76</v>
      </c>
      <c r="AY369" s="243" t="s">
        <v>184</v>
      </c>
    </row>
    <row r="370" s="13" customFormat="1">
      <c r="A370" s="13"/>
      <c r="B370" s="233"/>
      <c r="C370" s="234"/>
      <c r="D370" s="235" t="s">
        <v>193</v>
      </c>
      <c r="E370" s="236" t="s">
        <v>1</v>
      </c>
      <c r="F370" s="237" t="s">
        <v>552</v>
      </c>
      <c r="G370" s="234"/>
      <c r="H370" s="236" t="s">
        <v>1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193</v>
      </c>
      <c r="AU370" s="243" t="s">
        <v>87</v>
      </c>
      <c r="AV370" s="13" t="s">
        <v>84</v>
      </c>
      <c r="AW370" s="13" t="s">
        <v>32</v>
      </c>
      <c r="AX370" s="13" t="s">
        <v>76</v>
      </c>
      <c r="AY370" s="243" t="s">
        <v>184</v>
      </c>
    </row>
    <row r="371" s="13" customFormat="1">
      <c r="A371" s="13"/>
      <c r="B371" s="233"/>
      <c r="C371" s="234"/>
      <c r="D371" s="235" t="s">
        <v>193</v>
      </c>
      <c r="E371" s="236" t="s">
        <v>1</v>
      </c>
      <c r="F371" s="237" t="s">
        <v>553</v>
      </c>
      <c r="G371" s="234"/>
      <c r="H371" s="236" t="s">
        <v>1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193</v>
      </c>
      <c r="AU371" s="243" t="s">
        <v>87</v>
      </c>
      <c r="AV371" s="13" t="s">
        <v>84</v>
      </c>
      <c r="AW371" s="13" t="s">
        <v>32</v>
      </c>
      <c r="AX371" s="13" t="s">
        <v>76</v>
      </c>
      <c r="AY371" s="243" t="s">
        <v>184</v>
      </c>
    </row>
    <row r="372" s="14" customFormat="1">
      <c r="A372" s="14"/>
      <c r="B372" s="244"/>
      <c r="C372" s="245"/>
      <c r="D372" s="235" t="s">
        <v>193</v>
      </c>
      <c r="E372" s="246" t="s">
        <v>1</v>
      </c>
      <c r="F372" s="247" t="s">
        <v>554</v>
      </c>
      <c r="G372" s="245"/>
      <c r="H372" s="248">
        <v>357.27999999999997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4" t="s">
        <v>193</v>
      </c>
      <c r="AU372" s="254" t="s">
        <v>87</v>
      </c>
      <c r="AV372" s="14" t="s">
        <v>87</v>
      </c>
      <c r="AW372" s="14" t="s">
        <v>32</v>
      </c>
      <c r="AX372" s="14" t="s">
        <v>84</v>
      </c>
      <c r="AY372" s="254" t="s">
        <v>184</v>
      </c>
    </row>
    <row r="373" s="2" customFormat="1" ht="24.15" customHeight="1">
      <c r="A373" s="39"/>
      <c r="B373" s="40"/>
      <c r="C373" s="220" t="s">
        <v>555</v>
      </c>
      <c r="D373" s="220" t="s">
        <v>186</v>
      </c>
      <c r="E373" s="221" t="s">
        <v>556</v>
      </c>
      <c r="F373" s="222" t="s">
        <v>557</v>
      </c>
      <c r="G373" s="223" t="s">
        <v>454</v>
      </c>
      <c r="H373" s="224">
        <v>2</v>
      </c>
      <c r="I373" s="225"/>
      <c r="J373" s="226">
        <f>ROUND(I373*H373,2)</f>
        <v>0</v>
      </c>
      <c r="K373" s="222" t="s">
        <v>190</v>
      </c>
      <c r="L373" s="45"/>
      <c r="M373" s="227" t="s">
        <v>1</v>
      </c>
      <c r="N373" s="228" t="s">
        <v>41</v>
      </c>
      <c r="O373" s="92"/>
      <c r="P373" s="229">
        <f>O373*H373</f>
        <v>0</v>
      </c>
      <c r="Q373" s="229">
        <v>0.00167</v>
      </c>
      <c r="R373" s="229">
        <f>Q373*H373</f>
        <v>0.0033400000000000001</v>
      </c>
      <c r="S373" s="229">
        <v>0</v>
      </c>
      <c r="T373" s="230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1" t="s">
        <v>191</v>
      </c>
      <c r="AT373" s="231" t="s">
        <v>186</v>
      </c>
      <c r="AU373" s="231" t="s">
        <v>87</v>
      </c>
      <c r="AY373" s="18" t="s">
        <v>184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8" t="s">
        <v>84</v>
      </c>
      <c r="BK373" s="232">
        <f>ROUND(I373*H373,2)</f>
        <v>0</v>
      </c>
      <c r="BL373" s="18" t="s">
        <v>191</v>
      </c>
      <c r="BM373" s="231" t="s">
        <v>558</v>
      </c>
    </row>
    <row r="374" s="13" customFormat="1">
      <c r="A374" s="13"/>
      <c r="B374" s="233"/>
      <c r="C374" s="234"/>
      <c r="D374" s="235" t="s">
        <v>193</v>
      </c>
      <c r="E374" s="236" t="s">
        <v>1</v>
      </c>
      <c r="F374" s="237" t="s">
        <v>456</v>
      </c>
      <c r="G374" s="234"/>
      <c r="H374" s="236" t="s">
        <v>1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193</v>
      </c>
      <c r="AU374" s="243" t="s">
        <v>87</v>
      </c>
      <c r="AV374" s="13" t="s">
        <v>84</v>
      </c>
      <c r="AW374" s="13" t="s">
        <v>32</v>
      </c>
      <c r="AX374" s="13" t="s">
        <v>76</v>
      </c>
      <c r="AY374" s="243" t="s">
        <v>184</v>
      </c>
    </row>
    <row r="375" s="14" customFormat="1">
      <c r="A375" s="14"/>
      <c r="B375" s="244"/>
      <c r="C375" s="245"/>
      <c r="D375" s="235" t="s">
        <v>193</v>
      </c>
      <c r="E375" s="246" t="s">
        <v>1</v>
      </c>
      <c r="F375" s="247" t="s">
        <v>87</v>
      </c>
      <c r="G375" s="245"/>
      <c r="H375" s="248">
        <v>2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4" t="s">
        <v>193</v>
      </c>
      <c r="AU375" s="254" t="s">
        <v>87</v>
      </c>
      <c r="AV375" s="14" t="s">
        <v>87</v>
      </c>
      <c r="AW375" s="14" t="s">
        <v>32</v>
      </c>
      <c r="AX375" s="14" t="s">
        <v>84</v>
      </c>
      <c r="AY375" s="254" t="s">
        <v>184</v>
      </c>
    </row>
    <row r="376" s="2" customFormat="1" ht="24.15" customHeight="1">
      <c r="A376" s="39"/>
      <c r="B376" s="40"/>
      <c r="C376" s="277" t="s">
        <v>559</v>
      </c>
      <c r="D376" s="277" t="s">
        <v>401</v>
      </c>
      <c r="E376" s="278" t="s">
        <v>560</v>
      </c>
      <c r="F376" s="279" t="s">
        <v>561</v>
      </c>
      <c r="G376" s="280" t="s">
        <v>454</v>
      </c>
      <c r="H376" s="281">
        <v>2.04</v>
      </c>
      <c r="I376" s="282"/>
      <c r="J376" s="283">
        <f>ROUND(I376*H376,2)</f>
        <v>0</v>
      </c>
      <c r="K376" s="279" t="s">
        <v>190</v>
      </c>
      <c r="L376" s="284"/>
      <c r="M376" s="285" t="s">
        <v>1</v>
      </c>
      <c r="N376" s="286" t="s">
        <v>41</v>
      </c>
      <c r="O376" s="92"/>
      <c r="P376" s="229">
        <f>O376*H376</f>
        <v>0</v>
      </c>
      <c r="Q376" s="229">
        <v>0.012</v>
      </c>
      <c r="R376" s="229">
        <f>Q376*H376</f>
        <v>0.024480000000000002</v>
      </c>
      <c r="S376" s="229">
        <v>0</v>
      </c>
      <c r="T376" s="23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1" t="s">
        <v>226</v>
      </c>
      <c r="AT376" s="231" t="s">
        <v>401</v>
      </c>
      <c r="AU376" s="231" t="s">
        <v>87</v>
      </c>
      <c r="AY376" s="18" t="s">
        <v>184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8" t="s">
        <v>84</v>
      </c>
      <c r="BK376" s="232">
        <f>ROUND(I376*H376,2)</f>
        <v>0</v>
      </c>
      <c r="BL376" s="18" t="s">
        <v>191</v>
      </c>
      <c r="BM376" s="231" t="s">
        <v>562</v>
      </c>
    </row>
    <row r="377" s="13" customFormat="1">
      <c r="A377" s="13"/>
      <c r="B377" s="233"/>
      <c r="C377" s="234"/>
      <c r="D377" s="235" t="s">
        <v>193</v>
      </c>
      <c r="E377" s="236" t="s">
        <v>1</v>
      </c>
      <c r="F377" s="237" t="s">
        <v>456</v>
      </c>
      <c r="G377" s="234"/>
      <c r="H377" s="236" t="s">
        <v>1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193</v>
      </c>
      <c r="AU377" s="243" t="s">
        <v>87</v>
      </c>
      <c r="AV377" s="13" t="s">
        <v>84</v>
      </c>
      <c r="AW377" s="13" t="s">
        <v>32</v>
      </c>
      <c r="AX377" s="13" t="s">
        <v>76</v>
      </c>
      <c r="AY377" s="243" t="s">
        <v>184</v>
      </c>
    </row>
    <row r="378" s="14" customFormat="1">
      <c r="A378" s="14"/>
      <c r="B378" s="244"/>
      <c r="C378" s="245"/>
      <c r="D378" s="235" t="s">
        <v>193</v>
      </c>
      <c r="E378" s="246" t="s">
        <v>1</v>
      </c>
      <c r="F378" s="247" t="s">
        <v>563</v>
      </c>
      <c r="G378" s="245"/>
      <c r="H378" s="248">
        <v>2.04</v>
      </c>
      <c r="I378" s="249"/>
      <c r="J378" s="245"/>
      <c r="K378" s="245"/>
      <c r="L378" s="250"/>
      <c r="M378" s="251"/>
      <c r="N378" s="252"/>
      <c r="O378" s="252"/>
      <c r="P378" s="252"/>
      <c r="Q378" s="252"/>
      <c r="R378" s="252"/>
      <c r="S378" s="252"/>
      <c r="T378" s="25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4" t="s">
        <v>193</v>
      </c>
      <c r="AU378" s="254" t="s">
        <v>87</v>
      </c>
      <c r="AV378" s="14" t="s">
        <v>87</v>
      </c>
      <c r="AW378" s="14" t="s">
        <v>32</v>
      </c>
      <c r="AX378" s="14" t="s">
        <v>84</v>
      </c>
      <c r="AY378" s="254" t="s">
        <v>184</v>
      </c>
    </row>
    <row r="379" s="2" customFormat="1" ht="24.15" customHeight="1">
      <c r="A379" s="39"/>
      <c r="B379" s="40"/>
      <c r="C379" s="220" t="s">
        <v>564</v>
      </c>
      <c r="D379" s="220" t="s">
        <v>186</v>
      </c>
      <c r="E379" s="221" t="s">
        <v>565</v>
      </c>
      <c r="F379" s="222" t="s">
        <v>566</v>
      </c>
      <c r="G379" s="223" t="s">
        <v>454</v>
      </c>
      <c r="H379" s="224">
        <v>2</v>
      </c>
      <c r="I379" s="225"/>
      <c r="J379" s="226">
        <f>ROUND(I379*H379,2)</f>
        <v>0</v>
      </c>
      <c r="K379" s="222" t="s">
        <v>190</v>
      </c>
      <c r="L379" s="45"/>
      <c r="M379" s="227" t="s">
        <v>1</v>
      </c>
      <c r="N379" s="228" t="s">
        <v>41</v>
      </c>
      <c r="O379" s="92"/>
      <c r="P379" s="229">
        <f>O379*H379</f>
        <v>0</v>
      </c>
      <c r="Q379" s="229">
        <v>0.00167</v>
      </c>
      <c r="R379" s="229">
        <f>Q379*H379</f>
        <v>0.0033400000000000001</v>
      </c>
      <c r="S379" s="229">
        <v>0</v>
      </c>
      <c r="T379" s="23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1" t="s">
        <v>191</v>
      </c>
      <c r="AT379" s="231" t="s">
        <v>186</v>
      </c>
      <c r="AU379" s="231" t="s">
        <v>87</v>
      </c>
      <c r="AY379" s="18" t="s">
        <v>184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8" t="s">
        <v>84</v>
      </c>
      <c r="BK379" s="232">
        <f>ROUND(I379*H379,2)</f>
        <v>0</v>
      </c>
      <c r="BL379" s="18" t="s">
        <v>191</v>
      </c>
      <c r="BM379" s="231" t="s">
        <v>567</v>
      </c>
    </row>
    <row r="380" s="13" customFormat="1">
      <c r="A380" s="13"/>
      <c r="B380" s="233"/>
      <c r="C380" s="234"/>
      <c r="D380" s="235" t="s">
        <v>193</v>
      </c>
      <c r="E380" s="236" t="s">
        <v>1</v>
      </c>
      <c r="F380" s="237" t="s">
        <v>456</v>
      </c>
      <c r="G380" s="234"/>
      <c r="H380" s="236" t="s">
        <v>1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193</v>
      </c>
      <c r="AU380" s="243" t="s">
        <v>87</v>
      </c>
      <c r="AV380" s="13" t="s">
        <v>84</v>
      </c>
      <c r="AW380" s="13" t="s">
        <v>32</v>
      </c>
      <c r="AX380" s="13" t="s">
        <v>76</v>
      </c>
      <c r="AY380" s="243" t="s">
        <v>184</v>
      </c>
    </row>
    <row r="381" s="14" customFormat="1">
      <c r="A381" s="14"/>
      <c r="B381" s="244"/>
      <c r="C381" s="245"/>
      <c r="D381" s="235" t="s">
        <v>193</v>
      </c>
      <c r="E381" s="246" t="s">
        <v>1</v>
      </c>
      <c r="F381" s="247" t="s">
        <v>87</v>
      </c>
      <c r="G381" s="245"/>
      <c r="H381" s="248">
        <v>2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4" t="s">
        <v>193</v>
      </c>
      <c r="AU381" s="254" t="s">
        <v>87</v>
      </c>
      <c r="AV381" s="14" t="s">
        <v>87</v>
      </c>
      <c r="AW381" s="14" t="s">
        <v>32</v>
      </c>
      <c r="AX381" s="14" t="s">
        <v>84</v>
      </c>
      <c r="AY381" s="254" t="s">
        <v>184</v>
      </c>
    </row>
    <row r="382" s="2" customFormat="1" ht="14.4" customHeight="1">
      <c r="A382" s="39"/>
      <c r="B382" s="40"/>
      <c r="C382" s="277" t="s">
        <v>568</v>
      </c>
      <c r="D382" s="277" t="s">
        <v>401</v>
      </c>
      <c r="E382" s="278" t="s">
        <v>569</v>
      </c>
      <c r="F382" s="279" t="s">
        <v>570</v>
      </c>
      <c r="G382" s="280" t="s">
        <v>454</v>
      </c>
      <c r="H382" s="281">
        <v>2.04</v>
      </c>
      <c r="I382" s="282"/>
      <c r="J382" s="283">
        <f>ROUND(I382*H382,2)</f>
        <v>0</v>
      </c>
      <c r="K382" s="279" t="s">
        <v>190</v>
      </c>
      <c r="L382" s="284"/>
      <c r="M382" s="285" t="s">
        <v>1</v>
      </c>
      <c r="N382" s="286" t="s">
        <v>41</v>
      </c>
      <c r="O382" s="92"/>
      <c r="P382" s="229">
        <f>O382*H382</f>
        <v>0</v>
      </c>
      <c r="Q382" s="229">
        <v>0.0141</v>
      </c>
      <c r="R382" s="229">
        <f>Q382*H382</f>
        <v>0.028764000000000001</v>
      </c>
      <c r="S382" s="229">
        <v>0</v>
      </c>
      <c r="T382" s="23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1" t="s">
        <v>226</v>
      </c>
      <c r="AT382" s="231" t="s">
        <v>401</v>
      </c>
      <c r="AU382" s="231" t="s">
        <v>87</v>
      </c>
      <c r="AY382" s="18" t="s">
        <v>184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8" t="s">
        <v>84</v>
      </c>
      <c r="BK382" s="232">
        <f>ROUND(I382*H382,2)</f>
        <v>0</v>
      </c>
      <c r="BL382" s="18" t="s">
        <v>191</v>
      </c>
      <c r="BM382" s="231" t="s">
        <v>571</v>
      </c>
    </row>
    <row r="383" s="13" customFormat="1">
      <c r="A383" s="13"/>
      <c r="B383" s="233"/>
      <c r="C383" s="234"/>
      <c r="D383" s="235" t="s">
        <v>193</v>
      </c>
      <c r="E383" s="236" t="s">
        <v>1</v>
      </c>
      <c r="F383" s="237" t="s">
        <v>456</v>
      </c>
      <c r="G383" s="234"/>
      <c r="H383" s="236" t="s">
        <v>1</v>
      </c>
      <c r="I383" s="238"/>
      <c r="J383" s="234"/>
      <c r="K383" s="234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193</v>
      </c>
      <c r="AU383" s="243" t="s">
        <v>87</v>
      </c>
      <c r="AV383" s="13" t="s">
        <v>84</v>
      </c>
      <c r="AW383" s="13" t="s">
        <v>32</v>
      </c>
      <c r="AX383" s="13" t="s">
        <v>76</v>
      </c>
      <c r="AY383" s="243" t="s">
        <v>184</v>
      </c>
    </row>
    <row r="384" s="14" customFormat="1">
      <c r="A384" s="14"/>
      <c r="B384" s="244"/>
      <c r="C384" s="245"/>
      <c r="D384" s="235" t="s">
        <v>193</v>
      </c>
      <c r="E384" s="246" t="s">
        <v>1</v>
      </c>
      <c r="F384" s="247" t="s">
        <v>563</v>
      </c>
      <c r="G384" s="245"/>
      <c r="H384" s="248">
        <v>2.04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4" t="s">
        <v>193</v>
      </c>
      <c r="AU384" s="254" t="s">
        <v>87</v>
      </c>
      <c r="AV384" s="14" t="s">
        <v>87</v>
      </c>
      <c r="AW384" s="14" t="s">
        <v>32</v>
      </c>
      <c r="AX384" s="14" t="s">
        <v>84</v>
      </c>
      <c r="AY384" s="254" t="s">
        <v>184</v>
      </c>
    </row>
    <row r="385" s="2" customFormat="1" ht="24.15" customHeight="1">
      <c r="A385" s="39"/>
      <c r="B385" s="40"/>
      <c r="C385" s="220" t="s">
        <v>572</v>
      </c>
      <c r="D385" s="220" t="s">
        <v>186</v>
      </c>
      <c r="E385" s="221" t="s">
        <v>573</v>
      </c>
      <c r="F385" s="222" t="s">
        <v>574</v>
      </c>
      <c r="G385" s="223" t="s">
        <v>454</v>
      </c>
      <c r="H385" s="224">
        <v>3</v>
      </c>
      <c r="I385" s="225"/>
      <c r="J385" s="226">
        <f>ROUND(I385*H385,2)</f>
        <v>0</v>
      </c>
      <c r="K385" s="222" t="s">
        <v>190</v>
      </c>
      <c r="L385" s="45"/>
      <c r="M385" s="227" t="s">
        <v>1</v>
      </c>
      <c r="N385" s="228" t="s">
        <v>41</v>
      </c>
      <c r="O385" s="92"/>
      <c r="P385" s="229">
        <f>O385*H385</f>
        <v>0</v>
      </c>
      <c r="Q385" s="229">
        <v>0.0017099999999999999</v>
      </c>
      <c r="R385" s="229">
        <f>Q385*H385</f>
        <v>0.00513</v>
      </c>
      <c r="S385" s="229">
        <v>0</v>
      </c>
      <c r="T385" s="23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1" t="s">
        <v>191</v>
      </c>
      <c r="AT385" s="231" t="s">
        <v>186</v>
      </c>
      <c r="AU385" s="231" t="s">
        <v>87</v>
      </c>
      <c r="AY385" s="18" t="s">
        <v>184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8" t="s">
        <v>84</v>
      </c>
      <c r="BK385" s="232">
        <f>ROUND(I385*H385,2)</f>
        <v>0</v>
      </c>
      <c r="BL385" s="18" t="s">
        <v>191</v>
      </c>
      <c r="BM385" s="231" t="s">
        <v>575</v>
      </c>
    </row>
    <row r="386" s="13" customFormat="1">
      <c r="A386" s="13"/>
      <c r="B386" s="233"/>
      <c r="C386" s="234"/>
      <c r="D386" s="235" t="s">
        <v>193</v>
      </c>
      <c r="E386" s="236" t="s">
        <v>1</v>
      </c>
      <c r="F386" s="237" t="s">
        <v>456</v>
      </c>
      <c r="G386" s="234"/>
      <c r="H386" s="236" t="s">
        <v>1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193</v>
      </c>
      <c r="AU386" s="243" t="s">
        <v>87</v>
      </c>
      <c r="AV386" s="13" t="s">
        <v>84</v>
      </c>
      <c r="AW386" s="13" t="s">
        <v>32</v>
      </c>
      <c r="AX386" s="13" t="s">
        <v>76</v>
      </c>
      <c r="AY386" s="243" t="s">
        <v>184</v>
      </c>
    </row>
    <row r="387" s="14" customFormat="1">
      <c r="A387" s="14"/>
      <c r="B387" s="244"/>
      <c r="C387" s="245"/>
      <c r="D387" s="235" t="s">
        <v>193</v>
      </c>
      <c r="E387" s="246" t="s">
        <v>1</v>
      </c>
      <c r="F387" s="247" t="s">
        <v>576</v>
      </c>
      <c r="G387" s="245"/>
      <c r="H387" s="248">
        <v>3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4" t="s">
        <v>193</v>
      </c>
      <c r="AU387" s="254" t="s">
        <v>87</v>
      </c>
      <c r="AV387" s="14" t="s">
        <v>87</v>
      </c>
      <c r="AW387" s="14" t="s">
        <v>32</v>
      </c>
      <c r="AX387" s="14" t="s">
        <v>84</v>
      </c>
      <c r="AY387" s="254" t="s">
        <v>184</v>
      </c>
    </row>
    <row r="388" s="2" customFormat="1" ht="24.15" customHeight="1">
      <c r="A388" s="39"/>
      <c r="B388" s="40"/>
      <c r="C388" s="277" t="s">
        <v>577</v>
      </c>
      <c r="D388" s="277" t="s">
        <v>401</v>
      </c>
      <c r="E388" s="278" t="s">
        <v>578</v>
      </c>
      <c r="F388" s="279" t="s">
        <v>579</v>
      </c>
      <c r="G388" s="280" t="s">
        <v>454</v>
      </c>
      <c r="H388" s="281">
        <v>1.02</v>
      </c>
      <c r="I388" s="282"/>
      <c r="J388" s="283">
        <f>ROUND(I388*H388,2)</f>
        <v>0</v>
      </c>
      <c r="K388" s="279" t="s">
        <v>190</v>
      </c>
      <c r="L388" s="284"/>
      <c r="M388" s="285" t="s">
        <v>1</v>
      </c>
      <c r="N388" s="286" t="s">
        <v>41</v>
      </c>
      <c r="O388" s="92"/>
      <c r="P388" s="229">
        <f>O388*H388</f>
        <v>0</v>
      </c>
      <c r="Q388" s="229">
        <v>0.0141</v>
      </c>
      <c r="R388" s="229">
        <f>Q388*H388</f>
        <v>0.014382000000000001</v>
      </c>
      <c r="S388" s="229">
        <v>0</v>
      </c>
      <c r="T388" s="230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1" t="s">
        <v>226</v>
      </c>
      <c r="AT388" s="231" t="s">
        <v>401</v>
      </c>
      <c r="AU388" s="231" t="s">
        <v>87</v>
      </c>
      <c r="AY388" s="18" t="s">
        <v>184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8" t="s">
        <v>84</v>
      </c>
      <c r="BK388" s="232">
        <f>ROUND(I388*H388,2)</f>
        <v>0</v>
      </c>
      <c r="BL388" s="18" t="s">
        <v>191</v>
      </c>
      <c r="BM388" s="231" t="s">
        <v>580</v>
      </c>
    </row>
    <row r="389" s="13" customFormat="1">
      <c r="A389" s="13"/>
      <c r="B389" s="233"/>
      <c r="C389" s="234"/>
      <c r="D389" s="235" t="s">
        <v>193</v>
      </c>
      <c r="E389" s="236" t="s">
        <v>1</v>
      </c>
      <c r="F389" s="237" t="s">
        <v>456</v>
      </c>
      <c r="G389" s="234"/>
      <c r="H389" s="236" t="s">
        <v>1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193</v>
      </c>
      <c r="AU389" s="243" t="s">
        <v>87</v>
      </c>
      <c r="AV389" s="13" t="s">
        <v>84</v>
      </c>
      <c r="AW389" s="13" t="s">
        <v>32</v>
      </c>
      <c r="AX389" s="13" t="s">
        <v>76</v>
      </c>
      <c r="AY389" s="243" t="s">
        <v>184</v>
      </c>
    </row>
    <row r="390" s="14" customFormat="1">
      <c r="A390" s="14"/>
      <c r="B390" s="244"/>
      <c r="C390" s="245"/>
      <c r="D390" s="235" t="s">
        <v>193</v>
      </c>
      <c r="E390" s="246" t="s">
        <v>1</v>
      </c>
      <c r="F390" s="247" t="s">
        <v>581</v>
      </c>
      <c r="G390" s="245"/>
      <c r="H390" s="248">
        <v>1.02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193</v>
      </c>
      <c r="AU390" s="254" t="s">
        <v>87</v>
      </c>
      <c r="AV390" s="14" t="s">
        <v>87</v>
      </c>
      <c r="AW390" s="14" t="s">
        <v>32</v>
      </c>
      <c r="AX390" s="14" t="s">
        <v>84</v>
      </c>
      <c r="AY390" s="254" t="s">
        <v>184</v>
      </c>
    </row>
    <row r="391" s="2" customFormat="1" ht="24.15" customHeight="1">
      <c r="A391" s="39"/>
      <c r="B391" s="40"/>
      <c r="C391" s="277" t="s">
        <v>582</v>
      </c>
      <c r="D391" s="277" t="s">
        <v>401</v>
      </c>
      <c r="E391" s="278" t="s">
        <v>583</v>
      </c>
      <c r="F391" s="279" t="s">
        <v>584</v>
      </c>
      <c r="G391" s="280" t="s">
        <v>454</v>
      </c>
      <c r="H391" s="281">
        <v>2.04</v>
      </c>
      <c r="I391" s="282"/>
      <c r="J391" s="283">
        <f>ROUND(I391*H391,2)</f>
        <v>0</v>
      </c>
      <c r="K391" s="279" t="s">
        <v>190</v>
      </c>
      <c r="L391" s="284"/>
      <c r="M391" s="285" t="s">
        <v>1</v>
      </c>
      <c r="N391" s="286" t="s">
        <v>41</v>
      </c>
      <c r="O391" s="92"/>
      <c r="P391" s="229">
        <f>O391*H391</f>
        <v>0</v>
      </c>
      <c r="Q391" s="229">
        <v>0.015299999999999999</v>
      </c>
      <c r="R391" s="229">
        <f>Q391*H391</f>
        <v>0.031212</v>
      </c>
      <c r="S391" s="229">
        <v>0</v>
      </c>
      <c r="T391" s="23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1" t="s">
        <v>226</v>
      </c>
      <c r="AT391" s="231" t="s">
        <v>401</v>
      </c>
      <c r="AU391" s="231" t="s">
        <v>87</v>
      </c>
      <c r="AY391" s="18" t="s">
        <v>184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8" t="s">
        <v>84</v>
      </c>
      <c r="BK391" s="232">
        <f>ROUND(I391*H391,2)</f>
        <v>0</v>
      </c>
      <c r="BL391" s="18" t="s">
        <v>191</v>
      </c>
      <c r="BM391" s="231" t="s">
        <v>585</v>
      </c>
    </row>
    <row r="392" s="13" customFormat="1">
      <c r="A392" s="13"/>
      <c r="B392" s="233"/>
      <c r="C392" s="234"/>
      <c r="D392" s="235" t="s">
        <v>193</v>
      </c>
      <c r="E392" s="236" t="s">
        <v>1</v>
      </c>
      <c r="F392" s="237" t="s">
        <v>456</v>
      </c>
      <c r="G392" s="234"/>
      <c r="H392" s="236" t="s">
        <v>1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193</v>
      </c>
      <c r="AU392" s="243" t="s">
        <v>87</v>
      </c>
      <c r="AV392" s="13" t="s">
        <v>84</v>
      </c>
      <c r="AW392" s="13" t="s">
        <v>32</v>
      </c>
      <c r="AX392" s="13" t="s">
        <v>76</v>
      </c>
      <c r="AY392" s="243" t="s">
        <v>184</v>
      </c>
    </row>
    <row r="393" s="14" customFormat="1">
      <c r="A393" s="14"/>
      <c r="B393" s="244"/>
      <c r="C393" s="245"/>
      <c r="D393" s="235" t="s">
        <v>193</v>
      </c>
      <c r="E393" s="246" t="s">
        <v>1</v>
      </c>
      <c r="F393" s="247" t="s">
        <v>563</v>
      </c>
      <c r="G393" s="245"/>
      <c r="H393" s="248">
        <v>2.04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4" t="s">
        <v>193</v>
      </c>
      <c r="AU393" s="254" t="s">
        <v>87</v>
      </c>
      <c r="AV393" s="14" t="s">
        <v>87</v>
      </c>
      <c r="AW393" s="14" t="s">
        <v>32</v>
      </c>
      <c r="AX393" s="14" t="s">
        <v>84</v>
      </c>
      <c r="AY393" s="254" t="s">
        <v>184</v>
      </c>
    </row>
    <row r="394" s="2" customFormat="1" ht="24.15" customHeight="1">
      <c r="A394" s="39"/>
      <c r="B394" s="40"/>
      <c r="C394" s="220" t="s">
        <v>586</v>
      </c>
      <c r="D394" s="220" t="s">
        <v>186</v>
      </c>
      <c r="E394" s="221" t="s">
        <v>587</v>
      </c>
      <c r="F394" s="222" t="s">
        <v>588</v>
      </c>
      <c r="G394" s="223" t="s">
        <v>454</v>
      </c>
      <c r="H394" s="224">
        <v>30</v>
      </c>
      <c r="I394" s="225"/>
      <c r="J394" s="226">
        <f>ROUND(I394*H394,2)</f>
        <v>0</v>
      </c>
      <c r="K394" s="222" t="s">
        <v>190</v>
      </c>
      <c r="L394" s="45"/>
      <c r="M394" s="227" t="s">
        <v>1</v>
      </c>
      <c r="N394" s="228" t="s">
        <v>41</v>
      </c>
      <c r="O394" s="92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1" t="s">
        <v>191</v>
      </c>
      <c r="AT394" s="231" t="s">
        <v>186</v>
      </c>
      <c r="AU394" s="231" t="s">
        <v>87</v>
      </c>
      <c r="AY394" s="18" t="s">
        <v>184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8" t="s">
        <v>84</v>
      </c>
      <c r="BK394" s="232">
        <f>ROUND(I394*H394,2)</f>
        <v>0</v>
      </c>
      <c r="BL394" s="18" t="s">
        <v>191</v>
      </c>
      <c r="BM394" s="231" t="s">
        <v>589</v>
      </c>
    </row>
    <row r="395" s="13" customFormat="1">
      <c r="A395" s="13"/>
      <c r="B395" s="233"/>
      <c r="C395" s="234"/>
      <c r="D395" s="235" t="s">
        <v>193</v>
      </c>
      <c r="E395" s="236" t="s">
        <v>1</v>
      </c>
      <c r="F395" s="237" t="s">
        <v>456</v>
      </c>
      <c r="G395" s="234"/>
      <c r="H395" s="236" t="s">
        <v>1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193</v>
      </c>
      <c r="AU395" s="243" t="s">
        <v>87</v>
      </c>
      <c r="AV395" s="13" t="s">
        <v>84</v>
      </c>
      <c r="AW395" s="13" t="s">
        <v>32</v>
      </c>
      <c r="AX395" s="13" t="s">
        <v>76</v>
      </c>
      <c r="AY395" s="243" t="s">
        <v>184</v>
      </c>
    </row>
    <row r="396" s="14" customFormat="1">
      <c r="A396" s="14"/>
      <c r="B396" s="244"/>
      <c r="C396" s="245"/>
      <c r="D396" s="235" t="s">
        <v>193</v>
      </c>
      <c r="E396" s="246" t="s">
        <v>1</v>
      </c>
      <c r="F396" s="247" t="s">
        <v>590</v>
      </c>
      <c r="G396" s="245"/>
      <c r="H396" s="248">
        <v>29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4" t="s">
        <v>193</v>
      </c>
      <c r="AU396" s="254" t="s">
        <v>87</v>
      </c>
      <c r="AV396" s="14" t="s">
        <v>87</v>
      </c>
      <c r="AW396" s="14" t="s">
        <v>32</v>
      </c>
      <c r="AX396" s="14" t="s">
        <v>76</v>
      </c>
      <c r="AY396" s="254" t="s">
        <v>184</v>
      </c>
    </row>
    <row r="397" s="14" customFormat="1">
      <c r="A397" s="14"/>
      <c r="B397" s="244"/>
      <c r="C397" s="245"/>
      <c r="D397" s="235" t="s">
        <v>193</v>
      </c>
      <c r="E397" s="246" t="s">
        <v>1</v>
      </c>
      <c r="F397" s="247" t="s">
        <v>591</v>
      </c>
      <c r="G397" s="245"/>
      <c r="H397" s="248">
        <v>1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4" t="s">
        <v>193</v>
      </c>
      <c r="AU397" s="254" t="s">
        <v>87</v>
      </c>
      <c r="AV397" s="14" t="s">
        <v>87</v>
      </c>
      <c r="AW397" s="14" t="s">
        <v>32</v>
      </c>
      <c r="AX397" s="14" t="s">
        <v>76</v>
      </c>
      <c r="AY397" s="254" t="s">
        <v>184</v>
      </c>
    </row>
    <row r="398" s="15" customFormat="1">
      <c r="A398" s="15"/>
      <c r="B398" s="255"/>
      <c r="C398" s="256"/>
      <c r="D398" s="235" t="s">
        <v>193</v>
      </c>
      <c r="E398" s="257" t="s">
        <v>1</v>
      </c>
      <c r="F398" s="258" t="s">
        <v>128</v>
      </c>
      <c r="G398" s="256"/>
      <c r="H398" s="259">
        <v>30</v>
      </c>
      <c r="I398" s="260"/>
      <c r="J398" s="256"/>
      <c r="K398" s="256"/>
      <c r="L398" s="261"/>
      <c r="M398" s="262"/>
      <c r="N398" s="263"/>
      <c r="O398" s="263"/>
      <c r="P398" s="263"/>
      <c r="Q398" s="263"/>
      <c r="R398" s="263"/>
      <c r="S398" s="263"/>
      <c r="T398" s="264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5" t="s">
        <v>193</v>
      </c>
      <c r="AU398" s="265" t="s">
        <v>87</v>
      </c>
      <c r="AV398" s="15" t="s">
        <v>191</v>
      </c>
      <c r="AW398" s="15" t="s">
        <v>32</v>
      </c>
      <c r="AX398" s="15" t="s">
        <v>84</v>
      </c>
      <c r="AY398" s="265" t="s">
        <v>184</v>
      </c>
    </row>
    <row r="399" s="2" customFormat="1" ht="14.4" customHeight="1">
      <c r="A399" s="39"/>
      <c r="B399" s="40"/>
      <c r="C399" s="277" t="s">
        <v>592</v>
      </c>
      <c r="D399" s="277" t="s">
        <v>401</v>
      </c>
      <c r="E399" s="278" t="s">
        <v>593</v>
      </c>
      <c r="F399" s="279" t="s">
        <v>594</v>
      </c>
      <c r="G399" s="280" t="s">
        <v>454</v>
      </c>
      <c r="H399" s="281">
        <v>29.434999999999999</v>
      </c>
      <c r="I399" s="282"/>
      <c r="J399" s="283">
        <f>ROUND(I399*H399,2)</f>
        <v>0</v>
      </c>
      <c r="K399" s="279" t="s">
        <v>190</v>
      </c>
      <c r="L399" s="284"/>
      <c r="M399" s="285" t="s">
        <v>1</v>
      </c>
      <c r="N399" s="286" t="s">
        <v>41</v>
      </c>
      <c r="O399" s="92"/>
      <c r="P399" s="229">
        <f>O399*H399</f>
        <v>0</v>
      </c>
      <c r="Q399" s="229">
        <v>0.00038999999999999999</v>
      </c>
      <c r="R399" s="229">
        <f>Q399*H399</f>
        <v>0.011479649999999999</v>
      </c>
      <c r="S399" s="229">
        <v>0</v>
      </c>
      <c r="T399" s="230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1" t="s">
        <v>226</v>
      </c>
      <c r="AT399" s="231" t="s">
        <v>401</v>
      </c>
      <c r="AU399" s="231" t="s">
        <v>87</v>
      </c>
      <c r="AY399" s="18" t="s">
        <v>184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8" t="s">
        <v>84</v>
      </c>
      <c r="BK399" s="232">
        <f>ROUND(I399*H399,2)</f>
        <v>0</v>
      </c>
      <c r="BL399" s="18" t="s">
        <v>191</v>
      </c>
      <c r="BM399" s="231" t="s">
        <v>595</v>
      </c>
    </row>
    <row r="400" s="13" customFormat="1">
      <c r="A400" s="13"/>
      <c r="B400" s="233"/>
      <c r="C400" s="234"/>
      <c r="D400" s="235" t="s">
        <v>193</v>
      </c>
      <c r="E400" s="236" t="s">
        <v>1</v>
      </c>
      <c r="F400" s="237" t="s">
        <v>456</v>
      </c>
      <c r="G400" s="234"/>
      <c r="H400" s="236" t="s">
        <v>1</v>
      </c>
      <c r="I400" s="238"/>
      <c r="J400" s="234"/>
      <c r="K400" s="234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193</v>
      </c>
      <c r="AU400" s="243" t="s">
        <v>87</v>
      </c>
      <c r="AV400" s="13" t="s">
        <v>84</v>
      </c>
      <c r="AW400" s="13" t="s">
        <v>32</v>
      </c>
      <c r="AX400" s="13" t="s">
        <v>76</v>
      </c>
      <c r="AY400" s="243" t="s">
        <v>184</v>
      </c>
    </row>
    <row r="401" s="14" customFormat="1">
      <c r="A401" s="14"/>
      <c r="B401" s="244"/>
      <c r="C401" s="245"/>
      <c r="D401" s="235" t="s">
        <v>193</v>
      </c>
      <c r="E401" s="246" t="s">
        <v>1</v>
      </c>
      <c r="F401" s="247" t="s">
        <v>596</v>
      </c>
      <c r="G401" s="245"/>
      <c r="H401" s="248">
        <v>29.434999999999999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4" t="s">
        <v>193</v>
      </c>
      <c r="AU401" s="254" t="s">
        <v>87</v>
      </c>
      <c r="AV401" s="14" t="s">
        <v>87</v>
      </c>
      <c r="AW401" s="14" t="s">
        <v>32</v>
      </c>
      <c r="AX401" s="14" t="s">
        <v>84</v>
      </c>
      <c r="AY401" s="254" t="s">
        <v>184</v>
      </c>
    </row>
    <row r="402" s="2" customFormat="1" ht="14.4" customHeight="1">
      <c r="A402" s="39"/>
      <c r="B402" s="40"/>
      <c r="C402" s="277" t="s">
        <v>597</v>
      </c>
      <c r="D402" s="277" t="s">
        <v>401</v>
      </c>
      <c r="E402" s="278" t="s">
        <v>598</v>
      </c>
      <c r="F402" s="279" t="s">
        <v>599</v>
      </c>
      <c r="G402" s="280" t="s">
        <v>454</v>
      </c>
      <c r="H402" s="281">
        <v>1.0149999999999999</v>
      </c>
      <c r="I402" s="282"/>
      <c r="J402" s="283">
        <f>ROUND(I402*H402,2)</f>
        <v>0</v>
      </c>
      <c r="K402" s="279" t="s">
        <v>1</v>
      </c>
      <c r="L402" s="284"/>
      <c r="M402" s="285" t="s">
        <v>1</v>
      </c>
      <c r="N402" s="286" t="s">
        <v>41</v>
      </c>
      <c r="O402" s="92"/>
      <c r="P402" s="229">
        <f>O402*H402</f>
        <v>0</v>
      </c>
      <c r="Q402" s="229">
        <v>0.00059999999999999995</v>
      </c>
      <c r="R402" s="229">
        <f>Q402*H402</f>
        <v>0.00060899999999999984</v>
      </c>
      <c r="S402" s="229">
        <v>0</v>
      </c>
      <c r="T402" s="230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1" t="s">
        <v>226</v>
      </c>
      <c r="AT402" s="231" t="s">
        <v>401</v>
      </c>
      <c r="AU402" s="231" t="s">
        <v>87</v>
      </c>
      <c r="AY402" s="18" t="s">
        <v>184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8" t="s">
        <v>84</v>
      </c>
      <c r="BK402" s="232">
        <f>ROUND(I402*H402,2)</f>
        <v>0</v>
      </c>
      <c r="BL402" s="18" t="s">
        <v>191</v>
      </c>
      <c r="BM402" s="231" t="s">
        <v>600</v>
      </c>
    </row>
    <row r="403" s="13" customFormat="1">
      <c r="A403" s="13"/>
      <c r="B403" s="233"/>
      <c r="C403" s="234"/>
      <c r="D403" s="235" t="s">
        <v>193</v>
      </c>
      <c r="E403" s="236" t="s">
        <v>1</v>
      </c>
      <c r="F403" s="237" t="s">
        <v>456</v>
      </c>
      <c r="G403" s="234"/>
      <c r="H403" s="236" t="s">
        <v>1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193</v>
      </c>
      <c r="AU403" s="243" t="s">
        <v>87</v>
      </c>
      <c r="AV403" s="13" t="s">
        <v>84</v>
      </c>
      <c r="AW403" s="13" t="s">
        <v>32</v>
      </c>
      <c r="AX403" s="13" t="s">
        <v>76</v>
      </c>
      <c r="AY403" s="243" t="s">
        <v>184</v>
      </c>
    </row>
    <row r="404" s="14" customFormat="1">
      <c r="A404" s="14"/>
      <c r="B404" s="244"/>
      <c r="C404" s="245"/>
      <c r="D404" s="235" t="s">
        <v>193</v>
      </c>
      <c r="E404" s="246" t="s">
        <v>1</v>
      </c>
      <c r="F404" s="247" t="s">
        <v>601</v>
      </c>
      <c r="G404" s="245"/>
      <c r="H404" s="248">
        <v>1.0149999999999999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4" t="s">
        <v>193</v>
      </c>
      <c r="AU404" s="254" t="s">
        <v>87</v>
      </c>
      <c r="AV404" s="14" t="s">
        <v>87</v>
      </c>
      <c r="AW404" s="14" t="s">
        <v>32</v>
      </c>
      <c r="AX404" s="14" t="s">
        <v>84</v>
      </c>
      <c r="AY404" s="254" t="s">
        <v>184</v>
      </c>
    </row>
    <row r="405" s="2" customFormat="1" ht="24.15" customHeight="1">
      <c r="A405" s="39"/>
      <c r="B405" s="40"/>
      <c r="C405" s="220" t="s">
        <v>602</v>
      </c>
      <c r="D405" s="220" t="s">
        <v>186</v>
      </c>
      <c r="E405" s="221" t="s">
        <v>603</v>
      </c>
      <c r="F405" s="222" t="s">
        <v>604</v>
      </c>
      <c r="G405" s="223" t="s">
        <v>454</v>
      </c>
      <c r="H405" s="224">
        <v>10</v>
      </c>
      <c r="I405" s="225"/>
      <c r="J405" s="226">
        <f>ROUND(I405*H405,2)</f>
        <v>0</v>
      </c>
      <c r="K405" s="222" t="s">
        <v>190</v>
      </c>
      <c r="L405" s="45"/>
      <c r="M405" s="227" t="s">
        <v>1</v>
      </c>
      <c r="N405" s="228" t="s">
        <v>41</v>
      </c>
      <c r="O405" s="92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1" t="s">
        <v>191</v>
      </c>
      <c r="AT405" s="231" t="s">
        <v>186</v>
      </c>
      <c r="AU405" s="231" t="s">
        <v>87</v>
      </c>
      <c r="AY405" s="18" t="s">
        <v>184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8" t="s">
        <v>84</v>
      </c>
      <c r="BK405" s="232">
        <f>ROUND(I405*H405,2)</f>
        <v>0</v>
      </c>
      <c r="BL405" s="18" t="s">
        <v>191</v>
      </c>
      <c r="BM405" s="231" t="s">
        <v>605</v>
      </c>
    </row>
    <row r="406" s="13" customFormat="1">
      <c r="A406" s="13"/>
      <c r="B406" s="233"/>
      <c r="C406" s="234"/>
      <c r="D406" s="235" t="s">
        <v>193</v>
      </c>
      <c r="E406" s="236" t="s">
        <v>1</v>
      </c>
      <c r="F406" s="237" t="s">
        <v>456</v>
      </c>
      <c r="G406" s="234"/>
      <c r="H406" s="236" t="s">
        <v>1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193</v>
      </c>
      <c r="AU406" s="243" t="s">
        <v>87</v>
      </c>
      <c r="AV406" s="13" t="s">
        <v>84</v>
      </c>
      <c r="AW406" s="13" t="s">
        <v>32</v>
      </c>
      <c r="AX406" s="13" t="s">
        <v>76</v>
      </c>
      <c r="AY406" s="243" t="s">
        <v>184</v>
      </c>
    </row>
    <row r="407" s="14" customFormat="1">
      <c r="A407" s="14"/>
      <c r="B407" s="244"/>
      <c r="C407" s="245"/>
      <c r="D407" s="235" t="s">
        <v>193</v>
      </c>
      <c r="E407" s="246" t="s">
        <v>1</v>
      </c>
      <c r="F407" s="247" t="s">
        <v>237</v>
      </c>
      <c r="G407" s="245"/>
      <c r="H407" s="248">
        <v>10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4" t="s">
        <v>193</v>
      </c>
      <c r="AU407" s="254" t="s">
        <v>87</v>
      </c>
      <c r="AV407" s="14" t="s">
        <v>87</v>
      </c>
      <c r="AW407" s="14" t="s">
        <v>32</v>
      </c>
      <c r="AX407" s="14" t="s">
        <v>84</v>
      </c>
      <c r="AY407" s="254" t="s">
        <v>184</v>
      </c>
    </row>
    <row r="408" s="2" customFormat="1" ht="14.4" customHeight="1">
      <c r="A408" s="39"/>
      <c r="B408" s="40"/>
      <c r="C408" s="277" t="s">
        <v>606</v>
      </c>
      <c r="D408" s="277" t="s">
        <v>401</v>
      </c>
      <c r="E408" s="278" t="s">
        <v>607</v>
      </c>
      <c r="F408" s="279" t="s">
        <v>608</v>
      </c>
      <c r="G408" s="280" t="s">
        <v>454</v>
      </c>
      <c r="H408" s="281">
        <v>10.15</v>
      </c>
      <c r="I408" s="282"/>
      <c r="J408" s="283">
        <f>ROUND(I408*H408,2)</f>
        <v>0</v>
      </c>
      <c r="K408" s="279" t="s">
        <v>190</v>
      </c>
      <c r="L408" s="284"/>
      <c r="M408" s="285" t="s">
        <v>1</v>
      </c>
      <c r="N408" s="286" t="s">
        <v>41</v>
      </c>
      <c r="O408" s="92"/>
      <c r="P408" s="229">
        <f>O408*H408</f>
        <v>0</v>
      </c>
      <c r="Q408" s="229">
        <v>0.00084000000000000003</v>
      </c>
      <c r="R408" s="229">
        <f>Q408*H408</f>
        <v>0.0085260000000000006</v>
      </c>
      <c r="S408" s="229">
        <v>0</v>
      </c>
      <c r="T408" s="230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1" t="s">
        <v>226</v>
      </c>
      <c r="AT408" s="231" t="s">
        <v>401</v>
      </c>
      <c r="AU408" s="231" t="s">
        <v>87</v>
      </c>
      <c r="AY408" s="18" t="s">
        <v>184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8" t="s">
        <v>84</v>
      </c>
      <c r="BK408" s="232">
        <f>ROUND(I408*H408,2)</f>
        <v>0</v>
      </c>
      <c r="BL408" s="18" t="s">
        <v>191</v>
      </c>
      <c r="BM408" s="231" t="s">
        <v>609</v>
      </c>
    </row>
    <row r="409" s="13" customFormat="1">
      <c r="A409" s="13"/>
      <c r="B409" s="233"/>
      <c r="C409" s="234"/>
      <c r="D409" s="235" t="s">
        <v>193</v>
      </c>
      <c r="E409" s="236" t="s">
        <v>1</v>
      </c>
      <c r="F409" s="237" t="s">
        <v>456</v>
      </c>
      <c r="G409" s="234"/>
      <c r="H409" s="236" t="s">
        <v>1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193</v>
      </c>
      <c r="AU409" s="243" t="s">
        <v>87</v>
      </c>
      <c r="AV409" s="13" t="s">
        <v>84</v>
      </c>
      <c r="AW409" s="13" t="s">
        <v>32</v>
      </c>
      <c r="AX409" s="13" t="s">
        <v>76</v>
      </c>
      <c r="AY409" s="243" t="s">
        <v>184</v>
      </c>
    </row>
    <row r="410" s="14" customFormat="1">
      <c r="A410" s="14"/>
      <c r="B410" s="244"/>
      <c r="C410" s="245"/>
      <c r="D410" s="235" t="s">
        <v>193</v>
      </c>
      <c r="E410" s="246" t="s">
        <v>1</v>
      </c>
      <c r="F410" s="247" t="s">
        <v>610</v>
      </c>
      <c r="G410" s="245"/>
      <c r="H410" s="248">
        <v>10.15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4" t="s">
        <v>193</v>
      </c>
      <c r="AU410" s="254" t="s">
        <v>87</v>
      </c>
      <c r="AV410" s="14" t="s">
        <v>87</v>
      </c>
      <c r="AW410" s="14" t="s">
        <v>32</v>
      </c>
      <c r="AX410" s="14" t="s">
        <v>84</v>
      </c>
      <c r="AY410" s="254" t="s">
        <v>184</v>
      </c>
    </row>
    <row r="411" s="2" customFormat="1" ht="14.4" customHeight="1">
      <c r="A411" s="39"/>
      <c r="B411" s="40"/>
      <c r="C411" s="220" t="s">
        <v>611</v>
      </c>
      <c r="D411" s="220" t="s">
        <v>186</v>
      </c>
      <c r="E411" s="221" t="s">
        <v>612</v>
      </c>
      <c r="F411" s="222" t="s">
        <v>613</v>
      </c>
      <c r="G411" s="223" t="s">
        <v>454</v>
      </c>
      <c r="H411" s="224">
        <v>9</v>
      </c>
      <c r="I411" s="225"/>
      <c r="J411" s="226">
        <f>ROUND(I411*H411,2)</f>
        <v>0</v>
      </c>
      <c r="K411" s="222" t="s">
        <v>1</v>
      </c>
      <c r="L411" s="45"/>
      <c r="M411" s="227" t="s">
        <v>1</v>
      </c>
      <c r="N411" s="228" t="s">
        <v>41</v>
      </c>
      <c r="O411" s="92"/>
      <c r="P411" s="229">
        <f>O411*H411</f>
        <v>0</v>
      </c>
      <c r="Q411" s="229">
        <v>0</v>
      </c>
      <c r="R411" s="229">
        <f>Q411*H411</f>
        <v>0</v>
      </c>
      <c r="S411" s="229">
        <v>0</v>
      </c>
      <c r="T411" s="230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1" t="s">
        <v>191</v>
      </c>
      <c r="AT411" s="231" t="s">
        <v>186</v>
      </c>
      <c r="AU411" s="231" t="s">
        <v>87</v>
      </c>
      <c r="AY411" s="18" t="s">
        <v>184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8" t="s">
        <v>84</v>
      </c>
      <c r="BK411" s="232">
        <f>ROUND(I411*H411,2)</f>
        <v>0</v>
      </c>
      <c r="BL411" s="18" t="s">
        <v>191</v>
      </c>
      <c r="BM411" s="231" t="s">
        <v>614</v>
      </c>
    </row>
    <row r="412" s="13" customFormat="1">
      <c r="A412" s="13"/>
      <c r="B412" s="233"/>
      <c r="C412" s="234"/>
      <c r="D412" s="235" t="s">
        <v>193</v>
      </c>
      <c r="E412" s="236" t="s">
        <v>1</v>
      </c>
      <c r="F412" s="237" t="s">
        <v>456</v>
      </c>
      <c r="G412" s="234"/>
      <c r="H412" s="236" t="s">
        <v>1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193</v>
      </c>
      <c r="AU412" s="243" t="s">
        <v>87</v>
      </c>
      <c r="AV412" s="13" t="s">
        <v>84</v>
      </c>
      <c r="AW412" s="13" t="s">
        <v>32</v>
      </c>
      <c r="AX412" s="13" t="s">
        <v>76</v>
      </c>
      <c r="AY412" s="243" t="s">
        <v>184</v>
      </c>
    </row>
    <row r="413" s="14" customFormat="1">
      <c r="A413" s="14"/>
      <c r="B413" s="244"/>
      <c r="C413" s="245"/>
      <c r="D413" s="235" t="s">
        <v>193</v>
      </c>
      <c r="E413" s="246" t="s">
        <v>1</v>
      </c>
      <c r="F413" s="247" t="s">
        <v>232</v>
      </c>
      <c r="G413" s="245"/>
      <c r="H413" s="248">
        <v>9</v>
      </c>
      <c r="I413" s="249"/>
      <c r="J413" s="245"/>
      <c r="K413" s="245"/>
      <c r="L413" s="250"/>
      <c r="M413" s="251"/>
      <c r="N413" s="252"/>
      <c r="O413" s="252"/>
      <c r="P413" s="252"/>
      <c r="Q413" s="252"/>
      <c r="R413" s="252"/>
      <c r="S413" s="252"/>
      <c r="T413" s="25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4" t="s">
        <v>193</v>
      </c>
      <c r="AU413" s="254" t="s">
        <v>87</v>
      </c>
      <c r="AV413" s="14" t="s">
        <v>87</v>
      </c>
      <c r="AW413" s="14" t="s">
        <v>32</v>
      </c>
      <c r="AX413" s="14" t="s">
        <v>84</v>
      </c>
      <c r="AY413" s="254" t="s">
        <v>184</v>
      </c>
    </row>
    <row r="414" s="2" customFormat="1" ht="14.4" customHeight="1">
      <c r="A414" s="39"/>
      <c r="B414" s="40"/>
      <c r="C414" s="277" t="s">
        <v>615</v>
      </c>
      <c r="D414" s="277" t="s">
        <v>401</v>
      </c>
      <c r="E414" s="278" t="s">
        <v>616</v>
      </c>
      <c r="F414" s="279" t="s">
        <v>617</v>
      </c>
      <c r="G414" s="280" t="s">
        <v>454</v>
      </c>
      <c r="H414" s="281">
        <v>9.1349999999999998</v>
      </c>
      <c r="I414" s="282"/>
      <c r="J414" s="283">
        <f>ROUND(I414*H414,2)</f>
        <v>0</v>
      </c>
      <c r="K414" s="279" t="s">
        <v>190</v>
      </c>
      <c r="L414" s="284"/>
      <c r="M414" s="285" t="s">
        <v>1</v>
      </c>
      <c r="N414" s="286" t="s">
        <v>41</v>
      </c>
      <c r="O414" s="92"/>
      <c r="P414" s="229">
        <f>O414*H414</f>
        <v>0</v>
      </c>
      <c r="Q414" s="229">
        <v>0.00038999999999999999</v>
      </c>
      <c r="R414" s="229">
        <f>Q414*H414</f>
        <v>0.0035626499999999997</v>
      </c>
      <c r="S414" s="229">
        <v>0</v>
      </c>
      <c r="T414" s="23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1" t="s">
        <v>226</v>
      </c>
      <c r="AT414" s="231" t="s">
        <v>401</v>
      </c>
      <c r="AU414" s="231" t="s">
        <v>87</v>
      </c>
      <c r="AY414" s="18" t="s">
        <v>184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8" t="s">
        <v>84</v>
      </c>
      <c r="BK414" s="232">
        <f>ROUND(I414*H414,2)</f>
        <v>0</v>
      </c>
      <c r="BL414" s="18" t="s">
        <v>191</v>
      </c>
      <c r="BM414" s="231" t="s">
        <v>618</v>
      </c>
    </row>
    <row r="415" s="13" customFormat="1">
      <c r="A415" s="13"/>
      <c r="B415" s="233"/>
      <c r="C415" s="234"/>
      <c r="D415" s="235" t="s">
        <v>193</v>
      </c>
      <c r="E415" s="236" t="s">
        <v>1</v>
      </c>
      <c r="F415" s="237" t="s">
        <v>456</v>
      </c>
      <c r="G415" s="234"/>
      <c r="H415" s="236" t="s">
        <v>1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193</v>
      </c>
      <c r="AU415" s="243" t="s">
        <v>87</v>
      </c>
      <c r="AV415" s="13" t="s">
        <v>84</v>
      </c>
      <c r="AW415" s="13" t="s">
        <v>32</v>
      </c>
      <c r="AX415" s="13" t="s">
        <v>76</v>
      </c>
      <c r="AY415" s="243" t="s">
        <v>184</v>
      </c>
    </row>
    <row r="416" s="14" customFormat="1">
      <c r="A416" s="14"/>
      <c r="B416" s="244"/>
      <c r="C416" s="245"/>
      <c r="D416" s="235" t="s">
        <v>193</v>
      </c>
      <c r="E416" s="246" t="s">
        <v>1</v>
      </c>
      <c r="F416" s="247" t="s">
        <v>619</v>
      </c>
      <c r="G416" s="245"/>
      <c r="H416" s="248">
        <v>9.1349999999999998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193</v>
      </c>
      <c r="AU416" s="254" t="s">
        <v>87</v>
      </c>
      <c r="AV416" s="14" t="s">
        <v>87</v>
      </c>
      <c r="AW416" s="14" t="s">
        <v>32</v>
      </c>
      <c r="AX416" s="14" t="s">
        <v>84</v>
      </c>
      <c r="AY416" s="254" t="s">
        <v>184</v>
      </c>
    </row>
    <row r="417" s="2" customFormat="1" ht="14.4" customHeight="1">
      <c r="A417" s="39"/>
      <c r="B417" s="40"/>
      <c r="C417" s="277" t="s">
        <v>620</v>
      </c>
      <c r="D417" s="277" t="s">
        <v>401</v>
      </c>
      <c r="E417" s="278" t="s">
        <v>621</v>
      </c>
      <c r="F417" s="279" t="s">
        <v>622</v>
      </c>
      <c r="G417" s="280" t="s">
        <v>454</v>
      </c>
      <c r="H417" s="281">
        <v>9.1349999999999998</v>
      </c>
      <c r="I417" s="282"/>
      <c r="J417" s="283">
        <f>ROUND(I417*H417,2)</f>
        <v>0</v>
      </c>
      <c r="K417" s="279" t="s">
        <v>190</v>
      </c>
      <c r="L417" s="284"/>
      <c r="M417" s="285" t="s">
        <v>1</v>
      </c>
      <c r="N417" s="286" t="s">
        <v>41</v>
      </c>
      <c r="O417" s="92"/>
      <c r="P417" s="229">
        <f>O417*H417</f>
        <v>0</v>
      </c>
      <c r="Q417" s="229">
        <v>0.0035999999999999999</v>
      </c>
      <c r="R417" s="229">
        <f>Q417*H417</f>
        <v>0.032885999999999999</v>
      </c>
      <c r="S417" s="229">
        <v>0</v>
      </c>
      <c r="T417" s="230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1" t="s">
        <v>226</v>
      </c>
      <c r="AT417" s="231" t="s">
        <v>401</v>
      </c>
      <c r="AU417" s="231" t="s">
        <v>87</v>
      </c>
      <c r="AY417" s="18" t="s">
        <v>184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8" t="s">
        <v>84</v>
      </c>
      <c r="BK417" s="232">
        <f>ROUND(I417*H417,2)</f>
        <v>0</v>
      </c>
      <c r="BL417" s="18" t="s">
        <v>191</v>
      </c>
      <c r="BM417" s="231" t="s">
        <v>623</v>
      </c>
    </row>
    <row r="418" s="13" customFormat="1">
      <c r="A418" s="13"/>
      <c r="B418" s="233"/>
      <c r="C418" s="234"/>
      <c r="D418" s="235" t="s">
        <v>193</v>
      </c>
      <c r="E418" s="236" t="s">
        <v>1</v>
      </c>
      <c r="F418" s="237" t="s">
        <v>456</v>
      </c>
      <c r="G418" s="234"/>
      <c r="H418" s="236" t="s">
        <v>1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193</v>
      </c>
      <c r="AU418" s="243" t="s">
        <v>87</v>
      </c>
      <c r="AV418" s="13" t="s">
        <v>84</v>
      </c>
      <c r="AW418" s="13" t="s">
        <v>32</v>
      </c>
      <c r="AX418" s="13" t="s">
        <v>76</v>
      </c>
      <c r="AY418" s="243" t="s">
        <v>184</v>
      </c>
    </row>
    <row r="419" s="14" customFormat="1">
      <c r="A419" s="14"/>
      <c r="B419" s="244"/>
      <c r="C419" s="245"/>
      <c r="D419" s="235" t="s">
        <v>193</v>
      </c>
      <c r="E419" s="246" t="s">
        <v>1</v>
      </c>
      <c r="F419" s="247" t="s">
        <v>619</v>
      </c>
      <c r="G419" s="245"/>
      <c r="H419" s="248">
        <v>9.1349999999999998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4" t="s">
        <v>193</v>
      </c>
      <c r="AU419" s="254" t="s">
        <v>87</v>
      </c>
      <c r="AV419" s="14" t="s">
        <v>87</v>
      </c>
      <c r="AW419" s="14" t="s">
        <v>32</v>
      </c>
      <c r="AX419" s="14" t="s">
        <v>84</v>
      </c>
      <c r="AY419" s="254" t="s">
        <v>184</v>
      </c>
    </row>
    <row r="420" s="2" customFormat="1" ht="24.15" customHeight="1">
      <c r="A420" s="39"/>
      <c r="B420" s="40"/>
      <c r="C420" s="277" t="s">
        <v>624</v>
      </c>
      <c r="D420" s="277" t="s">
        <v>401</v>
      </c>
      <c r="E420" s="278" t="s">
        <v>625</v>
      </c>
      <c r="F420" s="279" t="s">
        <v>626</v>
      </c>
      <c r="G420" s="280" t="s">
        <v>454</v>
      </c>
      <c r="H420" s="281">
        <v>1.01</v>
      </c>
      <c r="I420" s="282"/>
      <c r="J420" s="283">
        <f>ROUND(I420*H420,2)</f>
        <v>0</v>
      </c>
      <c r="K420" s="279" t="s">
        <v>1</v>
      </c>
      <c r="L420" s="284"/>
      <c r="M420" s="285" t="s">
        <v>1</v>
      </c>
      <c r="N420" s="286" t="s">
        <v>41</v>
      </c>
      <c r="O420" s="92"/>
      <c r="P420" s="229">
        <f>O420*H420</f>
        <v>0</v>
      </c>
      <c r="Q420" s="229">
        <v>0.0050800000000000003</v>
      </c>
      <c r="R420" s="229">
        <f>Q420*H420</f>
        <v>0.0051308000000000005</v>
      </c>
      <c r="S420" s="229">
        <v>0</v>
      </c>
      <c r="T420" s="230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1" t="s">
        <v>226</v>
      </c>
      <c r="AT420" s="231" t="s">
        <v>401</v>
      </c>
      <c r="AU420" s="231" t="s">
        <v>87</v>
      </c>
      <c r="AY420" s="18" t="s">
        <v>184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8" t="s">
        <v>84</v>
      </c>
      <c r="BK420" s="232">
        <f>ROUND(I420*H420,2)</f>
        <v>0</v>
      </c>
      <c r="BL420" s="18" t="s">
        <v>191</v>
      </c>
      <c r="BM420" s="231" t="s">
        <v>627</v>
      </c>
    </row>
    <row r="421" s="13" customFormat="1">
      <c r="A421" s="13"/>
      <c r="B421" s="233"/>
      <c r="C421" s="234"/>
      <c r="D421" s="235" t="s">
        <v>193</v>
      </c>
      <c r="E421" s="236" t="s">
        <v>1</v>
      </c>
      <c r="F421" s="237" t="s">
        <v>456</v>
      </c>
      <c r="G421" s="234"/>
      <c r="H421" s="236" t="s">
        <v>1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193</v>
      </c>
      <c r="AU421" s="243" t="s">
        <v>87</v>
      </c>
      <c r="AV421" s="13" t="s">
        <v>84</v>
      </c>
      <c r="AW421" s="13" t="s">
        <v>32</v>
      </c>
      <c r="AX421" s="13" t="s">
        <v>76</v>
      </c>
      <c r="AY421" s="243" t="s">
        <v>184</v>
      </c>
    </row>
    <row r="422" s="14" customFormat="1">
      <c r="A422" s="14"/>
      <c r="B422" s="244"/>
      <c r="C422" s="245"/>
      <c r="D422" s="235" t="s">
        <v>193</v>
      </c>
      <c r="E422" s="246" t="s">
        <v>1</v>
      </c>
      <c r="F422" s="247" t="s">
        <v>628</v>
      </c>
      <c r="G422" s="245"/>
      <c r="H422" s="248">
        <v>1.01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193</v>
      </c>
      <c r="AU422" s="254" t="s">
        <v>87</v>
      </c>
      <c r="AV422" s="14" t="s">
        <v>87</v>
      </c>
      <c r="AW422" s="14" t="s">
        <v>32</v>
      </c>
      <c r="AX422" s="14" t="s">
        <v>84</v>
      </c>
      <c r="AY422" s="254" t="s">
        <v>184</v>
      </c>
    </row>
    <row r="423" s="2" customFormat="1" ht="24.15" customHeight="1">
      <c r="A423" s="39"/>
      <c r="B423" s="40"/>
      <c r="C423" s="277" t="s">
        <v>629</v>
      </c>
      <c r="D423" s="277" t="s">
        <v>401</v>
      </c>
      <c r="E423" s="278" t="s">
        <v>630</v>
      </c>
      <c r="F423" s="279" t="s">
        <v>631</v>
      </c>
      <c r="G423" s="280" t="s">
        <v>454</v>
      </c>
      <c r="H423" s="281">
        <v>1.01</v>
      </c>
      <c r="I423" s="282"/>
      <c r="J423" s="283">
        <f>ROUND(I423*H423,2)</f>
        <v>0</v>
      </c>
      <c r="K423" s="279" t="s">
        <v>1</v>
      </c>
      <c r="L423" s="284"/>
      <c r="M423" s="285" t="s">
        <v>1</v>
      </c>
      <c r="N423" s="286" t="s">
        <v>41</v>
      </c>
      <c r="O423" s="92"/>
      <c r="P423" s="229">
        <f>O423*H423</f>
        <v>0</v>
      </c>
      <c r="Q423" s="229">
        <v>0.0070400000000000003</v>
      </c>
      <c r="R423" s="229">
        <f>Q423*H423</f>
        <v>0.0071104000000000002</v>
      </c>
      <c r="S423" s="229">
        <v>0</v>
      </c>
      <c r="T423" s="230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1" t="s">
        <v>226</v>
      </c>
      <c r="AT423" s="231" t="s">
        <v>401</v>
      </c>
      <c r="AU423" s="231" t="s">
        <v>87</v>
      </c>
      <c r="AY423" s="18" t="s">
        <v>184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8" t="s">
        <v>84</v>
      </c>
      <c r="BK423" s="232">
        <f>ROUND(I423*H423,2)</f>
        <v>0</v>
      </c>
      <c r="BL423" s="18" t="s">
        <v>191</v>
      </c>
      <c r="BM423" s="231" t="s">
        <v>632</v>
      </c>
    </row>
    <row r="424" s="13" customFormat="1">
      <c r="A424" s="13"/>
      <c r="B424" s="233"/>
      <c r="C424" s="234"/>
      <c r="D424" s="235" t="s">
        <v>193</v>
      </c>
      <c r="E424" s="236" t="s">
        <v>1</v>
      </c>
      <c r="F424" s="237" t="s">
        <v>456</v>
      </c>
      <c r="G424" s="234"/>
      <c r="H424" s="236" t="s">
        <v>1</v>
      </c>
      <c r="I424" s="238"/>
      <c r="J424" s="234"/>
      <c r="K424" s="234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193</v>
      </c>
      <c r="AU424" s="243" t="s">
        <v>87</v>
      </c>
      <c r="AV424" s="13" t="s">
        <v>84</v>
      </c>
      <c r="AW424" s="13" t="s">
        <v>32</v>
      </c>
      <c r="AX424" s="13" t="s">
        <v>76</v>
      </c>
      <c r="AY424" s="243" t="s">
        <v>184</v>
      </c>
    </row>
    <row r="425" s="14" customFormat="1">
      <c r="A425" s="14"/>
      <c r="B425" s="244"/>
      <c r="C425" s="245"/>
      <c r="D425" s="235" t="s">
        <v>193</v>
      </c>
      <c r="E425" s="246" t="s">
        <v>1</v>
      </c>
      <c r="F425" s="247" t="s">
        <v>628</v>
      </c>
      <c r="G425" s="245"/>
      <c r="H425" s="248">
        <v>1.01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193</v>
      </c>
      <c r="AU425" s="254" t="s">
        <v>87</v>
      </c>
      <c r="AV425" s="14" t="s">
        <v>87</v>
      </c>
      <c r="AW425" s="14" t="s">
        <v>32</v>
      </c>
      <c r="AX425" s="14" t="s">
        <v>84</v>
      </c>
      <c r="AY425" s="254" t="s">
        <v>184</v>
      </c>
    </row>
    <row r="426" s="2" customFormat="1" ht="24.15" customHeight="1">
      <c r="A426" s="39"/>
      <c r="B426" s="40"/>
      <c r="C426" s="277" t="s">
        <v>633</v>
      </c>
      <c r="D426" s="277" t="s">
        <v>401</v>
      </c>
      <c r="E426" s="278" t="s">
        <v>634</v>
      </c>
      <c r="F426" s="279" t="s">
        <v>635</v>
      </c>
      <c r="G426" s="280" t="s">
        <v>454</v>
      </c>
      <c r="H426" s="281">
        <v>1.01</v>
      </c>
      <c r="I426" s="282"/>
      <c r="J426" s="283">
        <f>ROUND(I426*H426,2)</f>
        <v>0</v>
      </c>
      <c r="K426" s="279" t="s">
        <v>1</v>
      </c>
      <c r="L426" s="284"/>
      <c r="M426" s="285" t="s">
        <v>1</v>
      </c>
      <c r="N426" s="286" t="s">
        <v>41</v>
      </c>
      <c r="O426" s="92"/>
      <c r="P426" s="229">
        <f>O426*H426</f>
        <v>0</v>
      </c>
      <c r="Q426" s="229">
        <v>0.0068999999999999999</v>
      </c>
      <c r="R426" s="229">
        <f>Q426*H426</f>
        <v>0.0069690000000000004</v>
      </c>
      <c r="S426" s="229">
        <v>0</v>
      </c>
      <c r="T426" s="230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1" t="s">
        <v>226</v>
      </c>
      <c r="AT426" s="231" t="s">
        <v>401</v>
      </c>
      <c r="AU426" s="231" t="s">
        <v>87</v>
      </c>
      <c r="AY426" s="18" t="s">
        <v>184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18" t="s">
        <v>84</v>
      </c>
      <c r="BK426" s="232">
        <f>ROUND(I426*H426,2)</f>
        <v>0</v>
      </c>
      <c r="BL426" s="18" t="s">
        <v>191</v>
      </c>
      <c r="BM426" s="231" t="s">
        <v>636</v>
      </c>
    </row>
    <row r="427" s="13" customFormat="1">
      <c r="A427" s="13"/>
      <c r="B427" s="233"/>
      <c r="C427" s="234"/>
      <c r="D427" s="235" t="s">
        <v>193</v>
      </c>
      <c r="E427" s="236" t="s">
        <v>1</v>
      </c>
      <c r="F427" s="237" t="s">
        <v>456</v>
      </c>
      <c r="G427" s="234"/>
      <c r="H427" s="236" t="s">
        <v>1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193</v>
      </c>
      <c r="AU427" s="243" t="s">
        <v>87</v>
      </c>
      <c r="AV427" s="13" t="s">
        <v>84</v>
      </c>
      <c r="AW427" s="13" t="s">
        <v>32</v>
      </c>
      <c r="AX427" s="13" t="s">
        <v>76</v>
      </c>
      <c r="AY427" s="243" t="s">
        <v>184</v>
      </c>
    </row>
    <row r="428" s="14" customFormat="1">
      <c r="A428" s="14"/>
      <c r="B428" s="244"/>
      <c r="C428" s="245"/>
      <c r="D428" s="235" t="s">
        <v>193</v>
      </c>
      <c r="E428" s="246" t="s">
        <v>1</v>
      </c>
      <c r="F428" s="247" t="s">
        <v>628</v>
      </c>
      <c r="G428" s="245"/>
      <c r="H428" s="248">
        <v>1.01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4" t="s">
        <v>193</v>
      </c>
      <c r="AU428" s="254" t="s">
        <v>87</v>
      </c>
      <c r="AV428" s="14" t="s">
        <v>87</v>
      </c>
      <c r="AW428" s="14" t="s">
        <v>32</v>
      </c>
      <c r="AX428" s="14" t="s">
        <v>84</v>
      </c>
      <c r="AY428" s="254" t="s">
        <v>184</v>
      </c>
    </row>
    <row r="429" s="2" customFormat="1" ht="14.4" customHeight="1">
      <c r="A429" s="39"/>
      <c r="B429" s="40"/>
      <c r="C429" s="220" t="s">
        <v>637</v>
      </c>
      <c r="D429" s="220" t="s">
        <v>186</v>
      </c>
      <c r="E429" s="221" t="s">
        <v>638</v>
      </c>
      <c r="F429" s="222" t="s">
        <v>639</v>
      </c>
      <c r="G429" s="223" t="s">
        <v>454</v>
      </c>
      <c r="H429" s="224">
        <v>13</v>
      </c>
      <c r="I429" s="225"/>
      <c r="J429" s="226">
        <f>ROUND(I429*H429,2)</f>
        <v>0</v>
      </c>
      <c r="K429" s="222" t="s">
        <v>190</v>
      </c>
      <c r="L429" s="45"/>
      <c r="M429" s="227" t="s">
        <v>1</v>
      </c>
      <c r="N429" s="228" t="s">
        <v>41</v>
      </c>
      <c r="O429" s="92"/>
      <c r="P429" s="229">
        <f>O429*H429</f>
        <v>0</v>
      </c>
      <c r="Q429" s="229">
        <v>0.00038000000000000002</v>
      </c>
      <c r="R429" s="229">
        <f>Q429*H429</f>
        <v>0.0049399999999999999</v>
      </c>
      <c r="S429" s="229">
        <v>0</v>
      </c>
      <c r="T429" s="230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1" t="s">
        <v>191</v>
      </c>
      <c r="AT429" s="231" t="s">
        <v>186</v>
      </c>
      <c r="AU429" s="231" t="s">
        <v>87</v>
      </c>
      <c r="AY429" s="18" t="s">
        <v>184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8" t="s">
        <v>84</v>
      </c>
      <c r="BK429" s="232">
        <f>ROUND(I429*H429,2)</f>
        <v>0</v>
      </c>
      <c r="BL429" s="18" t="s">
        <v>191</v>
      </c>
      <c r="BM429" s="231" t="s">
        <v>640</v>
      </c>
    </row>
    <row r="430" s="13" customFormat="1">
      <c r="A430" s="13"/>
      <c r="B430" s="233"/>
      <c r="C430" s="234"/>
      <c r="D430" s="235" t="s">
        <v>193</v>
      </c>
      <c r="E430" s="236" t="s">
        <v>1</v>
      </c>
      <c r="F430" s="237" t="s">
        <v>456</v>
      </c>
      <c r="G430" s="234"/>
      <c r="H430" s="236" t="s">
        <v>1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3" t="s">
        <v>193</v>
      </c>
      <c r="AU430" s="243" t="s">
        <v>87</v>
      </c>
      <c r="AV430" s="13" t="s">
        <v>84</v>
      </c>
      <c r="AW430" s="13" t="s">
        <v>32</v>
      </c>
      <c r="AX430" s="13" t="s">
        <v>76</v>
      </c>
      <c r="AY430" s="243" t="s">
        <v>184</v>
      </c>
    </row>
    <row r="431" s="14" customFormat="1">
      <c r="A431" s="14"/>
      <c r="B431" s="244"/>
      <c r="C431" s="245"/>
      <c r="D431" s="235" t="s">
        <v>193</v>
      </c>
      <c r="E431" s="246" t="s">
        <v>1</v>
      </c>
      <c r="F431" s="247" t="s">
        <v>251</v>
      </c>
      <c r="G431" s="245"/>
      <c r="H431" s="248">
        <v>13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4" t="s">
        <v>193</v>
      </c>
      <c r="AU431" s="254" t="s">
        <v>87</v>
      </c>
      <c r="AV431" s="14" t="s">
        <v>87</v>
      </c>
      <c r="AW431" s="14" t="s">
        <v>32</v>
      </c>
      <c r="AX431" s="14" t="s">
        <v>84</v>
      </c>
      <c r="AY431" s="254" t="s">
        <v>184</v>
      </c>
    </row>
    <row r="432" s="2" customFormat="1" ht="24.15" customHeight="1">
      <c r="A432" s="39"/>
      <c r="B432" s="40"/>
      <c r="C432" s="220" t="s">
        <v>641</v>
      </c>
      <c r="D432" s="220" t="s">
        <v>186</v>
      </c>
      <c r="E432" s="221" t="s">
        <v>642</v>
      </c>
      <c r="F432" s="222" t="s">
        <v>643</v>
      </c>
      <c r="G432" s="223" t="s">
        <v>454</v>
      </c>
      <c r="H432" s="224">
        <v>13</v>
      </c>
      <c r="I432" s="225"/>
      <c r="J432" s="226">
        <f>ROUND(I432*H432,2)</f>
        <v>0</v>
      </c>
      <c r="K432" s="222" t="s">
        <v>1</v>
      </c>
      <c r="L432" s="45"/>
      <c r="M432" s="227" t="s">
        <v>1</v>
      </c>
      <c r="N432" s="228" t="s">
        <v>41</v>
      </c>
      <c r="O432" s="92"/>
      <c r="P432" s="229">
        <f>O432*H432</f>
        <v>0</v>
      </c>
      <c r="Q432" s="229">
        <v>2.0000000000000002E-05</v>
      </c>
      <c r="R432" s="229">
        <f>Q432*H432</f>
        <v>0.00026000000000000003</v>
      </c>
      <c r="S432" s="229">
        <v>0</v>
      </c>
      <c r="T432" s="230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1" t="s">
        <v>191</v>
      </c>
      <c r="AT432" s="231" t="s">
        <v>186</v>
      </c>
      <c r="AU432" s="231" t="s">
        <v>87</v>
      </c>
      <c r="AY432" s="18" t="s">
        <v>184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8" t="s">
        <v>84</v>
      </c>
      <c r="BK432" s="232">
        <f>ROUND(I432*H432,2)</f>
        <v>0</v>
      </c>
      <c r="BL432" s="18" t="s">
        <v>191</v>
      </c>
      <c r="BM432" s="231" t="s">
        <v>644</v>
      </c>
    </row>
    <row r="433" s="13" customFormat="1">
      <c r="A433" s="13"/>
      <c r="B433" s="233"/>
      <c r="C433" s="234"/>
      <c r="D433" s="235" t="s">
        <v>193</v>
      </c>
      <c r="E433" s="236" t="s">
        <v>1</v>
      </c>
      <c r="F433" s="237" t="s">
        <v>456</v>
      </c>
      <c r="G433" s="234"/>
      <c r="H433" s="236" t="s">
        <v>1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193</v>
      </c>
      <c r="AU433" s="243" t="s">
        <v>87</v>
      </c>
      <c r="AV433" s="13" t="s">
        <v>84</v>
      </c>
      <c r="AW433" s="13" t="s">
        <v>32</v>
      </c>
      <c r="AX433" s="13" t="s">
        <v>76</v>
      </c>
      <c r="AY433" s="243" t="s">
        <v>184</v>
      </c>
    </row>
    <row r="434" s="14" customFormat="1">
      <c r="A434" s="14"/>
      <c r="B434" s="244"/>
      <c r="C434" s="245"/>
      <c r="D434" s="235" t="s">
        <v>193</v>
      </c>
      <c r="E434" s="246" t="s">
        <v>1</v>
      </c>
      <c r="F434" s="247" t="s">
        <v>251</v>
      </c>
      <c r="G434" s="245"/>
      <c r="H434" s="248">
        <v>13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193</v>
      </c>
      <c r="AU434" s="254" t="s">
        <v>87</v>
      </c>
      <c r="AV434" s="14" t="s">
        <v>87</v>
      </c>
      <c r="AW434" s="14" t="s">
        <v>32</v>
      </c>
      <c r="AX434" s="14" t="s">
        <v>84</v>
      </c>
      <c r="AY434" s="254" t="s">
        <v>184</v>
      </c>
    </row>
    <row r="435" s="2" customFormat="1" ht="24.15" customHeight="1">
      <c r="A435" s="39"/>
      <c r="B435" s="40"/>
      <c r="C435" s="277" t="s">
        <v>645</v>
      </c>
      <c r="D435" s="277" t="s">
        <v>401</v>
      </c>
      <c r="E435" s="278" t="s">
        <v>646</v>
      </c>
      <c r="F435" s="279" t="s">
        <v>647</v>
      </c>
      <c r="G435" s="280" t="s">
        <v>454</v>
      </c>
      <c r="H435" s="281">
        <v>13.130000000000001</v>
      </c>
      <c r="I435" s="282"/>
      <c r="J435" s="283">
        <f>ROUND(I435*H435,2)</f>
        <v>0</v>
      </c>
      <c r="K435" s="279" t="s">
        <v>1</v>
      </c>
      <c r="L435" s="284"/>
      <c r="M435" s="285" t="s">
        <v>1</v>
      </c>
      <c r="N435" s="286" t="s">
        <v>41</v>
      </c>
      <c r="O435" s="92"/>
      <c r="P435" s="229">
        <f>O435*H435</f>
        <v>0</v>
      </c>
      <c r="Q435" s="229">
        <v>0.0024399999999999999</v>
      </c>
      <c r="R435" s="229">
        <f>Q435*H435</f>
        <v>0.032037200000000002</v>
      </c>
      <c r="S435" s="229">
        <v>0</v>
      </c>
      <c r="T435" s="230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1" t="s">
        <v>226</v>
      </c>
      <c r="AT435" s="231" t="s">
        <v>401</v>
      </c>
      <c r="AU435" s="231" t="s">
        <v>87</v>
      </c>
      <c r="AY435" s="18" t="s">
        <v>184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8" t="s">
        <v>84</v>
      </c>
      <c r="BK435" s="232">
        <f>ROUND(I435*H435,2)</f>
        <v>0</v>
      </c>
      <c r="BL435" s="18" t="s">
        <v>191</v>
      </c>
      <c r="BM435" s="231" t="s">
        <v>648</v>
      </c>
    </row>
    <row r="436" s="13" customFormat="1">
      <c r="A436" s="13"/>
      <c r="B436" s="233"/>
      <c r="C436" s="234"/>
      <c r="D436" s="235" t="s">
        <v>193</v>
      </c>
      <c r="E436" s="236" t="s">
        <v>1</v>
      </c>
      <c r="F436" s="237" t="s">
        <v>456</v>
      </c>
      <c r="G436" s="234"/>
      <c r="H436" s="236" t="s">
        <v>1</v>
      </c>
      <c r="I436" s="238"/>
      <c r="J436" s="234"/>
      <c r="K436" s="234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193</v>
      </c>
      <c r="AU436" s="243" t="s">
        <v>87</v>
      </c>
      <c r="AV436" s="13" t="s">
        <v>84</v>
      </c>
      <c r="AW436" s="13" t="s">
        <v>32</v>
      </c>
      <c r="AX436" s="13" t="s">
        <v>76</v>
      </c>
      <c r="AY436" s="243" t="s">
        <v>184</v>
      </c>
    </row>
    <row r="437" s="14" customFormat="1">
      <c r="A437" s="14"/>
      <c r="B437" s="244"/>
      <c r="C437" s="245"/>
      <c r="D437" s="235" t="s">
        <v>193</v>
      </c>
      <c r="E437" s="246" t="s">
        <v>1</v>
      </c>
      <c r="F437" s="247" t="s">
        <v>649</v>
      </c>
      <c r="G437" s="245"/>
      <c r="H437" s="248">
        <v>13.130000000000001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4" t="s">
        <v>193</v>
      </c>
      <c r="AU437" s="254" t="s">
        <v>87</v>
      </c>
      <c r="AV437" s="14" t="s">
        <v>87</v>
      </c>
      <c r="AW437" s="14" t="s">
        <v>32</v>
      </c>
      <c r="AX437" s="14" t="s">
        <v>84</v>
      </c>
      <c r="AY437" s="254" t="s">
        <v>184</v>
      </c>
    </row>
    <row r="438" s="2" customFormat="1" ht="24.15" customHeight="1">
      <c r="A438" s="39"/>
      <c r="B438" s="40"/>
      <c r="C438" s="277" t="s">
        <v>650</v>
      </c>
      <c r="D438" s="277" t="s">
        <v>401</v>
      </c>
      <c r="E438" s="278" t="s">
        <v>651</v>
      </c>
      <c r="F438" s="279" t="s">
        <v>652</v>
      </c>
      <c r="G438" s="280" t="s">
        <v>454</v>
      </c>
      <c r="H438" s="281">
        <v>13</v>
      </c>
      <c r="I438" s="282"/>
      <c r="J438" s="283">
        <f>ROUND(I438*H438,2)</f>
        <v>0</v>
      </c>
      <c r="K438" s="279" t="s">
        <v>1</v>
      </c>
      <c r="L438" s="284"/>
      <c r="M438" s="285" t="s">
        <v>1</v>
      </c>
      <c r="N438" s="286" t="s">
        <v>41</v>
      </c>
      <c r="O438" s="92"/>
      <c r="P438" s="229">
        <f>O438*H438</f>
        <v>0</v>
      </c>
      <c r="Q438" s="229">
        <v>0.0073000000000000001</v>
      </c>
      <c r="R438" s="229">
        <f>Q438*H438</f>
        <v>0.094899999999999998</v>
      </c>
      <c r="S438" s="229">
        <v>0</v>
      </c>
      <c r="T438" s="230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1" t="s">
        <v>226</v>
      </c>
      <c r="AT438" s="231" t="s">
        <v>401</v>
      </c>
      <c r="AU438" s="231" t="s">
        <v>87</v>
      </c>
      <c r="AY438" s="18" t="s">
        <v>184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8" t="s">
        <v>84</v>
      </c>
      <c r="BK438" s="232">
        <f>ROUND(I438*H438,2)</f>
        <v>0</v>
      </c>
      <c r="BL438" s="18" t="s">
        <v>191</v>
      </c>
      <c r="BM438" s="231" t="s">
        <v>653</v>
      </c>
    </row>
    <row r="439" s="13" customFormat="1">
      <c r="A439" s="13"/>
      <c r="B439" s="233"/>
      <c r="C439" s="234"/>
      <c r="D439" s="235" t="s">
        <v>193</v>
      </c>
      <c r="E439" s="236" t="s">
        <v>1</v>
      </c>
      <c r="F439" s="237" t="s">
        <v>456</v>
      </c>
      <c r="G439" s="234"/>
      <c r="H439" s="236" t="s">
        <v>1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3" t="s">
        <v>193</v>
      </c>
      <c r="AU439" s="243" t="s">
        <v>87</v>
      </c>
      <c r="AV439" s="13" t="s">
        <v>84</v>
      </c>
      <c r="AW439" s="13" t="s">
        <v>32</v>
      </c>
      <c r="AX439" s="13" t="s">
        <v>76</v>
      </c>
      <c r="AY439" s="243" t="s">
        <v>184</v>
      </c>
    </row>
    <row r="440" s="14" customFormat="1">
      <c r="A440" s="14"/>
      <c r="B440" s="244"/>
      <c r="C440" s="245"/>
      <c r="D440" s="235" t="s">
        <v>193</v>
      </c>
      <c r="E440" s="246" t="s">
        <v>1</v>
      </c>
      <c r="F440" s="247" t="s">
        <v>251</v>
      </c>
      <c r="G440" s="245"/>
      <c r="H440" s="248">
        <v>13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193</v>
      </c>
      <c r="AU440" s="254" t="s">
        <v>87</v>
      </c>
      <c r="AV440" s="14" t="s">
        <v>87</v>
      </c>
      <c r="AW440" s="14" t="s">
        <v>32</v>
      </c>
      <c r="AX440" s="14" t="s">
        <v>84</v>
      </c>
      <c r="AY440" s="254" t="s">
        <v>184</v>
      </c>
    </row>
    <row r="441" s="2" customFormat="1" ht="14.4" customHeight="1">
      <c r="A441" s="39"/>
      <c r="B441" s="40"/>
      <c r="C441" s="220" t="s">
        <v>654</v>
      </c>
      <c r="D441" s="220" t="s">
        <v>186</v>
      </c>
      <c r="E441" s="221" t="s">
        <v>655</v>
      </c>
      <c r="F441" s="222" t="s">
        <v>656</v>
      </c>
      <c r="G441" s="223" t="s">
        <v>454</v>
      </c>
      <c r="H441" s="224">
        <v>1</v>
      </c>
      <c r="I441" s="225"/>
      <c r="J441" s="226">
        <f>ROUND(I441*H441,2)</f>
        <v>0</v>
      </c>
      <c r="K441" s="222" t="s">
        <v>190</v>
      </c>
      <c r="L441" s="45"/>
      <c r="M441" s="227" t="s">
        <v>1</v>
      </c>
      <c r="N441" s="228" t="s">
        <v>41</v>
      </c>
      <c r="O441" s="92"/>
      <c r="P441" s="229">
        <f>O441*H441</f>
        <v>0</v>
      </c>
      <c r="Q441" s="229">
        <v>0.00072000000000000005</v>
      </c>
      <c r="R441" s="229">
        <f>Q441*H441</f>
        <v>0.00072000000000000005</v>
      </c>
      <c r="S441" s="229">
        <v>0</v>
      </c>
      <c r="T441" s="230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1" t="s">
        <v>191</v>
      </c>
      <c r="AT441" s="231" t="s">
        <v>186</v>
      </c>
      <c r="AU441" s="231" t="s">
        <v>87</v>
      </c>
      <c r="AY441" s="18" t="s">
        <v>184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18" t="s">
        <v>84</v>
      </c>
      <c r="BK441" s="232">
        <f>ROUND(I441*H441,2)</f>
        <v>0</v>
      </c>
      <c r="BL441" s="18" t="s">
        <v>191</v>
      </c>
      <c r="BM441" s="231" t="s">
        <v>657</v>
      </c>
    </row>
    <row r="442" s="13" customFormat="1">
      <c r="A442" s="13"/>
      <c r="B442" s="233"/>
      <c r="C442" s="234"/>
      <c r="D442" s="235" t="s">
        <v>193</v>
      </c>
      <c r="E442" s="236" t="s">
        <v>1</v>
      </c>
      <c r="F442" s="237" t="s">
        <v>456</v>
      </c>
      <c r="G442" s="234"/>
      <c r="H442" s="236" t="s">
        <v>1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3" t="s">
        <v>193</v>
      </c>
      <c r="AU442" s="243" t="s">
        <v>87</v>
      </c>
      <c r="AV442" s="13" t="s">
        <v>84</v>
      </c>
      <c r="AW442" s="13" t="s">
        <v>32</v>
      </c>
      <c r="AX442" s="13" t="s">
        <v>76</v>
      </c>
      <c r="AY442" s="243" t="s">
        <v>184</v>
      </c>
    </row>
    <row r="443" s="14" customFormat="1">
      <c r="A443" s="14"/>
      <c r="B443" s="244"/>
      <c r="C443" s="245"/>
      <c r="D443" s="235" t="s">
        <v>193</v>
      </c>
      <c r="E443" s="246" t="s">
        <v>1</v>
      </c>
      <c r="F443" s="247" t="s">
        <v>84</v>
      </c>
      <c r="G443" s="245"/>
      <c r="H443" s="248">
        <v>1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193</v>
      </c>
      <c r="AU443" s="254" t="s">
        <v>87</v>
      </c>
      <c r="AV443" s="14" t="s">
        <v>87</v>
      </c>
      <c r="AW443" s="14" t="s">
        <v>32</v>
      </c>
      <c r="AX443" s="14" t="s">
        <v>84</v>
      </c>
      <c r="AY443" s="254" t="s">
        <v>184</v>
      </c>
    </row>
    <row r="444" s="2" customFormat="1" ht="24.15" customHeight="1">
      <c r="A444" s="39"/>
      <c r="B444" s="40"/>
      <c r="C444" s="277" t="s">
        <v>658</v>
      </c>
      <c r="D444" s="277" t="s">
        <v>401</v>
      </c>
      <c r="E444" s="278" t="s">
        <v>659</v>
      </c>
      <c r="F444" s="279" t="s">
        <v>660</v>
      </c>
      <c r="G444" s="280" t="s">
        <v>454</v>
      </c>
      <c r="H444" s="281">
        <v>1.01</v>
      </c>
      <c r="I444" s="282"/>
      <c r="J444" s="283">
        <f>ROUND(I444*H444,2)</f>
        <v>0</v>
      </c>
      <c r="K444" s="279" t="s">
        <v>1</v>
      </c>
      <c r="L444" s="284"/>
      <c r="M444" s="285" t="s">
        <v>1</v>
      </c>
      <c r="N444" s="286" t="s">
        <v>41</v>
      </c>
      <c r="O444" s="92"/>
      <c r="P444" s="229">
        <f>O444*H444</f>
        <v>0</v>
      </c>
      <c r="Q444" s="229">
        <v>0.010970000000000001</v>
      </c>
      <c r="R444" s="229">
        <f>Q444*H444</f>
        <v>0.011079700000000001</v>
      </c>
      <c r="S444" s="229">
        <v>0</v>
      </c>
      <c r="T444" s="230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1" t="s">
        <v>226</v>
      </c>
      <c r="AT444" s="231" t="s">
        <v>401</v>
      </c>
      <c r="AU444" s="231" t="s">
        <v>87</v>
      </c>
      <c r="AY444" s="18" t="s">
        <v>184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8" t="s">
        <v>84</v>
      </c>
      <c r="BK444" s="232">
        <f>ROUND(I444*H444,2)</f>
        <v>0</v>
      </c>
      <c r="BL444" s="18" t="s">
        <v>191</v>
      </c>
      <c r="BM444" s="231" t="s">
        <v>661</v>
      </c>
    </row>
    <row r="445" s="13" customFormat="1">
      <c r="A445" s="13"/>
      <c r="B445" s="233"/>
      <c r="C445" s="234"/>
      <c r="D445" s="235" t="s">
        <v>193</v>
      </c>
      <c r="E445" s="236" t="s">
        <v>1</v>
      </c>
      <c r="F445" s="237" t="s">
        <v>456</v>
      </c>
      <c r="G445" s="234"/>
      <c r="H445" s="236" t="s">
        <v>1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193</v>
      </c>
      <c r="AU445" s="243" t="s">
        <v>87</v>
      </c>
      <c r="AV445" s="13" t="s">
        <v>84</v>
      </c>
      <c r="AW445" s="13" t="s">
        <v>32</v>
      </c>
      <c r="AX445" s="13" t="s">
        <v>76</v>
      </c>
      <c r="AY445" s="243" t="s">
        <v>184</v>
      </c>
    </row>
    <row r="446" s="14" customFormat="1">
      <c r="A446" s="14"/>
      <c r="B446" s="244"/>
      <c r="C446" s="245"/>
      <c r="D446" s="235" t="s">
        <v>193</v>
      </c>
      <c r="E446" s="246" t="s">
        <v>1</v>
      </c>
      <c r="F446" s="247" t="s">
        <v>628</v>
      </c>
      <c r="G446" s="245"/>
      <c r="H446" s="248">
        <v>1.01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4" t="s">
        <v>193</v>
      </c>
      <c r="AU446" s="254" t="s">
        <v>87</v>
      </c>
      <c r="AV446" s="14" t="s">
        <v>87</v>
      </c>
      <c r="AW446" s="14" t="s">
        <v>32</v>
      </c>
      <c r="AX446" s="14" t="s">
        <v>84</v>
      </c>
      <c r="AY446" s="254" t="s">
        <v>184</v>
      </c>
    </row>
    <row r="447" s="2" customFormat="1" ht="14.4" customHeight="1">
      <c r="A447" s="39"/>
      <c r="B447" s="40"/>
      <c r="C447" s="220" t="s">
        <v>662</v>
      </c>
      <c r="D447" s="220" t="s">
        <v>186</v>
      </c>
      <c r="E447" s="221" t="s">
        <v>663</v>
      </c>
      <c r="F447" s="222" t="s">
        <v>664</v>
      </c>
      <c r="G447" s="223" t="s">
        <v>454</v>
      </c>
      <c r="H447" s="224">
        <v>3</v>
      </c>
      <c r="I447" s="225"/>
      <c r="J447" s="226">
        <f>ROUND(I447*H447,2)</f>
        <v>0</v>
      </c>
      <c r="K447" s="222" t="s">
        <v>190</v>
      </c>
      <c r="L447" s="45"/>
      <c r="M447" s="227" t="s">
        <v>1</v>
      </c>
      <c r="N447" s="228" t="s">
        <v>41</v>
      </c>
      <c r="O447" s="92"/>
      <c r="P447" s="229">
        <f>O447*H447</f>
        <v>0</v>
      </c>
      <c r="Q447" s="229">
        <v>0.0016199999999999999</v>
      </c>
      <c r="R447" s="229">
        <f>Q447*H447</f>
        <v>0.0048599999999999997</v>
      </c>
      <c r="S447" s="229">
        <v>0</v>
      </c>
      <c r="T447" s="230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1" t="s">
        <v>191</v>
      </c>
      <c r="AT447" s="231" t="s">
        <v>186</v>
      </c>
      <c r="AU447" s="231" t="s">
        <v>87</v>
      </c>
      <c r="AY447" s="18" t="s">
        <v>184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18" t="s">
        <v>84</v>
      </c>
      <c r="BK447" s="232">
        <f>ROUND(I447*H447,2)</f>
        <v>0</v>
      </c>
      <c r="BL447" s="18" t="s">
        <v>191</v>
      </c>
      <c r="BM447" s="231" t="s">
        <v>665</v>
      </c>
    </row>
    <row r="448" s="13" customFormat="1">
      <c r="A448" s="13"/>
      <c r="B448" s="233"/>
      <c r="C448" s="234"/>
      <c r="D448" s="235" t="s">
        <v>193</v>
      </c>
      <c r="E448" s="236" t="s">
        <v>1</v>
      </c>
      <c r="F448" s="237" t="s">
        <v>456</v>
      </c>
      <c r="G448" s="234"/>
      <c r="H448" s="236" t="s">
        <v>1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193</v>
      </c>
      <c r="AU448" s="243" t="s">
        <v>87</v>
      </c>
      <c r="AV448" s="13" t="s">
        <v>84</v>
      </c>
      <c r="AW448" s="13" t="s">
        <v>32</v>
      </c>
      <c r="AX448" s="13" t="s">
        <v>76</v>
      </c>
      <c r="AY448" s="243" t="s">
        <v>184</v>
      </c>
    </row>
    <row r="449" s="14" customFormat="1">
      <c r="A449" s="14"/>
      <c r="B449" s="244"/>
      <c r="C449" s="245"/>
      <c r="D449" s="235" t="s">
        <v>193</v>
      </c>
      <c r="E449" s="246" t="s">
        <v>1</v>
      </c>
      <c r="F449" s="247" t="s">
        <v>14</v>
      </c>
      <c r="G449" s="245"/>
      <c r="H449" s="248">
        <v>3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4" t="s">
        <v>193</v>
      </c>
      <c r="AU449" s="254" t="s">
        <v>87</v>
      </c>
      <c r="AV449" s="14" t="s">
        <v>87</v>
      </c>
      <c r="AW449" s="14" t="s">
        <v>32</v>
      </c>
      <c r="AX449" s="14" t="s">
        <v>84</v>
      </c>
      <c r="AY449" s="254" t="s">
        <v>184</v>
      </c>
    </row>
    <row r="450" s="2" customFormat="1" ht="24.15" customHeight="1">
      <c r="A450" s="39"/>
      <c r="B450" s="40"/>
      <c r="C450" s="277" t="s">
        <v>666</v>
      </c>
      <c r="D450" s="277" t="s">
        <v>401</v>
      </c>
      <c r="E450" s="278" t="s">
        <v>667</v>
      </c>
      <c r="F450" s="279" t="s">
        <v>668</v>
      </c>
      <c r="G450" s="280" t="s">
        <v>454</v>
      </c>
      <c r="H450" s="281">
        <v>3.0299999999999998</v>
      </c>
      <c r="I450" s="282"/>
      <c r="J450" s="283">
        <f>ROUND(I450*H450,2)</f>
        <v>0</v>
      </c>
      <c r="K450" s="279" t="s">
        <v>1</v>
      </c>
      <c r="L450" s="284"/>
      <c r="M450" s="285" t="s">
        <v>1</v>
      </c>
      <c r="N450" s="286" t="s">
        <v>41</v>
      </c>
      <c r="O450" s="92"/>
      <c r="P450" s="229">
        <f>O450*H450</f>
        <v>0</v>
      </c>
      <c r="Q450" s="229">
        <v>0.01847</v>
      </c>
      <c r="R450" s="229">
        <f>Q450*H450</f>
        <v>0.055964099999999996</v>
      </c>
      <c r="S450" s="229">
        <v>0</v>
      </c>
      <c r="T450" s="230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1" t="s">
        <v>226</v>
      </c>
      <c r="AT450" s="231" t="s">
        <v>401</v>
      </c>
      <c r="AU450" s="231" t="s">
        <v>87</v>
      </c>
      <c r="AY450" s="18" t="s">
        <v>184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8" t="s">
        <v>84</v>
      </c>
      <c r="BK450" s="232">
        <f>ROUND(I450*H450,2)</f>
        <v>0</v>
      </c>
      <c r="BL450" s="18" t="s">
        <v>191</v>
      </c>
      <c r="BM450" s="231" t="s">
        <v>669</v>
      </c>
    </row>
    <row r="451" s="13" customFormat="1">
      <c r="A451" s="13"/>
      <c r="B451" s="233"/>
      <c r="C451" s="234"/>
      <c r="D451" s="235" t="s">
        <v>193</v>
      </c>
      <c r="E451" s="236" t="s">
        <v>1</v>
      </c>
      <c r="F451" s="237" t="s">
        <v>456</v>
      </c>
      <c r="G451" s="234"/>
      <c r="H451" s="236" t="s">
        <v>1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193</v>
      </c>
      <c r="AU451" s="243" t="s">
        <v>87</v>
      </c>
      <c r="AV451" s="13" t="s">
        <v>84</v>
      </c>
      <c r="AW451" s="13" t="s">
        <v>32</v>
      </c>
      <c r="AX451" s="13" t="s">
        <v>76</v>
      </c>
      <c r="AY451" s="243" t="s">
        <v>184</v>
      </c>
    </row>
    <row r="452" s="14" customFormat="1">
      <c r="A452" s="14"/>
      <c r="B452" s="244"/>
      <c r="C452" s="245"/>
      <c r="D452" s="235" t="s">
        <v>193</v>
      </c>
      <c r="E452" s="246" t="s">
        <v>1</v>
      </c>
      <c r="F452" s="247" t="s">
        <v>670</v>
      </c>
      <c r="G452" s="245"/>
      <c r="H452" s="248">
        <v>3.0299999999999998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4" t="s">
        <v>193</v>
      </c>
      <c r="AU452" s="254" t="s">
        <v>87</v>
      </c>
      <c r="AV452" s="14" t="s">
        <v>87</v>
      </c>
      <c r="AW452" s="14" t="s">
        <v>32</v>
      </c>
      <c r="AX452" s="14" t="s">
        <v>84</v>
      </c>
      <c r="AY452" s="254" t="s">
        <v>184</v>
      </c>
    </row>
    <row r="453" s="2" customFormat="1" ht="24.15" customHeight="1">
      <c r="A453" s="39"/>
      <c r="B453" s="40"/>
      <c r="C453" s="277" t="s">
        <v>671</v>
      </c>
      <c r="D453" s="277" t="s">
        <v>401</v>
      </c>
      <c r="E453" s="278" t="s">
        <v>672</v>
      </c>
      <c r="F453" s="279" t="s">
        <v>673</v>
      </c>
      <c r="G453" s="280" t="s">
        <v>454</v>
      </c>
      <c r="H453" s="281">
        <v>4</v>
      </c>
      <c r="I453" s="282"/>
      <c r="J453" s="283">
        <f>ROUND(I453*H453,2)</f>
        <v>0</v>
      </c>
      <c r="K453" s="279" t="s">
        <v>1</v>
      </c>
      <c r="L453" s="284"/>
      <c r="M453" s="285" t="s">
        <v>1</v>
      </c>
      <c r="N453" s="286" t="s">
        <v>41</v>
      </c>
      <c r="O453" s="92"/>
      <c r="P453" s="229">
        <f>O453*H453</f>
        <v>0</v>
      </c>
      <c r="Q453" s="229">
        <v>0.0065399999999999998</v>
      </c>
      <c r="R453" s="229">
        <f>Q453*H453</f>
        <v>0.026159999999999999</v>
      </c>
      <c r="S453" s="229">
        <v>0</v>
      </c>
      <c r="T453" s="230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1" t="s">
        <v>226</v>
      </c>
      <c r="AT453" s="231" t="s">
        <v>401</v>
      </c>
      <c r="AU453" s="231" t="s">
        <v>87</v>
      </c>
      <c r="AY453" s="18" t="s">
        <v>184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8" t="s">
        <v>84</v>
      </c>
      <c r="BK453" s="232">
        <f>ROUND(I453*H453,2)</f>
        <v>0</v>
      </c>
      <c r="BL453" s="18" t="s">
        <v>191</v>
      </c>
      <c r="BM453" s="231" t="s">
        <v>674</v>
      </c>
    </row>
    <row r="454" s="13" customFormat="1">
      <c r="A454" s="13"/>
      <c r="B454" s="233"/>
      <c r="C454" s="234"/>
      <c r="D454" s="235" t="s">
        <v>193</v>
      </c>
      <c r="E454" s="236" t="s">
        <v>1</v>
      </c>
      <c r="F454" s="237" t="s">
        <v>456</v>
      </c>
      <c r="G454" s="234"/>
      <c r="H454" s="236" t="s">
        <v>1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193</v>
      </c>
      <c r="AU454" s="243" t="s">
        <v>87</v>
      </c>
      <c r="AV454" s="13" t="s">
        <v>84</v>
      </c>
      <c r="AW454" s="13" t="s">
        <v>32</v>
      </c>
      <c r="AX454" s="13" t="s">
        <v>76</v>
      </c>
      <c r="AY454" s="243" t="s">
        <v>184</v>
      </c>
    </row>
    <row r="455" s="14" customFormat="1">
      <c r="A455" s="14"/>
      <c r="B455" s="244"/>
      <c r="C455" s="245"/>
      <c r="D455" s="235" t="s">
        <v>193</v>
      </c>
      <c r="E455" s="246" t="s">
        <v>1</v>
      </c>
      <c r="F455" s="247" t="s">
        <v>191</v>
      </c>
      <c r="G455" s="245"/>
      <c r="H455" s="248">
        <v>4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4" t="s">
        <v>193</v>
      </c>
      <c r="AU455" s="254" t="s">
        <v>87</v>
      </c>
      <c r="AV455" s="14" t="s">
        <v>87</v>
      </c>
      <c r="AW455" s="14" t="s">
        <v>32</v>
      </c>
      <c r="AX455" s="14" t="s">
        <v>84</v>
      </c>
      <c r="AY455" s="254" t="s">
        <v>184</v>
      </c>
    </row>
    <row r="456" s="2" customFormat="1" ht="14.4" customHeight="1">
      <c r="A456" s="39"/>
      <c r="B456" s="40"/>
      <c r="C456" s="220" t="s">
        <v>675</v>
      </c>
      <c r="D456" s="220" t="s">
        <v>186</v>
      </c>
      <c r="E456" s="221" t="s">
        <v>676</v>
      </c>
      <c r="F456" s="222" t="s">
        <v>677</v>
      </c>
      <c r="G456" s="223" t="s">
        <v>454</v>
      </c>
      <c r="H456" s="224">
        <v>1</v>
      </c>
      <c r="I456" s="225"/>
      <c r="J456" s="226">
        <f>ROUND(I456*H456,2)</f>
        <v>0</v>
      </c>
      <c r="K456" s="222" t="s">
        <v>190</v>
      </c>
      <c r="L456" s="45"/>
      <c r="M456" s="227" t="s">
        <v>1</v>
      </c>
      <c r="N456" s="228" t="s">
        <v>41</v>
      </c>
      <c r="O456" s="92"/>
      <c r="P456" s="229">
        <f>O456*H456</f>
        <v>0</v>
      </c>
      <c r="Q456" s="229">
        <v>0.00036000000000000002</v>
      </c>
      <c r="R456" s="229">
        <f>Q456*H456</f>
        <v>0.00036000000000000002</v>
      </c>
      <c r="S456" s="229">
        <v>0</v>
      </c>
      <c r="T456" s="230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1" t="s">
        <v>191</v>
      </c>
      <c r="AT456" s="231" t="s">
        <v>186</v>
      </c>
      <c r="AU456" s="231" t="s">
        <v>87</v>
      </c>
      <c r="AY456" s="18" t="s">
        <v>184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8" t="s">
        <v>84</v>
      </c>
      <c r="BK456" s="232">
        <f>ROUND(I456*H456,2)</f>
        <v>0</v>
      </c>
      <c r="BL456" s="18" t="s">
        <v>191</v>
      </c>
      <c r="BM456" s="231" t="s">
        <v>678</v>
      </c>
    </row>
    <row r="457" s="13" customFormat="1">
      <c r="A457" s="13"/>
      <c r="B457" s="233"/>
      <c r="C457" s="234"/>
      <c r="D457" s="235" t="s">
        <v>193</v>
      </c>
      <c r="E457" s="236" t="s">
        <v>1</v>
      </c>
      <c r="F457" s="237" t="s">
        <v>456</v>
      </c>
      <c r="G457" s="234"/>
      <c r="H457" s="236" t="s">
        <v>1</v>
      </c>
      <c r="I457" s="238"/>
      <c r="J457" s="234"/>
      <c r="K457" s="234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193</v>
      </c>
      <c r="AU457" s="243" t="s">
        <v>87</v>
      </c>
      <c r="AV457" s="13" t="s">
        <v>84</v>
      </c>
      <c r="AW457" s="13" t="s">
        <v>32</v>
      </c>
      <c r="AX457" s="13" t="s">
        <v>76</v>
      </c>
      <c r="AY457" s="243" t="s">
        <v>184</v>
      </c>
    </row>
    <row r="458" s="14" customFormat="1">
      <c r="A458" s="14"/>
      <c r="B458" s="244"/>
      <c r="C458" s="245"/>
      <c r="D458" s="235" t="s">
        <v>193</v>
      </c>
      <c r="E458" s="246" t="s">
        <v>1</v>
      </c>
      <c r="F458" s="247" t="s">
        <v>84</v>
      </c>
      <c r="G458" s="245"/>
      <c r="H458" s="248">
        <v>1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4" t="s">
        <v>193</v>
      </c>
      <c r="AU458" s="254" t="s">
        <v>87</v>
      </c>
      <c r="AV458" s="14" t="s">
        <v>87</v>
      </c>
      <c r="AW458" s="14" t="s">
        <v>32</v>
      </c>
      <c r="AX458" s="14" t="s">
        <v>84</v>
      </c>
      <c r="AY458" s="254" t="s">
        <v>184</v>
      </c>
    </row>
    <row r="459" s="2" customFormat="1" ht="24.15" customHeight="1">
      <c r="A459" s="39"/>
      <c r="B459" s="40"/>
      <c r="C459" s="277" t="s">
        <v>679</v>
      </c>
      <c r="D459" s="277" t="s">
        <v>401</v>
      </c>
      <c r="E459" s="278" t="s">
        <v>680</v>
      </c>
      <c r="F459" s="279" t="s">
        <v>681</v>
      </c>
      <c r="G459" s="280" t="s">
        <v>454</v>
      </c>
      <c r="H459" s="281">
        <v>1</v>
      </c>
      <c r="I459" s="282"/>
      <c r="J459" s="283">
        <f>ROUND(I459*H459,2)</f>
        <v>0</v>
      </c>
      <c r="K459" s="279" t="s">
        <v>190</v>
      </c>
      <c r="L459" s="284"/>
      <c r="M459" s="285" t="s">
        <v>1</v>
      </c>
      <c r="N459" s="286" t="s">
        <v>41</v>
      </c>
      <c r="O459" s="92"/>
      <c r="P459" s="229">
        <f>O459*H459</f>
        <v>0</v>
      </c>
      <c r="Q459" s="229">
        <v>0.042500000000000003</v>
      </c>
      <c r="R459" s="229">
        <f>Q459*H459</f>
        <v>0.042500000000000003</v>
      </c>
      <c r="S459" s="229">
        <v>0</v>
      </c>
      <c r="T459" s="230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1" t="s">
        <v>226</v>
      </c>
      <c r="AT459" s="231" t="s">
        <v>401</v>
      </c>
      <c r="AU459" s="231" t="s">
        <v>87</v>
      </c>
      <c r="AY459" s="18" t="s">
        <v>184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8" t="s">
        <v>84</v>
      </c>
      <c r="BK459" s="232">
        <f>ROUND(I459*H459,2)</f>
        <v>0</v>
      </c>
      <c r="BL459" s="18" t="s">
        <v>191</v>
      </c>
      <c r="BM459" s="231" t="s">
        <v>682</v>
      </c>
    </row>
    <row r="460" s="13" customFormat="1">
      <c r="A460" s="13"/>
      <c r="B460" s="233"/>
      <c r="C460" s="234"/>
      <c r="D460" s="235" t="s">
        <v>193</v>
      </c>
      <c r="E460" s="236" t="s">
        <v>1</v>
      </c>
      <c r="F460" s="237" t="s">
        <v>456</v>
      </c>
      <c r="G460" s="234"/>
      <c r="H460" s="236" t="s">
        <v>1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3" t="s">
        <v>193</v>
      </c>
      <c r="AU460" s="243" t="s">
        <v>87</v>
      </c>
      <c r="AV460" s="13" t="s">
        <v>84</v>
      </c>
      <c r="AW460" s="13" t="s">
        <v>32</v>
      </c>
      <c r="AX460" s="13" t="s">
        <v>76</v>
      </c>
      <c r="AY460" s="243" t="s">
        <v>184</v>
      </c>
    </row>
    <row r="461" s="14" customFormat="1">
      <c r="A461" s="14"/>
      <c r="B461" s="244"/>
      <c r="C461" s="245"/>
      <c r="D461" s="235" t="s">
        <v>193</v>
      </c>
      <c r="E461" s="246" t="s">
        <v>1</v>
      </c>
      <c r="F461" s="247" t="s">
        <v>84</v>
      </c>
      <c r="G461" s="245"/>
      <c r="H461" s="248">
        <v>1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4" t="s">
        <v>193</v>
      </c>
      <c r="AU461" s="254" t="s">
        <v>87</v>
      </c>
      <c r="AV461" s="14" t="s">
        <v>87</v>
      </c>
      <c r="AW461" s="14" t="s">
        <v>32</v>
      </c>
      <c r="AX461" s="14" t="s">
        <v>84</v>
      </c>
      <c r="AY461" s="254" t="s">
        <v>184</v>
      </c>
    </row>
    <row r="462" s="2" customFormat="1" ht="14.4" customHeight="1">
      <c r="A462" s="39"/>
      <c r="B462" s="40"/>
      <c r="C462" s="220" t="s">
        <v>683</v>
      </c>
      <c r="D462" s="220" t="s">
        <v>186</v>
      </c>
      <c r="E462" s="221" t="s">
        <v>684</v>
      </c>
      <c r="F462" s="222" t="s">
        <v>685</v>
      </c>
      <c r="G462" s="223" t="s">
        <v>454</v>
      </c>
      <c r="H462" s="224">
        <v>1</v>
      </c>
      <c r="I462" s="225"/>
      <c r="J462" s="226">
        <f>ROUND(I462*H462,2)</f>
        <v>0</v>
      </c>
      <c r="K462" s="222" t="s">
        <v>190</v>
      </c>
      <c r="L462" s="45"/>
      <c r="M462" s="227" t="s">
        <v>1</v>
      </c>
      <c r="N462" s="228" t="s">
        <v>41</v>
      </c>
      <c r="O462" s="92"/>
      <c r="P462" s="229">
        <f>O462*H462</f>
        <v>0</v>
      </c>
      <c r="Q462" s="229">
        <v>0.00036000000000000002</v>
      </c>
      <c r="R462" s="229">
        <f>Q462*H462</f>
        <v>0.00036000000000000002</v>
      </c>
      <c r="S462" s="229">
        <v>0</v>
      </c>
      <c r="T462" s="230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1" t="s">
        <v>191</v>
      </c>
      <c r="AT462" s="231" t="s">
        <v>186</v>
      </c>
      <c r="AU462" s="231" t="s">
        <v>87</v>
      </c>
      <c r="AY462" s="18" t="s">
        <v>184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18" t="s">
        <v>84</v>
      </c>
      <c r="BK462" s="232">
        <f>ROUND(I462*H462,2)</f>
        <v>0</v>
      </c>
      <c r="BL462" s="18" t="s">
        <v>191</v>
      </c>
      <c r="BM462" s="231" t="s">
        <v>686</v>
      </c>
    </row>
    <row r="463" s="13" customFormat="1">
      <c r="A463" s="13"/>
      <c r="B463" s="233"/>
      <c r="C463" s="234"/>
      <c r="D463" s="235" t="s">
        <v>193</v>
      </c>
      <c r="E463" s="236" t="s">
        <v>1</v>
      </c>
      <c r="F463" s="237" t="s">
        <v>456</v>
      </c>
      <c r="G463" s="234"/>
      <c r="H463" s="236" t="s">
        <v>1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193</v>
      </c>
      <c r="AU463" s="243" t="s">
        <v>87</v>
      </c>
      <c r="AV463" s="13" t="s">
        <v>84</v>
      </c>
      <c r="AW463" s="13" t="s">
        <v>32</v>
      </c>
      <c r="AX463" s="13" t="s">
        <v>76</v>
      </c>
      <c r="AY463" s="243" t="s">
        <v>184</v>
      </c>
    </row>
    <row r="464" s="14" customFormat="1">
      <c r="A464" s="14"/>
      <c r="B464" s="244"/>
      <c r="C464" s="245"/>
      <c r="D464" s="235" t="s">
        <v>193</v>
      </c>
      <c r="E464" s="246" t="s">
        <v>1</v>
      </c>
      <c r="F464" s="247" t="s">
        <v>84</v>
      </c>
      <c r="G464" s="245"/>
      <c r="H464" s="248">
        <v>1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4" t="s">
        <v>193</v>
      </c>
      <c r="AU464" s="254" t="s">
        <v>87</v>
      </c>
      <c r="AV464" s="14" t="s">
        <v>87</v>
      </c>
      <c r="AW464" s="14" t="s">
        <v>32</v>
      </c>
      <c r="AX464" s="14" t="s">
        <v>84</v>
      </c>
      <c r="AY464" s="254" t="s">
        <v>184</v>
      </c>
    </row>
    <row r="465" s="2" customFormat="1" ht="24.15" customHeight="1">
      <c r="A465" s="39"/>
      <c r="B465" s="40"/>
      <c r="C465" s="277" t="s">
        <v>687</v>
      </c>
      <c r="D465" s="277" t="s">
        <v>401</v>
      </c>
      <c r="E465" s="278" t="s">
        <v>688</v>
      </c>
      <c r="F465" s="279" t="s">
        <v>689</v>
      </c>
      <c r="G465" s="280" t="s">
        <v>454</v>
      </c>
      <c r="H465" s="281">
        <v>1</v>
      </c>
      <c r="I465" s="282"/>
      <c r="J465" s="283">
        <f>ROUND(I465*H465,2)</f>
        <v>0</v>
      </c>
      <c r="K465" s="279" t="s">
        <v>1</v>
      </c>
      <c r="L465" s="284"/>
      <c r="M465" s="285" t="s">
        <v>1</v>
      </c>
      <c r="N465" s="286" t="s">
        <v>41</v>
      </c>
      <c r="O465" s="92"/>
      <c r="P465" s="229">
        <f>O465*H465</f>
        <v>0</v>
      </c>
      <c r="Q465" s="229">
        <v>0.041000000000000002</v>
      </c>
      <c r="R465" s="229">
        <f>Q465*H465</f>
        <v>0.041000000000000002</v>
      </c>
      <c r="S465" s="229">
        <v>0</v>
      </c>
      <c r="T465" s="230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1" t="s">
        <v>226</v>
      </c>
      <c r="AT465" s="231" t="s">
        <v>401</v>
      </c>
      <c r="AU465" s="231" t="s">
        <v>87</v>
      </c>
      <c r="AY465" s="18" t="s">
        <v>184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8" t="s">
        <v>84</v>
      </c>
      <c r="BK465" s="232">
        <f>ROUND(I465*H465,2)</f>
        <v>0</v>
      </c>
      <c r="BL465" s="18" t="s">
        <v>191</v>
      </c>
      <c r="BM465" s="231" t="s">
        <v>690</v>
      </c>
    </row>
    <row r="466" s="13" customFormat="1">
      <c r="A466" s="13"/>
      <c r="B466" s="233"/>
      <c r="C466" s="234"/>
      <c r="D466" s="235" t="s">
        <v>193</v>
      </c>
      <c r="E466" s="236" t="s">
        <v>1</v>
      </c>
      <c r="F466" s="237" t="s">
        <v>456</v>
      </c>
      <c r="G466" s="234"/>
      <c r="H466" s="236" t="s">
        <v>1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193</v>
      </c>
      <c r="AU466" s="243" t="s">
        <v>87</v>
      </c>
      <c r="AV466" s="13" t="s">
        <v>84</v>
      </c>
      <c r="AW466" s="13" t="s">
        <v>32</v>
      </c>
      <c r="AX466" s="13" t="s">
        <v>76</v>
      </c>
      <c r="AY466" s="243" t="s">
        <v>184</v>
      </c>
    </row>
    <row r="467" s="14" customFormat="1">
      <c r="A467" s="14"/>
      <c r="B467" s="244"/>
      <c r="C467" s="245"/>
      <c r="D467" s="235" t="s">
        <v>193</v>
      </c>
      <c r="E467" s="246" t="s">
        <v>1</v>
      </c>
      <c r="F467" s="247" t="s">
        <v>84</v>
      </c>
      <c r="G467" s="245"/>
      <c r="H467" s="248">
        <v>1</v>
      </c>
      <c r="I467" s="249"/>
      <c r="J467" s="245"/>
      <c r="K467" s="245"/>
      <c r="L467" s="250"/>
      <c r="M467" s="251"/>
      <c r="N467" s="252"/>
      <c r="O467" s="252"/>
      <c r="P467" s="252"/>
      <c r="Q467" s="252"/>
      <c r="R467" s="252"/>
      <c r="S467" s="252"/>
      <c r="T467" s="25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4" t="s">
        <v>193</v>
      </c>
      <c r="AU467" s="254" t="s">
        <v>87</v>
      </c>
      <c r="AV467" s="14" t="s">
        <v>87</v>
      </c>
      <c r="AW467" s="14" t="s">
        <v>32</v>
      </c>
      <c r="AX467" s="14" t="s">
        <v>84</v>
      </c>
      <c r="AY467" s="254" t="s">
        <v>184</v>
      </c>
    </row>
    <row r="468" s="2" customFormat="1" ht="14.4" customHeight="1">
      <c r="A468" s="39"/>
      <c r="B468" s="40"/>
      <c r="C468" s="277" t="s">
        <v>691</v>
      </c>
      <c r="D468" s="277" t="s">
        <v>401</v>
      </c>
      <c r="E468" s="278" t="s">
        <v>692</v>
      </c>
      <c r="F468" s="279" t="s">
        <v>693</v>
      </c>
      <c r="G468" s="280" t="s">
        <v>454</v>
      </c>
      <c r="H468" s="281">
        <v>2</v>
      </c>
      <c r="I468" s="282"/>
      <c r="J468" s="283">
        <f>ROUND(I468*H468,2)</f>
        <v>0</v>
      </c>
      <c r="K468" s="279" t="s">
        <v>1</v>
      </c>
      <c r="L468" s="284"/>
      <c r="M468" s="285" t="s">
        <v>1</v>
      </c>
      <c r="N468" s="286" t="s">
        <v>41</v>
      </c>
      <c r="O468" s="92"/>
      <c r="P468" s="229">
        <f>O468*H468</f>
        <v>0</v>
      </c>
      <c r="Q468" s="229">
        <v>0.001</v>
      </c>
      <c r="R468" s="229">
        <f>Q468*H468</f>
        <v>0.002</v>
      </c>
      <c r="S468" s="229">
        <v>0</v>
      </c>
      <c r="T468" s="230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1" t="s">
        <v>226</v>
      </c>
      <c r="AT468" s="231" t="s">
        <v>401</v>
      </c>
      <c r="AU468" s="231" t="s">
        <v>87</v>
      </c>
      <c r="AY468" s="18" t="s">
        <v>184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18" t="s">
        <v>84</v>
      </c>
      <c r="BK468" s="232">
        <f>ROUND(I468*H468,2)</f>
        <v>0</v>
      </c>
      <c r="BL468" s="18" t="s">
        <v>191</v>
      </c>
      <c r="BM468" s="231" t="s">
        <v>694</v>
      </c>
    </row>
    <row r="469" s="13" customFormat="1">
      <c r="A469" s="13"/>
      <c r="B469" s="233"/>
      <c r="C469" s="234"/>
      <c r="D469" s="235" t="s">
        <v>193</v>
      </c>
      <c r="E469" s="236" t="s">
        <v>1</v>
      </c>
      <c r="F469" s="237" t="s">
        <v>695</v>
      </c>
      <c r="G469" s="234"/>
      <c r="H469" s="236" t="s">
        <v>1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193</v>
      </c>
      <c r="AU469" s="243" t="s">
        <v>87</v>
      </c>
      <c r="AV469" s="13" t="s">
        <v>84</v>
      </c>
      <c r="AW469" s="13" t="s">
        <v>32</v>
      </c>
      <c r="AX469" s="13" t="s">
        <v>76</v>
      </c>
      <c r="AY469" s="243" t="s">
        <v>184</v>
      </c>
    </row>
    <row r="470" s="14" customFormat="1">
      <c r="A470" s="14"/>
      <c r="B470" s="244"/>
      <c r="C470" s="245"/>
      <c r="D470" s="235" t="s">
        <v>193</v>
      </c>
      <c r="E470" s="246" t="s">
        <v>1</v>
      </c>
      <c r="F470" s="247" t="s">
        <v>87</v>
      </c>
      <c r="G470" s="245"/>
      <c r="H470" s="248">
        <v>2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4" t="s">
        <v>193</v>
      </c>
      <c r="AU470" s="254" t="s">
        <v>87</v>
      </c>
      <c r="AV470" s="14" t="s">
        <v>87</v>
      </c>
      <c r="AW470" s="14" t="s">
        <v>32</v>
      </c>
      <c r="AX470" s="14" t="s">
        <v>84</v>
      </c>
      <c r="AY470" s="254" t="s">
        <v>184</v>
      </c>
    </row>
    <row r="471" s="2" customFormat="1" ht="24.15" customHeight="1">
      <c r="A471" s="39"/>
      <c r="B471" s="40"/>
      <c r="C471" s="220" t="s">
        <v>696</v>
      </c>
      <c r="D471" s="220" t="s">
        <v>186</v>
      </c>
      <c r="E471" s="221" t="s">
        <v>697</v>
      </c>
      <c r="F471" s="222" t="s">
        <v>698</v>
      </c>
      <c r="G471" s="223" t="s">
        <v>454</v>
      </c>
      <c r="H471" s="224">
        <v>13</v>
      </c>
      <c r="I471" s="225"/>
      <c r="J471" s="226">
        <f>ROUND(I471*H471,2)</f>
        <v>0</v>
      </c>
      <c r="K471" s="222" t="s">
        <v>190</v>
      </c>
      <c r="L471" s="45"/>
      <c r="M471" s="227" t="s">
        <v>1</v>
      </c>
      <c r="N471" s="228" t="s">
        <v>41</v>
      </c>
      <c r="O471" s="92"/>
      <c r="P471" s="229">
        <f>O471*H471</f>
        <v>0</v>
      </c>
      <c r="Q471" s="229">
        <v>0</v>
      </c>
      <c r="R471" s="229">
        <f>Q471*H471</f>
        <v>0</v>
      </c>
      <c r="S471" s="229">
        <v>0</v>
      </c>
      <c r="T471" s="230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1" t="s">
        <v>191</v>
      </c>
      <c r="AT471" s="231" t="s">
        <v>186</v>
      </c>
      <c r="AU471" s="231" t="s">
        <v>87</v>
      </c>
      <c r="AY471" s="18" t="s">
        <v>184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18" t="s">
        <v>84</v>
      </c>
      <c r="BK471" s="232">
        <f>ROUND(I471*H471,2)</f>
        <v>0</v>
      </c>
      <c r="BL471" s="18" t="s">
        <v>191</v>
      </c>
      <c r="BM471" s="231" t="s">
        <v>699</v>
      </c>
    </row>
    <row r="472" s="13" customFormat="1">
      <c r="A472" s="13"/>
      <c r="B472" s="233"/>
      <c r="C472" s="234"/>
      <c r="D472" s="235" t="s">
        <v>193</v>
      </c>
      <c r="E472" s="236" t="s">
        <v>1</v>
      </c>
      <c r="F472" s="237" t="s">
        <v>456</v>
      </c>
      <c r="G472" s="234"/>
      <c r="H472" s="236" t="s">
        <v>1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193</v>
      </c>
      <c r="AU472" s="243" t="s">
        <v>87</v>
      </c>
      <c r="AV472" s="13" t="s">
        <v>84</v>
      </c>
      <c r="AW472" s="13" t="s">
        <v>32</v>
      </c>
      <c r="AX472" s="13" t="s">
        <v>76</v>
      </c>
      <c r="AY472" s="243" t="s">
        <v>184</v>
      </c>
    </row>
    <row r="473" s="14" customFormat="1">
      <c r="A473" s="14"/>
      <c r="B473" s="244"/>
      <c r="C473" s="245"/>
      <c r="D473" s="235" t="s">
        <v>193</v>
      </c>
      <c r="E473" s="246" t="s">
        <v>1</v>
      </c>
      <c r="F473" s="247" t="s">
        <v>251</v>
      </c>
      <c r="G473" s="245"/>
      <c r="H473" s="248">
        <v>13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193</v>
      </c>
      <c r="AU473" s="254" t="s">
        <v>87</v>
      </c>
      <c r="AV473" s="14" t="s">
        <v>87</v>
      </c>
      <c r="AW473" s="14" t="s">
        <v>32</v>
      </c>
      <c r="AX473" s="14" t="s">
        <v>84</v>
      </c>
      <c r="AY473" s="254" t="s">
        <v>184</v>
      </c>
    </row>
    <row r="474" s="2" customFormat="1" ht="24.15" customHeight="1">
      <c r="A474" s="39"/>
      <c r="B474" s="40"/>
      <c r="C474" s="277" t="s">
        <v>700</v>
      </c>
      <c r="D474" s="277" t="s">
        <v>401</v>
      </c>
      <c r="E474" s="278" t="s">
        <v>701</v>
      </c>
      <c r="F474" s="279" t="s">
        <v>702</v>
      </c>
      <c r="G474" s="280" t="s">
        <v>454</v>
      </c>
      <c r="H474" s="281">
        <v>13.130000000000001</v>
      </c>
      <c r="I474" s="282"/>
      <c r="J474" s="283">
        <f>ROUND(I474*H474,2)</f>
        <v>0</v>
      </c>
      <c r="K474" s="279" t="s">
        <v>1</v>
      </c>
      <c r="L474" s="284"/>
      <c r="M474" s="285" t="s">
        <v>1</v>
      </c>
      <c r="N474" s="286" t="s">
        <v>41</v>
      </c>
      <c r="O474" s="92"/>
      <c r="P474" s="229">
        <f>O474*H474</f>
        <v>0</v>
      </c>
      <c r="Q474" s="229">
        <v>0.0034499999999999999</v>
      </c>
      <c r="R474" s="229">
        <f>Q474*H474</f>
        <v>0.045298499999999998</v>
      </c>
      <c r="S474" s="229">
        <v>0</v>
      </c>
      <c r="T474" s="230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1" t="s">
        <v>226</v>
      </c>
      <c r="AT474" s="231" t="s">
        <v>401</v>
      </c>
      <c r="AU474" s="231" t="s">
        <v>87</v>
      </c>
      <c r="AY474" s="18" t="s">
        <v>184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18" t="s">
        <v>84</v>
      </c>
      <c r="BK474" s="232">
        <f>ROUND(I474*H474,2)</f>
        <v>0</v>
      </c>
      <c r="BL474" s="18" t="s">
        <v>191</v>
      </c>
      <c r="BM474" s="231" t="s">
        <v>703</v>
      </c>
    </row>
    <row r="475" s="13" customFormat="1">
      <c r="A475" s="13"/>
      <c r="B475" s="233"/>
      <c r="C475" s="234"/>
      <c r="D475" s="235" t="s">
        <v>193</v>
      </c>
      <c r="E475" s="236" t="s">
        <v>1</v>
      </c>
      <c r="F475" s="237" t="s">
        <v>456</v>
      </c>
      <c r="G475" s="234"/>
      <c r="H475" s="236" t="s">
        <v>1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193</v>
      </c>
      <c r="AU475" s="243" t="s">
        <v>87</v>
      </c>
      <c r="AV475" s="13" t="s">
        <v>84</v>
      </c>
      <c r="AW475" s="13" t="s">
        <v>32</v>
      </c>
      <c r="AX475" s="13" t="s">
        <v>76</v>
      </c>
      <c r="AY475" s="243" t="s">
        <v>184</v>
      </c>
    </row>
    <row r="476" s="14" customFormat="1">
      <c r="A476" s="14"/>
      <c r="B476" s="244"/>
      <c r="C476" s="245"/>
      <c r="D476" s="235" t="s">
        <v>193</v>
      </c>
      <c r="E476" s="246" t="s">
        <v>1</v>
      </c>
      <c r="F476" s="247" t="s">
        <v>649</v>
      </c>
      <c r="G476" s="245"/>
      <c r="H476" s="248">
        <v>13.130000000000001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4" t="s">
        <v>193</v>
      </c>
      <c r="AU476" s="254" t="s">
        <v>87</v>
      </c>
      <c r="AV476" s="14" t="s">
        <v>87</v>
      </c>
      <c r="AW476" s="14" t="s">
        <v>32</v>
      </c>
      <c r="AX476" s="14" t="s">
        <v>84</v>
      </c>
      <c r="AY476" s="254" t="s">
        <v>184</v>
      </c>
    </row>
    <row r="477" s="2" customFormat="1" ht="14.4" customHeight="1">
      <c r="A477" s="39"/>
      <c r="B477" s="40"/>
      <c r="C477" s="220" t="s">
        <v>704</v>
      </c>
      <c r="D477" s="220" t="s">
        <v>186</v>
      </c>
      <c r="E477" s="221" t="s">
        <v>705</v>
      </c>
      <c r="F477" s="222" t="s">
        <v>706</v>
      </c>
      <c r="G477" s="223" t="s">
        <v>454</v>
      </c>
      <c r="H477" s="224">
        <v>1</v>
      </c>
      <c r="I477" s="225"/>
      <c r="J477" s="226">
        <f>ROUND(I477*H477,2)</f>
        <v>0</v>
      </c>
      <c r="K477" s="222" t="s">
        <v>190</v>
      </c>
      <c r="L477" s="45"/>
      <c r="M477" s="227" t="s">
        <v>1</v>
      </c>
      <c r="N477" s="228" t="s">
        <v>41</v>
      </c>
      <c r="O477" s="92"/>
      <c r="P477" s="229">
        <f>O477*H477</f>
        <v>0</v>
      </c>
      <c r="Q477" s="229">
        <v>0.32906000000000002</v>
      </c>
      <c r="R477" s="229">
        <f>Q477*H477</f>
        <v>0.32906000000000002</v>
      </c>
      <c r="S477" s="229">
        <v>0</v>
      </c>
      <c r="T477" s="230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1" t="s">
        <v>191</v>
      </c>
      <c r="AT477" s="231" t="s">
        <v>186</v>
      </c>
      <c r="AU477" s="231" t="s">
        <v>87</v>
      </c>
      <c r="AY477" s="18" t="s">
        <v>184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8" t="s">
        <v>84</v>
      </c>
      <c r="BK477" s="232">
        <f>ROUND(I477*H477,2)</f>
        <v>0</v>
      </c>
      <c r="BL477" s="18" t="s">
        <v>191</v>
      </c>
      <c r="BM477" s="231" t="s">
        <v>707</v>
      </c>
    </row>
    <row r="478" s="13" customFormat="1">
      <c r="A478" s="13"/>
      <c r="B478" s="233"/>
      <c r="C478" s="234"/>
      <c r="D478" s="235" t="s">
        <v>193</v>
      </c>
      <c r="E478" s="236" t="s">
        <v>1</v>
      </c>
      <c r="F478" s="237" t="s">
        <v>456</v>
      </c>
      <c r="G478" s="234"/>
      <c r="H478" s="236" t="s">
        <v>1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193</v>
      </c>
      <c r="AU478" s="243" t="s">
        <v>87</v>
      </c>
      <c r="AV478" s="13" t="s">
        <v>84</v>
      </c>
      <c r="AW478" s="13" t="s">
        <v>32</v>
      </c>
      <c r="AX478" s="13" t="s">
        <v>76</v>
      </c>
      <c r="AY478" s="243" t="s">
        <v>184</v>
      </c>
    </row>
    <row r="479" s="14" customFormat="1">
      <c r="A479" s="14"/>
      <c r="B479" s="244"/>
      <c r="C479" s="245"/>
      <c r="D479" s="235" t="s">
        <v>193</v>
      </c>
      <c r="E479" s="246" t="s">
        <v>1</v>
      </c>
      <c r="F479" s="247" t="s">
        <v>84</v>
      </c>
      <c r="G479" s="245"/>
      <c r="H479" s="248">
        <v>1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4" t="s">
        <v>193</v>
      </c>
      <c r="AU479" s="254" t="s">
        <v>87</v>
      </c>
      <c r="AV479" s="14" t="s">
        <v>87</v>
      </c>
      <c r="AW479" s="14" t="s">
        <v>32</v>
      </c>
      <c r="AX479" s="14" t="s">
        <v>84</v>
      </c>
      <c r="AY479" s="254" t="s">
        <v>184</v>
      </c>
    </row>
    <row r="480" s="2" customFormat="1" ht="14.4" customHeight="1">
      <c r="A480" s="39"/>
      <c r="B480" s="40"/>
      <c r="C480" s="277" t="s">
        <v>708</v>
      </c>
      <c r="D480" s="277" t="s">
        <v>401</v>
      </c>
      <c r="E480" s="278" t="s">
        <v>709</v>
      </c>
      <c r="F480" s="279" t="s">
        <v>710</v>
      </c>
      <c r="G480" s="280" t="s">
        <v>454</v>
      </c>
      <c r="H480" s="281">
        <v>1</v>
      </c>
      <c r="I480" s="282"/>
      <c r="J480" s="283">
        <f>ROUND(I480*H480,2)</f>
        <v>0</v>
      </c>
      <c r="K480" s="279" t="s">
        <v>190</v>
      </c>
      <c r="L480" s="284"/>
      <c r="M480" s="285" t="s">
        <v>1</v>
      </c>
      <c r="N480" s="286" t="s">
        <v>41</v>
      </c>
      <c r="O480" s="92"/>
      <c r="P480" s="229">
        <f>O480*H480</f>
        <v>0</v>
      </c>
      <c r="Q480" s="229">
        <v>0.029499999999999998</v>
      </c>
      <c r="R480" s="229">
        <f>Q480*H480</f>
        <v>0.029499999999999998</v>
      </c>
      <c r="S480" s="229">
        <v>0</v>
      </c>
      <c r="T480" s="230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1" t="s">
        <v>226</v>
      </c>
      <c r="AT480" s="231" t="s">
        <v>401</v>
      </c>
      <c r="AU480" s="231" t="s">
        <v>87</v>
      </c>
      <c r="AY480" s="18" t="s">
        <v>184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8" t="s">
        <v>84</v>
      </c>
      <c r="BK480" s="232">
        <f>ROUND(I480*H480,2)</f>
        <v>0</v>
      </c>
      <c r="BL480" s="18" t="s">
        <v>191</v>
      </c>
      <c r="BM480" s="231" t="s">
        <v>711</v>
      </c>
    </row>
    <row r="481" s="13" customFormat="1">
      <c r="A481" s="13"/>
      <c r="B481" s="233"/>
      <c r="C481" s="234"/>
      <c r="D481" s="235" t="s">
        <v>193</v>
      </c>
      <c r="E481" s="236" t="s">
        <v>1</v>
      </c>
      <c r="F481" s="237" t="s">
        <v>456</v>
      </c>
      <c r="G481" s="234"/>
      <c r="H481" s="236" t="s">
        <v>1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193</v>
      </c>
      <c r="AU481" s="243" t="s">
        <v>87</v>
      </c>
      <c r="AV481" s="13" t="s">
        <v>84</v>
      </c>
      <c r="AW481" s="13" t="s">
        <v>32</v>
      </c>
      <c r="AX481" s="13" t="s">
        <v>76</v>
      </c>
      <c r="AY481" s="243" t="s">
        <v>184</v>
      </c>
    </row>
    <row r="482" s="14" customFormat="1">
      <c r="A482" s="14"/>
      <c r="B482" s="244"/>
      <c r="C482" s="245"/>
      <c r="D482" s="235" t="s">
        <v>193</v>
      </c>
      <c r="E482" s="246" t="s">
        <v>1</v>
      </c>
      <c r="F482" s="247" t="s">
        <v>84</v>
      </c>
      <c r="G482" s="245"/>
      <c r="H482" s="248">
        <v>1</v>
      </c>
      <c r="I482" s="249"/>
      <c r="J482" s="245"/>
      <c r="K482" s="245"/>
      <c r="L482" s="250"/>
      <c r="M482" s="251"/>
      <c r="N482" s="252"/>
      <c r="O482" s="252"/>
      <c r="P482" s="252"/>
      <c r="Q482" s="252"/>
      <c r="R482" s="252"/>
      <c r="S482" s="252"/>
      <c r="T482" s="25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4" t="s">
        <v>193</v>
      </c>
      <c r="AU482" s="254" t="s">
        <v>87</v>
      </c>
      <c r="AV482" s="14" t="s">
        <v>87</v>
      </c>
      <c r="AW482" s="14" t="s">
        <v>32</v>
      </c>
      <c r="AX482" s="14" t="s">
        <v>84</v>
      </c>
      <c r="AY482" s="254" t="s">
        <v>184</v>
      </c>
    </row>
    <row r="483" s="2" customFormat="1" ht="14.4" customHeight="1">
      <c r="A483" s="39"/>
      <c r="B483" s="40"/>
      <c r="C483" s="220" t="s">
        <v>712</v>
      </c>
      <c r="D483" s="220" t="s">
        <v>186</v>
      </c>
      <c r="E483" s="221" t="s">
        <v>713</v>
      </c>
      <c r="F483" s="222" t="s">
        <v>714</v>
      </c>
      <c r="G483" s="223" t="s">
        <v>454</v>
      </c>
      <c r="H483" s="224">
        <v>13</v>
      </c>
      <c r="I483" s="225"/>
      <c r="J483" s="226">
        <f>ROUND(I483*H483,2)</f>
        <v>0</v>
      </c>
      <c r="K483" s="222" t="s">
        <v>190</v>
      </c>
      <c r="L483" s="45"/>
      <c r="M483" s="227" t="s">
        <v>1</v>
      </c>
      <c r="N483" s="228" t="s">
        <v>41</v>
      </c>
      <c r="O483" s="92"/>
      <c r="P483" s="229">
        <f>O483*H483</f>
        <v>0</v>
      </c>
      <c r="Q483" s="229">
        <v>0.063829999999999998</v>
      </c>
      <c r="R483" s="229">
        <f>Q483*H483</f>
        <v>0.82979000000000003</v>
      </c>
      <c r="S483" s="229">
        <v>0</v>
      </c>
      <c r="T483" s="230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1" t="s">
        <v>191</v>
      </c>
      <c r="AT483" s="231" t="s">
        <v>186</v>
      </c>
      <c r="AU483" s="231" t="s">
        <v>87</v>
      </c>
      <c r="AY483" s="18" t="s">
        <v>184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18" t="s">
        <v>84</v>
      </c>
      <c r="BK483" s="232">
        <f>ROUND(I483*H483,2)</f>
        <v>0</v>
      </c>
      <c r="BL483" s="18" t="s">
        <v>191</v>
      </c>
      <c r="BM483" s="231" t="s">
        <v>715</v>
      </c>
    </row>
    <row r="484" s="13" customFormat="1">
      <c r="A484" s="13"/>
      <c r="B484" s="233"/>
      <c r="C484" s="234"/>
      <c r="D484" s="235" t="s">
        <v>193</v>
      </c>
      <c r="E484" s="236" t="s">
        <v>1</v>
      </c>
      <c r="F484" s="237" t="s">
        <v>456</v>
      </c>
      <c r="G484" s="234"/>
      <c r="H484" s="236" t="s">
        <v>1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193</v>
      </c>
      <c r="AU484" s="243" t="s">
        <v>87</v>
      </c>
      <c r="AV484" s="13" t="s">
        <v>84</v>
      </c>
      <c r="AW484" s="13" t="s">
        <v>32</v>
      </c>
      <c r="AX484" s="13" t="s">
        <v>76</v>
      </c>
      <c r="AY484" s="243" t="s">
        <v>184</v>
      </c>
    </row>
    <row r="485" s="14" customFormat="1">
      <c r="A485" s="14"/>
      <c r="B485" s="244"/>
      <c r="C485" s="245"/>
      <c r="D485" s="235" t="s">
        <v>193</v>
      </c>
      <c r="E485" s="246" t="s">
        <v>1</v>
      </c>
      <c r="F485" s="247" t="s">
        <v>251</v>
      </c>
      <c r="G485" s="245"/>
      <c r="H485" s="248">
        <v>13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4" t="s">
        <v>193</v>
      </c>
      <c r="AU485" s="254" t="s">
        <v>87</v>
      </c>
      <c r="AV485" s="14" t="s">
        <v>87</v>
      </c>
      <c r="AW485" s="14" t="s">
        <v>32</v>
      </c>
      <c r="AX485" s="14" t="s">
        <v>84</v>
      </c>
      <c r="AY485" s="254" t="s">
        <v>184</v>
      </c>
    </row>
    <row r="486" s="2" customFormat="1" ht="14.4" customHeight="1">
      <c r="A486" s="39"/>
      <c r="B486" s="40"/>
      <c r="C486" s="277" t="s">
        <v>716</v>
      </c>
      <c r="D486" s="277" t="s">
        <v>401</v>
      </c>
      <c r="E486" s="278" t="s">
        <v>717</v>
      </c>
      <c r="F486" s="279" t="s">
        <v>718</v>
      </c>
      <c r="G486" s="280" t="s">
        <v>454</v>
      </c>
      <c r="H486" s="281">
        <v>13</v>
      </c>
      <c r="I486" s="282"/>
      <c r="J486" s="283">
        <f>ROUND(I486*H486,2)</f>
        <v>0</v>
      </c>
      <c r="K486" s="279" t="s">
        <v>190</v>
      </c>
      <c r="L486" s="284"/>
      <c r="M486" s="285" t="s">
        <v>1</v>
      </c>
      <c r="N486" s="286" t="s">
        <v>41</v>
      </c>
      <c r="O486" s="92"/>
      <c r="P486" s="229">
        <f>O486*H486</f>
        <v>0</v>
      </c>
      <c r="Q486" s="229">
        <v>0.0073000000000000001</v>
      </c>
      <c r="R486" s="229">
        <f>Q486*H486</f>
        <v>0.094899999999999998</v>
      </c>
      <c r="S486" s="229">
        <v>0</v>
      </c>
      <c r="T486" s="230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1" t="s">
        <v>226</v>
      </c>
      <c r="AT486" s="231" t="s">
        <v>401</v>
      </c>
      <c r="AU486" s="231" t="s">
        <v>87</v>
      </c>
      <c r="AY486" s="18" t="s">
        <v>184</v>
      </c>
      <c r="BE486" s="232">
        <f>IF(N486="základní",J486,0)</f>
        <v>0</v>
      </c>
      <c r="BF486" s="232">
        <f>IF(N486="snížená",J486,0)</f>
        <v>0</v>
      </c>
      <c r="BG486" s="232">
        <f>IF(N486="zákl. přenesená",J486,0)</f>
        <v>0</v>
      </c>
      <c r="BH486" s="232">
        <f>IF(N486="sníž. přenesená",J486,0)</f>
        <v>0</v>
      </c>
      <c r="BI486" s="232">
        <f>IF(N486="nulová",J486,0)</f>
        <v>0</v>
      </c>
      <c r="BJ486" s="18" t="s">
        <v>84</v>
      </c>
      <c r="BK486" s="232">
        <f>ROUND(I486*H486,2)</f>
        <v>0</v>
      </c>
      <c r="BL486" s="18" t="s">
        <v>191</v>
      </c>
      <c r="BM486" s="231" t="s">
        <v>719</v>
      </c>
    </row>
    <row r="487" s="13" customFormat="1">
      <c r="A487" s="13"/>
      <c r="B487" s="233"/>
      <c r="C487" s="234"/>
      <c r="D487" s="235" t="s">
        <v>193</v>
      </c>
      <c r="E487" s="236" t="s">
        <v>1</v>
      </c>
      <c r="F487" s="237" t="s">
        <v>456</v>
      </c>
      <c r="G487" s="234"/>
      <c r="H487" s="236" t="s">
        <v>1</v>
      </c>
      <c r="I487" s="238"/>
      <c r="J487" s="234"/>
      <c r="K487" s="234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193</v>
      </c>
      <c r="AU487" s="243" t="s">
        <v>87</v>
      </c>
      <c r="AV487" s="13" t="s">
        <v>84</v>
      </c>
      <c r="AW487" s="13" t="s">
        <v>32</v>
      </c>
      <c r="AX487" s="13" t="s">
        <v>76</v>
      </c>
      <c r="AY487" s="243" t="s">
        <v>184</v>
      </c>
    </row>
    <row r="488" s="14" customFormat="1">
      <c r="A488" s="14"/>
      <c r="B488" s="244"/>
      <c r="C488" s="245"/>
      <c r="D488" s="235" t="s">
        <v>193</v>
      </c>
      <c r="E488" s="246" t="s">
        <v>1</v>
      </c>
      <c r="F488" s="247" t="s">
        <v>251</v>
      </c>
      <c r="G488" s="245"/>
      <c r="H488" s="248">
        <v>13</v>
      </c>
      <c r="I488" s="249"/>
      <c r="J488" s="245"/>
      <c r="K488" s="245"/>
      <c r="L488" s="250"/>
      <c r="M488" s="251"/>
      <c r="N488" s="252"/>
      <c r="O488" s="252"/>
      <c r="P488" s="252"/>
      <c r="Q488" s="252"/>
      <c r="R488" s="252"/>
      <c r="S488" s="252"/>
      <c r="T488" s="25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4" t="s">
        <v>193</v>
      </c>
      <c r="AU488" s="254" t="s">
        <v>87</v>
      </c>
      <c r="AV488" s="14" t="s">
        <v>87</v>
      </c>
      <c r="AW488" s="14" t="s">
        <v>32</v>
      </c>
      <c r="AX488" s="14" t="s">
        <v>84</v>
      </c>
      <c r="AY488" s="254" t="s">
        <v>184</v>
      </c>
    </row>
    <row r="489" s="2" customFormat="1" ht="14.4" customHeight="1">
      <c r="A489" s="39"/>
      <c r="B489" s="40"/>
      <c r="C489" s="220" t="s">
        <v>720</v>
      </c>
      <c r="D489" s="220" t="s">
        <v>186</v>
      </c>
      <c r="E489" s="221" t="s">
        <v>721</v>
      </c>
      <c r="F489" s="222" t="s">
        <v>722</v>
      </c>
      <c r="G489" s="223" t="s">
        <v>454</v>
      </c>
      <c r="H489" s="224">
        <v>4</v>
      </c>
      <c r="I489" s="225"/>
      <c r="J489" s="226">
        <f>ROUND(I489*H489,2)</f>
        <v>0</v>
      </c>
      <c r="K489" s="222" t="s">
        <v>190</v>
      </c>
      <c r="L489" s="45"/>
      <c r="M489" s="227" t="s">
        <v>1</v>
      </c>
      <c r="N489" s="228" t="s">
        <v>41</v>
      </c>
      <c r="O489" s="92"/>
      <c r="P489" s="229">
        <f>O489*H489</f>
        <v>0</v>
      </c>
      <c r="Q489" s="229">
        <v>0.12303</v>
      </c>
      <c r="R489" s="229">
        <f>Q489*H489</f>
        <v>0.49212</v>
      </c>
      <c r="S489" s="229">
        <v>0</v>
      </c>
      <c r="T489" s="230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1" t="s">
        <v>191</v>
      </c>
      <c r="AT489" s="231" t="s">
        <v>186</v>
      </c>
      <c r="AU489" s="231" t="s">
        <v>87</v>
      </c>
      <c r="AY489" s="18" t="s">
        <v>184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18" t="s">
        <v>84</v>
      </c>
      <c r="BK489" s="232">
        <f>ROUND(I489*H489,2)</f>
        <v>0</v>
      </c>
      <c r="BL489" s="18" t="s">
        <v>191</v>
      </c>
      <c r="BM489" s="231" t="s">
        <v>723</v>
      </c>
    </row>
    <row r="490" s="13" customFormat="1">
      <c r="A490" s="13"/>
      <c r="B490" s="233"/>
      <c r="C490" s="234"/>
      <c r="D490" s="235" t="s">
        <v>193</v>
      </c>
      <c r="E490" s="236" t="s">
        <v>1</v>
      </c>
      <c r="F490" s="237" t="s">
        <v>456</v>
      </c>
      <c r="G490" s="234"/>
      <c r="H490" s="236" t="s">
        <v>1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193</v>
      </c>
      <c r="AU490" s="243" t="s">
        <v>87</v>
      </c>
      <c r="AV490" s="13" t="s">
        <v>84</v>
      </c>
      <c r="AW490" s="13" t="s">
        <v>32</v>
      </c>
      <c r="AX490" s="13" t="s">
        <v>76</v>
      </c>
      <c r="AY490" s="243" t="s">
        <v>184</v>
      </c>
    </row>
    <row r="491" s="14" customFormat="1">
      <c r="A491" s="14"/>
      <c r="B491" s="244"/>
      <c r="C491" s="245"/>
      <c r="D491" s="235" t="s">
        <v>193</v>
      </c>
      <c r="E491" s="246" t="s">
        <v>1</v>
      </c>
      <c r="F491" s="247" t="s">
        <v>191</v>
      </c>
      <c r="G491" s="245"/>
      <c r="H491" s="248">
        <v>4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4" t="s">
        <v>193</v>
      </c>
      <c r="AU491" s="254" t="s">
        <v>87</v>
      </c>
      <c r="AV491" s="14" t="s">
        <v>87</v>
      </c>
      <c r="AW491" s="14" t="s">
        <v>32</v>
      </c>
      <c r="AX491" s="14" t="s">
        <v>84</v>
      </c>
      <c r="AY491" s="254" t="s">
        <v>184</v>
      </c>
    </row>
    <row r="492" s="2" customFormat="1" ht="24.15" customHeight="1">
      <c r="A492" s="39"/>
      <c r="B492" s="40"/>
      <c r="C492" s="277" t="s">
        <v>724</v>
      </c>
      <c r="D492" s="277" t="s">
        <v>401</v>
      </c>
      <c r="E492" s="278" t="s">
        <v>725</v>
      </c>
      <c r="F492" s="279" t="s">
        <v>726</v>
      </c>
      <c r="G492" s="280" t="s">
        <v>454</v>
      </c>
      <c r="H492" s="281">
        <v>4</v>
      </c>
      <c r="I492" s="282"/>
      <c r="J492" s="283">
        <f>ROUND(I492*H492,2)</f>
        <v>0</v>
      </c>
      <c r="K492" s="279" t="s">
        <v>190</v>
      </c>
      <c r="L492" s="284"/>
      <c r="M492" s="285" t="s">
        <v>1</v>
      </c>
      <c r="N492" s="286" t="s">
        <v>41</v>
      </c>
      <c r="O492" s="92"/>
      <c r="P492" s="229">
        <f>O492*H492</f>
        <v>0</v>
      </c>
      <c r="Q492" s="229">
        <v>0.013299999999999999</v>
      </c>
      <c r="R492" s="229">
        <f>Q492*H492</f>
        <v>0.053199999999999997</v>
      </c>
      <c r="S492" s="229">
        <v>0</v>
      </c>
      <c r="T492" s="230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1" t="s">
        <v>226</v>
      </c>
      <c r="AT492" s="231" t="s">
        <v>401</v>
      </c>
      <c r="AU492" s="231" t="s">
        <v>87</v>
      </c>
      <c r="AY492" s="18" t="s">
        <v>184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18" t="s">
        <v>84</v>
      </c>
      <c r="BK492" s="232">
        <f>ROUND(I492*H492,2)</f>
        <v>0</v>
      </c>
      <c r="BL492" s="18" t="s">
        <v>191</v>
      </c>
      <c r="BM492" s="231" t="s">
        <v>727</v>
      </c>
    </row>
    <row r="493" s="13" customFormat="1">
      <c r="A493" s="13"/>
      <c r="B493" s="233"/>
      <c r="C493" s="234"/>
      <c r="D493" s="235" t="s">
        <v>193</v>
      </c>
      <c r="E493" s="236" t="s">
        <v>1</v>
      </c>
      <c r="F493" s="237" t="s">
        <v>456</v>
      </c>
      <c r="G493" s="234"/>
      <c r="H493" s="236" t="s">
        <v>1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193</v>
      </c>
      <c r="AU493" s="243" t="s">
        <v>87</v>
      </c>
      <c r="AV493" s="13" t="s">
        <v>84</v>
      </c>
      <c r="AW493" s="13" t="s">
        <v>32</v>
      </c>
      <c r="AX493" s="13" t="s">
        <v>76</v>
      </c>
      <c r="AY493" s="243" t="s">
        <v>184</v>
      </c>
    </row>
    <row r="494" s="14" customFormat="1">
      <c r="A494" s="14"/>
      <c r="B494" s="244"/>
      <c r="C494" s="245"/>
      <c r="D494" s="235" t="s">
        <v>193</v>
      </c>
      <c r="E494" s="246" t="s">
        <v>1</v>
      </c>
      <c r="F494" s="247" t="s">
        <v>191</v>
      </c>
      <c r="G494" s="245"/>
      <c r="H494" s="248">
        <v>4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4" t="s">
        <v>193</v>
      </c>
      <c r="AU494" s="254" t="s">
        <v>87</v>
      </c>
      <c r="AV494" s="14" t="s">
        <v>87</v>
      </c>
      <c r="AW494" s="14" t="s">
        <v>32</v>
      </c>
      <c r="AX494" s="14" t="s">
        <v>84</v>
      </c>
      <c r="AY494" s="254" t="s">
        <v>184</v>
      </c>
    </row>
    <row r="495" s="2" customFormat="1" ht="14.4" customHeight="1">
      <c r="A495" s="39"/>
      <c r="B495" s="40"/>
      <c r="C495" s="277" t="s">
        <v>728</v>
      </c>
      <c r="D495" s="277" t="s">
        <v>401</v>
      </c>
      <c r="E495" s="278" t="s">
        <v>729</v>
      </c>
      <c r="F495" s="279" t="s">
        <v>730</v>
      </c>
      <c r="G495" s="280" t="s">
        <v>454</v>
      </c>
      <c r="H495" s="281">
        <v>17</v>
      </c>
      <c r="I495" s="282"/>
      <c r="J495" s="283">
        <f>ROUND(I495*H495,2)</f>
        <v>0</v>
      </c>
      <c r="K495" s="279" t="s">
        <v>1</v>
      </c>
      <c r="L495" s="284"/>
      <c r="M495" s="285" t="s">
        <v>1</v>
      </c>
      <c r="N495" s="286" t="s">
        <v>41</v>
      </c>
      <c r="O495" s="92"/>
      <c r="P495" s="229">
        <f>O495*H495</f>
        <v>0</v>
      </c>
      <c r="Q495" s="229">
        <v>0.0050000000000000001</v>
      </c>
      <c r="R495" s="229">
        <f>Q495*H495</f>
        <v>0.085000000000000006</v>
      </c>
      <c r="S495" s="229">
        <v>0</v>
      </c>
      <c r="T495" s="230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1" t="s">
        <v>226</v>
      </c>
      <c r="AT495" s="231" t="s">
        <v>401</v>
      </c>
      <c r="AU495" s="231" t="s">
        <v>87</v>
      </c>
      <c r="AY495" s="18" t="s">
        <v>184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8" t="s">
        <v>84</v>
      </c>
      <c r="BK495" s="232">
        <f>ROUND(I495*H495,2)</f>
        <v>0</v>
      </c>
      <c r="BL495" s="18" t="s">
        <v>191</v>
      </c>
      <c r="BM495" s="231" t="s">
        <v>731</v>
      </c>
    </row>
    <row r="496" s="13" customFormat="1">
      <c r="A496" s="13"/>
      <c r="B496" s="233"/>
      <c r="C496" s="234"/>
      <c r="D496" s="235" t="s">
        <v>193</v>
      </c>
      <c r="E496" s="236" t="s">
        <v>1</v>
      </c>
      <c r="F496" s="237" t="s">
        <v>456</v>
      </c>
      <c r="G496" s="234"/>
      <c r="H496" s="236" t="s">
        <v>1</v>
      </c>
      <c r="I496" s="238"/>
      <c r="J496" s="234"/>
      <c r="K496" s="234"/>
      <c r="L496" s="239"/>
      <c r="M496" s="240"/>
      <c r="N496" s="241"/>
      <c r="O496" s="241"/>
      <c r="P496" s="241"/>
      <c r="Q496" s="241"/>
      <c r="R496" s="241"/>
      <c r="S496" s="241"/>
      <c r="T496" s="24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3" t="s">
        <v>193</v>
      </c>
      <c r="AU496" s="243" t="s">
        <v>87</v>
      </c>
      <c r="AV496" s="13" t="s">
        <v>84</v>
      </c>
      <c r="AW496" s="13" t="s">
        <v>32</v>
      </c>
      <c r="AX496" s="13" t="s">
        <v>76</v>
      </c>
      <c r="AY496" s="243" t="s">
        <v>184</v>
      </c>
    </row>
    <row r="497" s="14" customFormat="1">
      <c r="A497" s="14"/>
      <c r="B497" s="244"/>
      <c r="C497" s="245"/>
      <c r="D497" s="235" t="s">
        <v>193</v>
      </c>
      <c r="E497" s="246" t="s">
        <v>1</v>
      </c>
      <c r="F497" s="247" t="s">
        <v>732</v>
      </c>
      <c r="G497" s="245"/>
      <c r="H497" s="248">
        <v>17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4" t="s">
        <v>193</v>
      </c>
      <c r="AU497" s="254" t="s">
        <v>87</v>
      </c>
      <c r="AV497" s="14" t="s">
        <v>87</v>
      </c>
      <c r="AW497" s="14" t="s">
        <v>32</v>
      </c>
      <c r="AX497" s="14" t="s">
        <v>84</v>
      </c>
      <c r="AY497" s="254" t="s">
        <v>184</v>
      </c>
    </row>
    <row r="498" s="2" customFormat="1" ht="14.4" customHeight="1">
      <c r="A498" s="39"/>
      <c r="B498" s="40"/>
      <c r="C498" s="220" t="s">
        <v>733</v>
      </c>
      <c r="D498" s="220" t="s">
        <v>186</v>
      </c>
      <c r="E498" s="221" t="s">
        <v>734</v>
      </c>
      <c r="F498" s="222" t="s">
        <v>735</v>
      </c>
      <c r="G498" s="223" t="s">
        <v>454</v>
      </c>
      <c r="H498" s="224">
        <v>1</v>
      </c>
      <c r="I498" s="225"/>
      <c r="J498" s="226">
        <f>ROUND(I498*H498,2)</f>
        <v>0</v>
      </c>
      <c r="K498" s="222" t="s">
        <v>1</v>
      </c>
      <c r="L498" s="45"/>
      <c r="M498" s="227" t="s">
        <v>1</v>
      </c>
      <c r="N498" s="228" t="s">
        <v>41</v>
      </c>
      <c r="O498" s="92"/>
      <c r="P498" s="229">
        <f>O498*H498</f>
        <v>0</v>
      </c>
      <c r="Q498" s="229">
        <v>0.00036000000000000002</v>
      </c>
      <c r="R498" s="229">
        <f>Q498*H498</f>
        <v>0.00036000000000000002</v>
      </c>
      <c r="S498" s="229">
        <v>0</v>
      </c>
      <c r="T498" s="230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1" t="s">
        <v>191</v>
      </c>
      <c r="AT498" s="231" t="s">
        <v>186</v>
      </c>
      <c r="AU498" s="231" t="s">
        <v>87</v>
      </c>
      <c r="AY498" s="18" t="s">
        <v>184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18" t="s">
        <v>84</v>
      </c>
      <c r="BK498" s="232">
        <f>ROUND(I498*H498,2)</f>
        <v>0</v>
      </c>
      <c r="BL498" s="18" t="s">
        <v>191</v>
      </c>
      <c r="BM498" s="231" t="s">
        <v>736</v>
      </c>
    </row>
    <row r="499" s="13" customFormat="1">
      <c r="A499" s="13"/>
      <c r="B499" s="233"/>
      <c r="C499" s="234"/>
      <c r="D499" s="235" t="s">
        <v>193</v>
      </c>
      <c r="E499" s="236" t="s">
        <v>1</v>
      </c>
      <c r="F499" s="237" t="s">
        <v>456</v>
      </c>
      <c r="G499" s="234"/>
      <c r="H499" s="236" t="s">
        <v>1</v>
      </c>
      <c r="I499" s="238"/>
      <c r="J499" s="234"/>
      <c r="K499" s="234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193</v>
      </c>
      <c r="AU499" s="243" t="s">
        <v>87</v>
      </c>
      <c r="AV499" s="13" t="s">
        <v>84</v>
      </c>
      <c r="AW499" s="13" t="s">
        <v>32</v>
      </c>
      <c r="AX499" s="13" t="s">
        <v>76</v>
      </c>
      <c r="AY499" s="243" t="s">
        <v>184</v>
      </c>
    </row>
    <row r="500" s="14" customFormat="1">
      <c r="A500" s="14"/>
      <c r="B500" s="244"/>
      <c r="C500" s="245"/>
      <c r="D500" s="235" t="s">
        <v>193</v>
      </c>
      <c r="E500" s="246" t="s">
        <v>1</v>
      </c>
      <c r="F500" s="247" t="s">
        <v>737</v>
      </c>
      <c r="G500" s="245"/>
      <c r="H500" s="248">
        <v>1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193</v>
      </c>
      <c r="AU500" s="254" t="s">
        <v>87</v>
      </c>
      <c r="AV500" s="14" t="s">
        <v>87</v>
      </c>
      <c r="AW500" s="14" t="s">
        <v>32</v>
      </c>
      <c r="AX500" s="14" t="s">
        <v>84</v>
      </c>
      <c r="AY500" s="254" t="s">
        <v>184</v>
      </c>
    </row>
    <row r="501" s="2" customFormat="1" ht="24.15" customHeight="1">
      <c r="A501" s="39"/>
      <c r="B501" s="40"/>
      <c r="C501" s="220" t="s">
        <v>738</v>
      </c>
      <c r="D501" s="220" t="s">
        <v>186</v>
      </c>
      <c r="E501" s="221" t="s">
        <v>739</v>
      </c>
      <c r="F501" s="222" t="s">
        <v>740</v>
      </c>
      <c r="G501" s="223" t="s">
        <v>454</v>
      </c>
      <c r="H501" s="224">
        <v>18</v>
      </c>
      <c r="I501" s="225"/>
      <c r="J501" s="226">
        <f>ROUND(I501*H501,2)</f>
        <v>0</v>
      </c>
      <c r="K501" s="222" t="s">
        <v>190</v>
      </c>
      <c r="L501" s="45"/>
      <c r="M501" s="227" t="s">
        <v>1</v>
      </c>
      <c r="N501" s="228" t="s">
        <v>41</v>
      </c>
      <c r="O501" s="92"/>
      <c r="P501" s="229">
        <f>O501*H501</f>
        <v>0</v>
      </c>
      <c r="Q501" s="229">
        <v>0</v>
      </c>
      <c r="R501" s="229">
        <f>Q501*H501</f>
        <v>0</v>
      </c>
      <c r="S501" s="229">
        <v>0.050000000000000003</v>
      </c>
      <c r="T501" s="230">
        <f>S501*H501</f>
        <v>0.90000000000000002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1" t="s">
        <v>191</v>
      </c>
      <c r="AT501" s="231" t="s">
        <v>186</v>
      </c>
      <c r="AU501" s="231" t="s">
        <v>87</v>
      </c>
      <c r="AY501" s="18" t="s">
        <v>184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18" t="s">
        <v>84</v>
      </c>
      <c r="BK501" s="232">
        <f>ROUND(I501*H501,2)</f>
        <v>0</v>
      </c>
      <c r="BL501" s="18" t="s">
        <v>191</v>
      </c>
      <c r="BM501" s="231" t="s">
        <v>741</v>
      </c>
    </row>
    <row r="502" s="13" customFormat="1">
      <c r="A502" s="13"/>
      <c r="B502" s="233"/>
      <c r="C502" s="234"/>
      <c r="D502" s="235" t="s">
        <v>193</v>
      </c>
      <c r="E502" s="236" t="s">
        <v>1</v>
      </c>
      <c r="F502" s="237" t="s">
        <v>456</v>
      </c>
      <c r="G502" s="234"/>
      <c r="H502" s="236" t="s">
        <v>1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193</v>
      </c>
      <c r="AU502" s="243" t="s">
        <v>87</v>
      </c>
      <c r="AV502" s="13" t="s">
        <v>84</v>
      </c>
      <c r="AW502" s="13" t="s">
        <v>32</v>
      </c>
      <c r="AX502" s="13" t="s">
        <v>76</v>
      </c>
      <c r="AY502" s="243" t="s">
        <v>184</v>
      </c>
    </row>
    <row r="503" s="13" customFormat="1">
      <c r="A503" s="13"/>
      <c r="B503" s="233"/>
      <c r="C503" s="234"/>
      <c r="D503" s="235" t="s">
        <v>193</v>
      </c>
      <c r="E503" s="236" t="s">
        <v>1</v>
      </c>
      <c r="F503" s="237" t="s">
        <v>742</v>
      </c>
      <c r="G503" s="234"/>
      <c r="H503" s="236" t="s">
        <v>1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193</v>
      </c>
      <c r="AU503" s="243" t="s">
        <v>87</v>
      </c>
      <c r="AV503" s="13" t="s">
        <v>84</v>
      </c>
      <c r="AW503" s="13" t="s">
        <v>32</v>
      </c>
      <c r="AX503" s="13" t="s">
        <v>76</v>
      </c>
      <c r="AY503" s="243" t="s">
        <v>184</v>
      </c>
    </row>
    <row r="504" s="14" customFormat="1">
      <c r="A504" s="14"/>
      <c r="B504" s="244"/>
      <c r="C504" s="245"/>
      <c r="D504" s="235" t="s">
        <v>193</v>
      </c>
      <c r="E504" s="246" t="s">
        <v>1</v>
      </c>
      <c r="F504" s="247" t="s">
        <v>743</v>
      </c>
      <c r="G504" s="245"/>
      <c r="H504" s="248">
        <v>1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4" t="s">
        <v>193</v>
      </c>
      <c r="AU504" s="254" t="s">
        <v>87</v>
      </c>
      <c r="AV504" s="14" t="s">
        <v>87</v>
      </c>
      <c r="AW504" s="14" t="s">
        <v>32</v>
      </c>
      <c r="AX504" s="14" t="s">
        <v>76</v>
      </c>
      <c r="AY504" s="254" t="s">
        <v>184</v>
      </c>
    </row>
    <row r="505" s="14" customFormat="1">
      <c r="A505" s="14"/>
      <c r="B505" s="244"/>
      <c r="C505" s="245"/>
      <c r="D505" s="235" t="s">
        <v>193</v>
      </c>
      <c r="E505" s="246" t="s">
        <v>1</v>
      </c>
      <c r="F505" s="247" t="s">
        <v>744</v>
      </c>
      <c r="G505" s="245"/>
      <c r="H505" s="248">
        <v>4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193</v>
      </c>
      <c r="AU505" s="254" t="s">
        <v>87</v>
      </c>
      <c r="AV505" s="14" t="s">
        <v>87</v>
      </c>
      <c r="AW505" s="14" t="s">
        <v>32</v>
      </c>
      <c r="AX505" s="14" t="s">
        <v>76</v>
      </c>
      <c r="AY505" s="254" t="s">
        <v>184</v>
      </c>
    </row>
    <row r="506" s="14" customFormat="1">
      <c r="A506" s="14"/>
      <c r="B506" s="244"/>
      <c r="C506" s="245"/>
      <c r="D506" s="235" t="s">
        <v>193</v>
      </c>
      <c r="E506" s="246" t="s">
        <v>1</v>
      </c>
      <c r="F506" s="247" t="s">
        <v>745</v>
      </c>
      <c r="G506" s="245"/>
      <c r="H506" s="248">
        <v>13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4" t="s">
        <v>193</v>
      </c>
      <c r="AU506" s="254" t="s">
        <v>87</v>
      </c>
      <c r="AV506" s="14" t="s">
        <v>87</v>
      </c>
      <c r="AW506" s="14" t="s">
        <v>32</v>
      </c>
      <c r="AX506" s="14" t="s">
        <v>76</v>
      </c>
      <c r="AY506" s="254" t="s">
        <v>184</v>
      </c>
    </row>
    <row r="507" s="15" customFormat="1">
      <c r="A507" s="15"/>
      <c r="B507" s="255"/>
      <c r="C507" s="256"/>
      <c r="D507" s="235" t="s">
        <v>193</v>
      </c>
      <c r="E507" s="257" t="s">
        <v>1</v>
      </c>
      <c r="F507" s="258" t="s">
        <v>128</v>
      </c>
      <c r="G507" s="256"/>
      <c r="H507" s="259">
        <v>18</v>
      </c>
      <c r="I507" s="260"/>
      <c r="J507" s="256"/>
      <c r="K507" s="256"/>
      <c r="L507" s="261"/>
      <c r="M507" s="262"/>
      <c r="N507" s="263"/>
      <c r="O507" s="263"/>
      <c r="P507" s="263"/>
      <c r="Q507" s="263"/>
      <c r="R507" s="263"/>
      <c r="S507" s="263"/>
      <c r="T507" s="264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5" t="s">
        <v>193</v>
      </c>
      <c r="AU507" s="265" t="s">
        <v>87</v>
      </c>
      <c r="AV507" s="15" t="s">
        <v>191</v>
      </c>
      <c r="AW507" s="15" t="s">
        <v>32</v>
      </c>
      <c r="AX507" s="15" t="s">
        <v>84</v>
      </c>
      <c r="AY507" s="265" t="s">
        <v>184</v>
      </c>
    </row>
    <row r="508" s="2" customFormat="1" ht="14.4" customHeight="1">
      <c r="A508" s="39"/>
      <c r="B508" s="40"/>
      <c r="C508" s="220" t="s">
        <v>746</v>
      </c>
      <c r="D508" s="220" t="s">
        <v>186</v>
      </c>
      <c r="E508" s="221" t="s">
        <v>747</v>
      </c>
      <c r="F508" s="222" t="s">
        <v>748</v>
      </c>
      <c r="G508" s="223" t="s">
        <v>454</v>
      </c>
      <c r="H508" s="224">
        <v>13</v>
      </c>
      <c r="I508" s="225"/>
      <c r="J508" s="226">
        <f>ROUND(I508*H508,2)</f>
        <v>0</v>
      </c>
      <c r="K508" s="222" t="s">
        <v>190</v>
      </c>
      <c r="L508" s="45"/>
      <c r="M508" s="227" t="s">
        <v>1</v>
      </c>
      <c r="N508" s="228" t="s">
        <v>41</v>
      </c>
      <c r="O508" s="92"/>
      <c r="P508" s="229">
        <f>O508*H508</f>
        <v>0</v>
      </c>
      <c r="Q508" s="229">
        <v>0.00031</v>
      </c>
      <c r="R508" s="229">
        <f>Q508*H508</f>
        <v>0.0040299999999999997</v>
      </c>
      <c r="S508" s="229">
        <v>0</v>
      </c>
      <c r="T508" s="230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1" t="s">
        <v>191</v>
      </c>
      <c r="AT508" s="231" t="s">
        <v>186</v>
      </c>
      <c r="AU508" s="231" t="s">
        <v>87</v>
      </c>
      <c r="AY508" s="18" t="s">
        <v>184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8" t="s">
        <v>84</v>
      </c>
      <c r="BK508" s="232">
        <f>ROUND(I508*H508,2)</f>
        <v>0</v>
      </c>
      <c r="BL508" s="18" t="s">
        <v>191</v>
      </c>
      <c r="BM508" s="231" t="s">
        <v>749</v>
      </c>
    </row>
    <row r="509" s="13" customFormat="1">
      <c r="A509" s="13"/>
      <c r="B509" s="233"/>
      <c r="C509" s="234"/>
      <c r="D509" s="235" t="s">
        <v>193</v>
      </c>
      <c r="E509" s="236" t="s">
        <v>1</v>
      </c>
      <c r="F509" s="237" t="s">
        <v>456</v>
      </c>
      <c r="G509" s="234"/>
      <c r="H509" s="236" t="s">
        <v>1</v>
      </c>
      <c r="I509" s="238"/>
      <c r="J509" s="234"/>
      <c r="K509" s="234"/>
      <c r="L509" s="239"/>
      <c r="M509" s="240"/>
      <c r="N509" s="241"/>
      <c r="O509" s="241"/>
      <c r="P509" s="241"/>
      <c r="Q509" s="241"/>
      <c r="R509" s="241"/>
      <c r="S509" s="241"/>
      <c r="T509" s="24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3" t="s">
        <v>193</v>
      </c>
      <c r="AU509" s="243" t="s">
        <v>87</v>
      </c>
      <c r="AV509" s="13" t="s">
        <v>84</v>
      </c>
      <c r="AW509" s="13" t="s">
        <v>32</v>
      </c>
      <c r="AX509" s="13" t="s">
        <v>76</v>
      </c>
      <c r="AY509" s="243" t="s">
        <v>184</v>
      </c>
    </row>
    <row r="510" s="14" customFormat="1">
      <c r="A510" s="14"/>
      <c r="B510" s="244"/>
      <c r="C510" s="245"/>
      <c r="D510" s="235" t="s">
        <v>193</v>
      </c>
      <c r="E510" s="246" t="s">
        <v>1</v>
      </c>
      <c r="F510" s="247" t="s">
        <v>251</v>
      </c>
      <c r="G510" s="245"/>
      <c r="H510" s="248">
        <v>13</v>
      </c>
      <c r="I510" s="249"/>
      <c r="J510" s="245"/>
      <c r="K510" s="245"/>
      <c r="L510" s="250"/>
      <c r="M510" s="251"/>
      <c r="N510" s="252"/>
      <c r="O510" s="252"/>
      <c r="P510" s="252"/>
      <c r="Q510" s="252"/>
      <c r="R510" s="252"/>
      <c r="S510" s="252"/>
      <c r="T510" s="25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4" t="s">
        <v>193</v>
      </c>
      <c r="AU510" s="254" t="s">
        <v>87</v>
      </c>
      <c r="AV510" s="14" t="s">
        <v>87</v>
      </c>
      <c r="AW510" s="14" t="s">
        <v>32</v>
      </c>
      <c r="AX510" s="14" t="s">
        <v>84</v>
      </c>
      <c r="AY510" s="254" t="s">
        <v>184</v>
      </c>
    </row>
    <row r="511" s="2" customFormat="1" ht="24.15" customHeight="1">
      <c r="A511" s="39"/>
      <c r="B511" s="40"/>
      <c r="C511" s="220" t="s">
        <v>750</v>
      </c>
      <c r="D511" s="220" t="s">
        <v>186</v>
      </c>
      <c r="E511" s="221" t="s">
        <v>751</v>
      </c>
      <c r="F511" s="222" t="s">
        <v>752</v>
      </c>
      <c r="G511" s="223" t="s">
        <v>454</v>
      </c>
      <c r="H511" s="224">
        <v>5</v>
      </c>
      <c r="I511" s="225"/>
      <c r="J511" s="226">
        <f>ROUND(I511*H511,2)</f>
        <v>0</v>
      </c>
      <c r="K511" s="222" t="s">
        <v>190</v>
      </c>
      <c r="L511" s="45"/>
      <c r="M511" s="227" t="s">
        <v>1</v>
      </c>
      <c r="N511" s="228" t="s">
        <v>41</v>
      </c>
      <c r="O511" s="92"/>
      <c r="P511" s="229">
        <f>O511*H511</f>
        <v>0</v>
      </c>
      <c r="Q511" s="229">
        <v>0.00016000000000000001</v>
      </c>
      <c r="R511" s="229">
        <f>Q511*H511</f>
        <v>0.00080000000000000004</v>
      </c>
      <c r="S511" s="229">
        <v>0</v>
      </c>
      <c r="T511" s="230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1" t="s">
        <v>191</v>
      </c>
      <c r="AT511" s="231" t="s">
        <v>186</v>
      </c>
      <c r="AU511" s="231" t="s">
        <v>87</v>
      </c>
      <c r="AY511" s="18" t="s">
        <v>184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18" t="s">
        <v>84</v>
      </c>
      <c r="BK511" s="232">
        <f>ROUND(I511*H511,2)</f>
        <v>0</v>
      </c>
      <c r="BL511" s="18" t="s">
        <v>191</v>
      </c>
      <c r="BM511" s="231" t="s">
        <v>753</v>
      </c>
    </row>
    <row r="512" s="13" customFormat="1">
      <c r="A512" s="13"/>
      <c r="B512" s="233"/>
      <c r="C512" s="234"/>
      <c r="D512" s="235" t="s">
        <v>193</v>
      </c>
      <c r="E512" s="236" t="s">
        <v>1</v>
      </c>
      <c r="F512" s="237" t="s">
        <v>456</v>
      </c>
      <c r="G512" s="234"/>
      <c r="H512" s="236" t="s">
        <v>1</v>
      </c>
      <c r="I512" s="238"/>
      <c r="J512" s="234"/>
      <c r="K512" s="234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193</v>
      </c>
      <c r="AU512" s="243" t="s">
        <v>87</v>
      </c>
      <c r="AV512" s="13" t="s">
        <v>84</v>
      </c>
      <c r="AW512" s="13" t="s">
        <v>32</v>
      </c>
      <c r="AX512" s="13" t="s">
        <v>76</v>
      </c>
      <c r="AY512" s="243" t="s">
        <v>184</v>
      </c>
    </row>
    <row r="513" s="14" customFormat="1">
      <c r="A513" s="14"/>
      <c r="B513" s="244"/>
      <c r="C513" s="245"/>
      <c r="D513" s="235" t="s">
        <v>193</v>
      </c>
      <c r="E513" s="246" t="s">
        <v>1</v>
      </c>
      <c r="F513" s="247" t="s">
        <v>210</v>
      </c>
      <c r="G513" s="245"/>
      <c r="H513" s="248">
        <v>5</v>
      </c>
      <c r="I513" s="249"/>
      <c r="J513" s="245"/>
      <c r="K513" s="245"/>
      <c r="L513" s="250"/>
      <c r="M513" s="251"/>
      <c r="N513" s="252"/>
      <c r="O513" s="252"/>
      <c r="P513" s="252"/>
      <c r="Q513" s="252"/>
      <c r="R513" s="252"/>
      <c r="S513" s="252"/>
      <c r="T513" s="25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4" t="s">
        <v>193</v>
      </c>
      <c r="AU513" s="254" t="s">
        <v>87</v>
      </c>
      <c r="AV513" s="14" t="s">
        <v>87</v>
      </c>
      <c r="AW513" s="14" t="s">
        <v>32</v>
      </c>
      <c r="AX513" s="14" t="s">
        <v>84</v>
      </c>
      <c r="AY513" s="254" t="s">
        <v>184</v>
      </c>
    </row>
    <row r="514" s="2" customFormat="1" ht="14.4" customHeight="1">
      <c r="A514" s="39"/>
      <c r="B514" s="40"/>
      <c r="C514" s="277" t="s">
        <v>754</v>
      </c>
      <c r="D514" s="277" t="s">
        <v>401</v>
      </c>
      <c r="E514" s="278" t="s">
        <v>755</v>
      </c>
      <c r="F514" s="279" t="s">
        <v>756</v>
      </c>
      <c r="G514" s="280" t="s">
        <v>454</v>
      </c>
      <c r="H514" s="281">
        <v>2</v>
      </c>
      <c r="I514" s="282"/>
      <c r="J514" s="283">
        <f>ROUND(I514*H514,2)</f>
        <v>0</v>
      </c>
      <c r="K514" s="279" t="s">
        <v>1</v>
      </c>
      <c r="L514" s="284"/>
      <c r="M514" s="285" t="s">
        <v>1</v>
      </c>
      <c r="N514" s="286" t="s">
        <v>41</v>
      </c>
      <c r="O514" s="92"/>
      <c r="P514" s="229">
        <f>O514*H514</f>
        <v>0</v>
      </c>
      <c r="Q514" s="229">
        <v>0.002</v>
      </c>
      <c r="R514" s="229">
        <f>Q514*H514</f>
        <v>0.0040000000000000001</v>
      </c>
      <c r="S514" s="229">
        <v>0</v>
      </c>
      <c r="T514" s="230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1" t="s">
        <v>226</v>
      </c>
      <c r="AT514" s="231" t="s">
        <v>401</v>
      </c>
      <c r="AU514" s="231" t="s">
        <v>87</v>
      </c>
      <c r="AY514" s="18" t="s">
        <v>184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18" t="s">
        <v>84</v>
      </c>
      <c r="BK514" s="232">
        <f>ROUND(I514*H514,2)</f>
        <v>0</v>
      </c>
      <c r="BL514" s="18" t="s">
        <v>191</v>
      </c>
      <c r="BM514" s="231" t="s">
        <v>757</v>
      </c>
    </row>
    <row r="515" s="13" customFormat="1">
      <c r="A515" s="13"/>
      <c r="B515" s="233"/>
      <c r="C515" s="234"/>
      <c r="D515" s="235" t="s">
        <v>193</v>
      </c>
      <c r="E515" s="236" t="s">
        <v>1</v>
      </c>
      <c r="F515" s="237" t="s">
        <v>456</v>
      </c>
      <c r="G515" s="234"/>
      <c r="H515" s="236" t="s">
        <v>1</v>
      </c>
      <c r="I515" s="238"/>
      <c r="J515" s="234"/>
      <c r="K515" s="234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193</v>
      </c>
      <c r="AU515" s="243" t="s">
        <v>87</v>
      </c>
      <c r="AV515" s="13" t="s">
        <v>84</v>
      </c>
      <c r="AW515" s="13" t="s">
        <v>32</v>
      </c>
      <c r="AX515" s="13" t="s">
        <v>76</v>
      </c>
      <c r="AY515" s="243" t="s">
        <v>184</v>
      </c>
    </row>
    <row r="516" s="14" customFormat="1">
      <c r="A516" s="14"/>
      <c r="B516" s="244"/>
      <c r="C516" s="245"/>
      <c r="D516" s="235" t="s">
        <v>193</v>
      </c>
      <c r="E516" s="246" t="s">
        <v>1</v>
      </c>
      <c r="F516" s="247" t="s">
        <v>87</v>
      </c>
      <c r="G516" s="245"/>
      <c r="H516" s="248">
        <v>2</v>
      </c>
      <c r="I516" s="249"/>
      <c r="J516" s="245"/>
      <c r="K516" s="245"/>
      <c r="L516" s="250"/>
      <c r="M516" s="251"/>
      <c r="N516" s="252"/>
      <c r="O516" s="252"/>
      <c r="P516" s="252"/>
      <c r="Q516" s="252"/>
      <c r="R516" s="252"/>
      <c r="S516" s="252"/>
      <c r="T516" s="25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4" t="s">
        <v>193</v>
      </c>
      <c r="AU516" s="254" t="s">
        <v>87</v>
      </c>
      <c r="AV516" s="14" t="s">
        <v>87</v>
      </c>
      <c r="AW516" s="14" t="s">
        <v>32</v>
      </c>
      <c r="AX516" s="14" t="s">
        <v>84</v>
      </c>
      <c r="AY516" s="254" t="s">
        <v>184</v>
      </c>
    </row>
    <row r="517" s="2" customFormat="1" ht="14.4" customHeight="1">
      <c r="A517" s="39"/>
      <c r="B517" s="40"/>
      <c r="C517" s="220" t="s">
        <v>758</v>
      </c>
      <c r="D517" s="220" t="s">
        <v>186</v>
      </c>
      <c r="E517" s="221" t="s">
        <v>759</v>
      </c>
      <c r="F517" s="222" t="s">
        <v>760</v>
      </c>
      <c r="G517" s="223" t="s">
        <v>217</v>
      </c>
      <c r="H517" s="224">
        <v>352</v>
      </c>
      <c r="I517" s="225"/>
      <c r="J517" s="226">
        <f>ROUND(I517*H517,2)</f>
        <v>0</v>
      </c>
      <c r="K517" s="222" t="s">
        <v>190</v>
      </c>
      <c r="L517" s="45"/>
      <c r="M517" s="227" t="s">
        <v>1</v>
      </c>
      <c r="N517" s="228" t="s">
        <v>41</v>
      </c>
      <c r="O517" s="92"/>
      <c r="P517" s="229">
        <f>O517*H517</f>
        <v>0</v>
      </c>
      <c r="Q517" s="229">
        <v>0</v>
      </c>
      <c r="R517" s="229">
        <f>Q517*H517</f>
        <v>0</v>
      </c>
      <c r="S517" s="229">
        <v>0</v>
      </c>
      <c r="T517" s="230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1" t="s">
        <v>191</v>
      </c>
      <c r="AT517" s="231" t="s">
        <v>186</v>
      </c>
      <c r="AU517" s="231" t="s">
        <v>87</v>
      </c>
      <c r="AY517" s="18" t="s">
        <v>184</v>
      </c>
      <c r="BE517" s="232">
        <f>IF(N517="základní",J517,0)</f>
        <v>0</v>
      </c>
      <c r="BF517" s="232">
        <f>IF(N517="snížená",J517,0)</f>
        <v>0</v>
      </c>
      <c r="BG517" s="232">
        <f>IF(N517="zákl. přenesená",J517,0)</f>
        <v>0</v>
      </c>
      <c r="BH517" s="232">
        <f>IF(N517="sníž. přenesená",J517,0)</f>
        <v>0</v>
      </c>
      <c r="BI517" s="232">
        <f>IF(N517="nulová",J517,0)</f>
        <v>0</v>
      </c>
      <c r="BJ517" s="18" t="s">
        <v>84</v>
      </c>
      <c r="BK517" s="232">
        <f>ROUND(I517*H517,2)</f>
        <v>0</v>
      </c>
      <c r="BL517" s="18" t="s">
        <v>191</v>
      </c>
      <c r="BM517" s="231" t="s">
        <v>761</v>
      </c>
    </row>
    <row r="518" s="13" customFormat="1">
      <c r="A518" s="13"/>
      <c r="B518" s="233"/>
      <c r="C518" s="234"/>
      <c r="D518" s="235" t="s">
        <v>193</v>
      </c>
      <c r="E518" s="236" t="s">
        <v>1</v>
      </c>
      <c r="F518" s="237" t="s">
        <v>194</v>
      </c>
      <c r="G518" s="234"/>
      <c r="H518" s="236" t="s">
        <v>1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193</v>
      </c>
      <c r="AU518" s="243" t="s">
        <v>87</v>
      </c>
      <c r="AV518" s="13" t="s">
        <v>84</v>
      </c>
      <c r="AW518" s="13" t="s">
        <v>32</v>
      </c>
      <c r="AX518" s="13" t="s">
        <v>76</v>
      </c>
      <c r="AY518" s="243" t="s">
        <v>184</v>
      </c>
    </row>
    <row r="519" s="14" customFormat="1">
      <c r="A519" s="14"/>
      <c r="B519" s="244"/>
      <c r="C519" s="245"/>
      <c r="D519" s="235" t="s">
        <v>193</v>
      </c>
      <c r="E519" s="246" t="s">
        <v>1</v>
      </c>
      <c r="F519" s="247" t="s">
        <v>762</v>
      </c>
      <c r="G519" s="245"/>
      <c r="H519" s="248">
        <v>352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4" t="s">
        <v>193</v>
      </c>
      <c r="AU519" s="254" t="s">
        <v>87</v>
      </c>
      <c r="AV519" s="14" t="s">
        <v>87</v>
      </c>
      <c r="AW519" s="14" t="s">
        <v>32</v>
      </c>
      <c r="AX519" s="14" t="s">
        <v>84</v>
      </c>
      <c r="AY519" s="254" t="s">
        <v>184</v>
      </c>
    </row>
    <row r="520" s="2" customFormat="1" ht="24.15" customHeight="1">
      <c r="A520" s="39"/>
      <c r="B520" s="40"/>
      <c r="C520" s="220" t="s">
        <v>763</v>
      </c>
      <c r="D520" s="220" t="s">
        <v>186</v>
      </c>
      <c r="E520" s="221" t="s">
        <v>764</v>
      </c>
      <c r="F520" s="222" t="s">
        <v>765</v>
      </c>
      <c r="G520" s="223" t="s">
        <v>217</v>
      </c>
      <c r="H520" s="224">
        <v>352</v>
      </c>
      <c r="I520" s="225"/>
      <c r="J520" s="226">
        <f>ROUND(I520*H520,2)</f>
        <v>0</v>
      </c>
      <c r="K520" s="222" t="s">
        <v>190</v>
      </c>
      <c r="L520" s="45"/>
      <c r="M520" s="227" t="s">
        <v>1</v>
      </c>
      <c r="N520" s="228" t="s">
        <v>41</v>
      </c>
      <c r="O520" s="92"/>
      <c r="P520" s="229">
        <f>O520*H520</f>
        <v>0</v>
      </c>
      <c r="Q520" s="229">
        <v>0</v>
      </c>
      <c r="R520" s="229">
        <f>Q520*H520</f>
        <v>0</v>
      </c>
      <c r="S520" s="229">
        <v>0</v>
      </c>
      <c r="T520" s="230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1" t="s">
        <v>191</v>
      </c>
      <c r="AT520" s="231" t="s">
        <v>186</v>
      </c>
      <c r="AU520" s="231" t="s">
        <v>87</v>
      </c>
      <c r="AY520" s="18" t="s">
        <v>184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18" t="s">
        <v>84</v>
      </c>
      <c r="BK520" s="232">
        <f>ROUND(I520*H520,2)</f>
        <v>0</v>
      </c>
      <c r="BL520" s="18" t="s">
        <v>191</v>
      </c>
      <c r="BM520" s="231" t="s">
        <v>766</v>
      </c>
    </row>
    <row r="521" s="13" customFormat="1">
      <c r="A521" s="13"/>
      <c r="B521" s="233"/>
      <c r="C521" s="234"/>
      <c r="D521" s="235" t="s">
        <v>193</v>
      </c>
      <c r="E521" s="236" t="s">
        <v>1</v>
      </c>
      <c r="F521" s="237" t="s">
        <v>194</v>
      </c>
      <c r="G521" s="234"/>
      <c r="H521" s="236" t="s">
        <v>1</v>
      </c>
      <c r="I521" s="238"/>
      <c r="J521" s="234"/>
      <c r="K521" s="234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193</v>
      </c>
      <c r="AU521" s="243" t="s">
        <v>87</v>
      </c>
      <c r="AV521" s="13" t="s">
        <v>84</v>
      </c>
      <c r="AW521" s="13" t="s">
        <v>32</v>
      </c>
      <c r="AX521" s="13" t="s">
        <v>76</v>
      </c>
      <c r="AY521" s="243" t="s">
        <v>184</v>
      </c>
    </row>
    <row r="522" s="14" customFormat="1">
      <c r="A522" s="14"/>
      <c r="B522" s="244"/>
      <c r="C522" s="245"/>
      <c r="D522" s="235" t="s">
        <v>193</v>
      </c>
      <c r="E522" s="246" t="s">
        <v>1</v>
      </c>
      <c r="F522" s="247" t="s">
        <v>762</v>
      </c>
      <c r="G522" s="245"/>
      <c r="H522" s="248">
        <v>352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4" t="s">
        <v>193</v>
      </c>
      <c r="AU522" s="254" t="s">
        <v>87</v>
      </c>
      <c r="AV522" s="14" t="s">
        <v>87</v>
      </c>
      <c r="AW522" s="14" t="s">
        <v>32</v>
      </c>
      <c r="AX522" s="14" t="s">
        <v>84</v>
      </c>
      <c r="AY522" s="254" t="s">
        <v>184</v>
      </c>
    </row>
    <row r="523" s="2" customFormat="1" ht="24.15" customHeight="1">
      <c r="A523" s="39"/>
      <c r="B523" s="40"/>
      <c r="C523" s="220" t="s">
        <v>767</v>
      </c>
      <c r="D523" s="220" t="s">
        <v>186</v>
      </c>
      <c r="E523" s="221" t="s">
        <v>768</v>
      </c>
      <c r="F523" s="222" t="s">
        <v>769</v>
      </c>
      <c r="G523" s="223" t="s">
        <v>454</v>
      </c>
      <c r="H523" s="224">
        <v>2</v>
      </c>
      <c r="I523" s="225"/>
      <c r="J523" s="226">
        <f>ROUND(I523*H523,2)</f>
        <v>0</v>
      </c>
      <c r="K523" s="222" t="s">
        <v>190</v>
      </c>
      <c r="L523" s="45"/>
      <c r="M523" s="227" t="s">
        <v>1</v>
      </c>
      <c r="N523" s="228" t="s">
        <v>41</v>
      </c>
      <c r="O523" s="92"/>
      <c r="P523" s="229">
        <f>O523*H523</f>
        <v>0</v>
      </c>
      <c r="Q523" s="229">
        <v>0.45937</v>
      </c>
      <c r="R523" s="229">
        <f>Q523*H523</f>
        <v>0.91874</v>
      </c>
      <c r="S523" s="229">
        <v>0</v>
      </c>
      <c r="T523" s="230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1" t="s">
        <v>191</v>
      </c>
      <c r="AT523" s="231" t="s">
        <v>186</v>
      </c>
      <c r="AU523" s="231" t="s">
        <v>87</v>
      </c>
      <c r="AY523" s="18" t="s">
        <v>184</v>
      </c>
      <c r="BE523" s="232">
        <f>IF(N523="základní",J523,0)</f>
        <v>0</v>
      </c>
      <c r="BF523" s="232">
        <f>IF(N523="snížená",J523,0)</f>
        <v>0</v>
      </c>
      <c r="BG523" s="232">
        <f>IF(N523="zákl. přenesená",J523,0)</f>
        <v>0</v>
      </c>
      <c r="BH523" s="232">
        <f>IF(N523="sníž. přenesená",J523,0)</f>
        <v>0</v>
      </c>
      <c r="BI523" s="232">
        <f>IF(N523="nulová",J523,0)</f>
        <v>0</v>
      </c>
      <c r="BJ523" s="18" t="s">
        <v>84</v>
      </c>
      <c r="BK523" s="232">
        <f>ROUND(I523*H523,2)</f>
        <v>0</v>
      </c>
      <c r="BL523" s="18" t="s">
        <v>191</v>
      </c>
      <c r="BM523" s="231" t="s">
        <v>770</v>
      </c>
    </row>
    <row r="524" s="13" customFormat="1">
      <c r="A524" s="13"/>
      <c r="B524" s="233"/>
      <c r="C524" s="234"/>
      <c r="D524" s="235" t="s">
        <v>193</v>
      </c>
      <c r="E524" s="236" t="s">
        <v>1</v>
      </c>
      <c r="F524" s="237" t="s">
        <v>194</v>
      </c>
      <c r="G524" s="234"/>
      <c r="H524" s="236" t="s">
        <v>1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3" t="s">
        <v>193</v>
      </c>
      <c r="AU524" s="243" t="s">
        <v>87</v>
      </c>
      <c r="AV524" s="13" t="s">
        <v>84</v>
      </c>
      <c r="AW524" s="13" t="s">
        <v>32</v>
      </c>
      <c r="AX524" s="13" t="s">
        <v>76</v>
      </c>
      <c r="AY524" s="243" t="s">
        <v>184</v>
      </c>
    </row>
    <row r="525" s="14" customFormat="1">
      <c r="A525" s="14"/>
      <c r="B525" s="244"/>
      <c r="C525" s="245"/>
      <c r="D525" s="235" t="s">
        <v>193</v>
      </c>
      <c r="E525" s="246" t="s">
        <v>1</v>
      </c>
      <c r="F525" s="247" t="s">
        <v>87</v>
      </c>
      <c r="G525" s="245"/>
      <c r="H525" s="248">
        <v>2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4" t="s">
        <v>193</v>
      </c>
      <c r="AU525" s="254" t="s">
        <v>87</v>
      </c>
      <c r="AV525" s="14" t="s">
        <v>87</v>
      </c>
      <c r="AW525" s="14" t="s">
        <v>32</v>
      </c>
      <c r="AX525" s="14" t="s">
        <v>84</v>
      </c>
      <c r="AY525" s="254" t="s">
        <v>184</v>
      </c>
    </row>
    <row r="526" s="2" customFormat="1" ht="24.15" customHeight="1">
      <c r="A526" s="39"/>
      <c r="B526" s="40"/>
      <c r="C526" s="220" t="s">
        <v>771</v>
      </c>
      <c r="D526" s="220" t="s">
        <v>186</v>
      </c>
      <c r="E526" s="221" t="s">
        <v>772</v>
      </c>
      <c r="F526" s="222" t="s">
        <v>773</v>
      </c>
      <c r="G526" s="223" t="s">
        <v>454</v>
      </c>
      <c r="H526" s="224">
        <v>5</v>
      </c>
      <c r="I526" s="225"/>
      <c r="J526" s="226">
        <f>ROUND(I526*H526,2)</f>
        <v>0</v>
      </c>
      <c r="K526" s="222" t="s">
        <v>190</v>
      </c>
      <c r="L526" s="45"/>
      <c r="M526" s="227" t="s">
        <v>1</v>
      </c>
      <c r="N526" s="228" t="s">
        <v>41</v>
      </c>
      <c r="O526" s="92"/>
      <c r="P526" s="229">
        <f>O526*H526</f>
        <v>0</v>
      </c>
      <c r="Q526" s="229">
        <v>0.31108000000000002</v>
      </c>
      <c r="R526" s="229">
        <f>Q526*H526</f>
        <v>1.5554000000000001</v>
      </c>
      <c r="S526" s="229">
        <v>0</v>
      </c>
      <c r="T526" s="230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1" t="s">
        <v>191</v>
      </c>
      <c r="AT526" s="231" t="s">
        <v>186</v>
      </c>
      <c r="AU526" s="231" t="s">
        <v>87</v>
      </c>
      <c r="AY526" s="18" t="s">
        <v>184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18" t="s">
        <v>84</v>
      </c>
      <c r="BK526" s="232">
        <f>ROUND(I526*H526,2)</f>
        <v>0</v>
      </c>
      <c r="BL526" s="18" t="s">
        <v>191</v>
      </c>
      <c r="BM526" s="231" t="s">
        <v>774</v>
      </c>
    </row>
    <row r="527" s="13" customFormat="1">
      <c r="A527" s="13"/>
      <c r="B527" s="233"/>
      <c r="C527" s="234"/>
      <c r="D527" s="235" t="s">
        <v>193</v>
      </c>
      <c r="E527" s="236" t="s">
        <v>1</v>
      </c>
      <c r="F527" s="237" t="s">
        <v>194</v>
      </c>
      <c r="G527" s="234"/>
      <c r="H527" s="236" t="s">
        <v>1</v>
      </c>
      <c r="I527" s="238"/>
      <c r="J527" s="234"/>
      <c r="K527" s="234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193</v>
      </c>
      <c r="AU527" s="243" t="s">
        <v>87</v>
      </c>
      <c r="AV527" s="13" t="s">
        <v>84</v>
      </c>
      <c r="AW527" s="13" t="s">
        <v>32</v>
      </c>
      <c r="AX527" s="13" t="s">
        <v>76</v>
      </c>
      <c r="AY527" s="243" t="s">
        <v>184</v>
      </c>
    </row>
    <row r="528" s="14" customFormat="1">
      <c r="A528" s="14"/>
      <c r="B528" s="244"/>
      <c r="C528" s="245"/>
      <c r="D528" s="235" t="s">
        <v>193</v>
      </c>
      <c r="E528" s="246" t="s">
        <v>1</v>
      </c>
      <c r="F528" s="247" t="s">
        <v>775</v>
      </c>
      <c r="G528" s="245"/>
      <c r="H528" s="248">
        <v>5</v>
      </c>
      <c r="I528" s="249"/>
      <c r="J528" s="245"/>
      <c r="K528" s="245"/>
      <c r="L528" s="250"/>
      <c r="M528" s="251"/>
      <c r="N528" s="252"/>
      <c r="O528" s="252"/>
      <c r="P528" s="252"/>
      <c r="Q528" s="252"/>
      <c r="R528" s="252"/>
      <c r="S528" s="252"/>
      <c r="T528" s="25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4" t="s">
        <v>193</v>
      </c>
      <c r="AU528" s="254" t="s">
        <v>87</v>
      </c>
      <c r="AV528" s="14" t="s">
        <v>87</v>
      </c>
      <c r="AW528" s="14" t="s">
        <v>32</v>
      </c>
      <c r="AX528" s="14" t="s">
        <v>84</v>
      </c>
      <c r="AY528" s="254" t="s">
        <v>184</v>
      </c>
    </row>
    <row r="529" s="2" customFormat="1" ht="14.4" customHeight="1">
      <c r="A529" s="39"/>
      <c r="B529" s="40"/>
      <c r="C529" s="220" t="s">
        <v>776</v>
      </c>
      <c r="D529" s="220" t="s">
        <v>186</v>
      </c>
      <c r="E529" s="221" t="s">
        <v>777</v>
      </c>
      <c r="F529" s="222" t="s">
        <v>778</v>
      </c>
      <c r="G529" s="223" t="s">
        <v>217</v>
      </c>
      <c r="H529" s="224">
        <v>306.60000000000002</v>
      </c>
      <c r="I529" s="225"/>
      <c r="J529" s="226">
        <f>ROUND(I529*H529,2)</f>
        <v>0</v>
      </c>
      <c r="K529" s="222" t="s">
        <v>190</v>
      </c>
      <c r="L529" s="45"/>
      <c r="M529" s="227" t="s">
        <v>1</v>
      </c>
      <c r="N529" s="228" t="s">
        <v>41</v>
      </c>
      <c r="O529" s="92"/>
      <c r="P529" s="229">
        <f>O529*H529</f>
        <v>0</v>
      </c>
      <c r="Q529" s="229">
        <v>0.00012999999999999999</v>
      </c>
      <c r="R529" s="229">
        <f>Q529*H529</f>
        <v>0.039857999999999998</v>
      </c>
      <c r="S529" s="229">
        <v>0</v>
      </c>
      <c r="T529" s="230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1" t="s">
        <v>191</v>
      </c>
      <c r="AT529" s="231" t="s">
        <v>186</v>
      </c>
      <c r="AU529" s="231" t="s">
        <v>87</v>
      </c>
      <c r="AY529" s="18" t="s">
        <v>184</v>
      </c>
      <c r="BE529" s="232">
        <f>IF(N529="základní",J529,0)</f>
        <v>0</v>
      </c>
      <c r="BF529" s="232">
        <f>IF(N529="snížená",J529,0)</f>
        <v>0</v>
      </c>
      <c r="BG529" s="232">
        <f>IF(N529="zákl. přenesená",J529,0)</f>
        <v>0</v>
      </c>
      <c r="BH529" s="232">
        <f>IF(N529="sníž. přenesená",J529,0)</f>
        <v>0</v>
      </c>
      <c r="BI529" s="232">
        <f>IF(N529="nulová",J529,0)</f>
        <v>0</v>
      </c>
      <c r="BJ529" s="18" t="s">
        <v>84</v>
      </c>
      <c r="BK529" s="232">
        <f>ROUND(I529*H529,2)</f>
        <v>0</v>
      </c>
      <c r="BL529" s="18" t="s">
        <v>191</v>
      </c>
      <c r="BM529" s="231" t="s">
        <v>779</v>
      </c>
    </row>
    <row r="530" s="13" customFormat="1">
      <c r="A530" s="13"/>
      <c r="B530" s="233"/>
      <c r="C530" s="234"/>
      <c r="D530" s="235" t="s">
        <v>193</v>
      </c>
      <c r="E530" s="236" t="s">
        <v>1</v>
      </c>
      <c r="F530" s="237" t="s">
        <v>780</v>
      </c>
      <c r="G530" s="234"/>
      <c r="H530" s="236" t="s">
        <v>1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193</v>
      </c>
      <c r="AU530" s="243" t="s">
        <v>87</v>
      </c>
      <c r="AV530" s="13" t="s">
        <v>84</v>
      </c>
      <c r="AW530" s="13" t="s">
        <v>32</v>
      </c>
      <c r="AX530" s="13" t="s">
        <v>76</v>
      </c>
      <c r="AY530" s="243" t="s">
        <v>184</v>
      </c>
    </row>
    <row r="531" s="14" customFormat="1">
      <c r="A531" s="14"/>
      <c r="B531" s="244"/>
      <c r="C531" s="245"/>
      <c r="D531" s="235" t="s">
        <v>193</v>
      </c>
      <c r="E531" s="246" t="s">
        <v>1</v>
      </c>
      <c r="F531" s="247" t="s">
        <v>781</v>
      </c>
      <c r="G531" s="245"/>
      <c r="H531" s="248">
        <v>306.60000000000002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4" t="s">
        <v>193</v>
      </c>
      <c r="AU531" s="254" t="s">
        <v>87</v>
      </c>
      <c r="AV531" s="14" t="s">
        <v>87</v>
      </c>
      <c r="AW531" s="14" t="s">
        <v>32</v>
      </c>
      <c r="AX531" s="14" t="s">
        <v>84</v>
      </c>
      <c r="AY531" s="254" t="s">
        <v>184</v>
      </c>
    </row>
    <row r="532" s="2" customFormat="1" ht="14.4" customHeight="1">
      <c r="A532" s="39"/>
      <c r="B532" s="40"/>
      <c r="C532" s="220" t="s">
        <v>782</v>
      </c>
      <c r="D532" s="220" t="s">
        <v>186</v>
      </c>
      <c r="E532" s="221" t="s">
        <v>783</v>
      </c>
      <c r="F532" s="222" t="s">
        <v>784</v>
      </c>
      <c r="G532" s="223" t="s">
        <v>401</v>
      </c>
      <c r="H532" s="224">
        <v>352</v>
      </c>
      <c r="I532" s="225"/>
      <c r="J532" s="226">
        <f>ROUND(I532*H532,2)</f>
        <v>0</v>
      </c>
      <c r="K532" s="222" t="s">
        <v>1</v>
      </c>
      <c r="L532" s="45"/>
      <c r="M532" s="227" t="s">
        <v>1</v>
      </c>
      <c r="N532" s="228" t="s">
        <v>41</v>
      </c>
      <c r="O532" s="92"/>
      <c r="P532" s="229">
        <f>O532*H532</f>
        <v>0</v>
      </c>
      <c r="Q532" s="229">
        <v>2.0000000000000002E-05</v>
      </c>
      <c r="R532" s="229">
        <f>Q532*H532</f>
        <v>0.0070400000000000003</v>
      </c>
      <c r="S532" s="229">
        <v>0</v>
      </c>
      <c r="T532" s="230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1" t="s">
        <v>191</v>
      </c>
      <c r="AT532" s="231" t="s">
        <v>186</v>
      </c>
      <c r="AU532" s="231" t="s">
        <v>87</v>
      </c>
      <c r="AY532" s="18" t="s">
        <v>184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18" t="s">
        <v>84</v>
      </c>
      <c r="BK532" s="232">
        <f>ROUND(I532*H532,2)</f>
        <v>0</v>
      </c>
      <c r="BL532" s="18" t="s">
        <v>191</v>
      </c>
      <c r="BM532" s="231" t="s">
        <v>785</v>
      </c>
    </row>
    <row r="533" s="13" customFormat="1">
      <c r="A533" s="13"/>
      <c r="B533" s="233"/>
      <c r="C533" s="234"/>
      <c r="D533" s="235" t="s">
        <v>193</v>
      </c>
      <c r="E533" s="236" t="s">
        <v>1</v>
      </c>
      <c r="F533" s="237" t="s">
        <v>780</v>
      </c>
      <c r="G533" s="234"/>
      <c r="H533" s="236" t="s">
        <v>1</v>
      </c>
      <c r="I533" s="238"/>
      <c r="J533" s="234"/>
      <c r="K533" s="234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193</v>
      </c>
      <c r="AU533" s="243" t="s">
        <v>87</v>
      </c>
      <c r="AV533" s="13" t="s">
        <v>84</v>
      </c>
      <c r="AW533" s="13" t="s">
        <v>32</v>
      </c>
      <c r="AX533" s="13" t="s">
        <v>76</v>
      </c>
      <c r="AY533" s="243" t="s">
        <v>184</v>
      </c>
    </row>
    <row r="534" s="14" customFormat="1">
      <c r="A534" s="14"/>
      <c r="B534" s="244"/>
      <c r="C534" s="245"/>
      <c r="D534" s="235" t="s">
        <v>193</v>
      </c>
      <c r="E534" s="246" t="s">
        <v>1</v>
      </c>
      <c r="F534" s="247" t="s">
        <v>762</v>
      </c>
      <c r="G534" s="245"/>
      <c r="H534" s="248">
        <v>352</v>
      </c>
      <c r="I534" s="249"/>
      <c r="J534" s="245"/>
      <c r="K534" s="245"/>
      <c r="L534" s="250"/>
      <c r="M534" s="251"/>
      <c r="N534" s="252"/>
      <c r="O534" s="252"/>
      <c r="P534" s="252"/>
      <c r="Q534" s="252"/>
      <c r="R534" s="252"/>
      <c r="S534" s="252"/>
      <c r="T534" s="25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4" t="s">
        <v>193</v>
      </c>
      <c r="AU534" s="254" t="s">
        <v>87</v>
      </c>
      <c r="AV534" s="14" t="s">
        <v>87</v>
      </c>
      <c r="AW534" s="14" t="s">
        <v>32</v>
      </c>
      <c r="AX534" s="14" t="s">
        <v>84</v>
      </c>
      <c r="AY534" s="254" t="s">
        <v>184</v>
      </c>
    </row>
    <row r="535" s="2" customFormat="1" ht="14.4" customHeight="1">
      <c r="A535" s="39"/>
      <c r="B535" s="40"/>
      <c r="C535" s="277" t="s">
        <v>786</v>
      </c>
      <c r="D535" s="277" t="s">
        <v>401</v>
      </c>
      <c r="E535" s="278" t="s">
        <v>787</v>
      </c>
      <c r="F535" s="279" t="s">
        <v>788</v>
      </c>
      <c r="G535" s="280" t="s">
        <v>401</v>
      </c>
      <c r="H535" s="281">
        <v>397.75999999999999</v>
      </c>
      <c r="I535" s="282"/>
      <c r="J535" s="283">
        <f>ROUND(I535*H535,2)</f>
        <v>0</v>
      </c>
      <c r="K535" s="279" t="s">
        <v>1</v>
      </c>
      <c r="L535" s="284"/>
      <c r="M535" s="285" t="s">
        <v>1</v>
      </c>
      <c r="N535" s="286" t="s">
        <v>41</v>
      </c>
      <c r="O535" s="92"/>
      <c r="P535" s="229">
        <f>O535*H535</f>
        <v>0</v>
      </c>
      <c r="Q535" s="229">
        <v>0.00024000000000000001</v>
      </c>
      <c r="R535" s="229">
        <f>Q535*H535</f>
        <v>0.095462400000000003</v>
      </c>
      <c r="S535" s="229">
        <v>0</v>
      </c>
      <c r="T535" s="230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1" t="s">
        <v>226</v>
      </c>
      <c r="AT535" s="231" t="s">
        <v>401</v>
      </c>
      <c r="AU535" s="231" t="s">
        <v>87</v>
      </c>
      <c r="AY535" s="18" t="s">
        <v>184</v>
      </c>
      <c r="BE535" s="232">
        <f>IF(N535="základní",J535,0)</f>
        <v>0</v>
      </c>
      <c r="BF535" s="232">
        <f>IF(N535="snížená",J535,0)</f>
        <v>0</v>
      </c>
      <c r="BG535" s="232">
        <f>IF(N535="zákl. přenesená",J535,0)</f>
        <v>0</v>
      </c>
      <c r="BH535" s="232">
        <f>IF(N535="sníž. přenesená",J535,0)</f>
        <v>0</v>
      </c>
      <c r="BI535" s="232">
        <f>IF(N535="nulová",J535,0)</f>
        <v>0</v>
      </c>
      <c r="BJ535" s="18" t="s">
        <v>84</v>
      </c>
      <c r="BK535" s="232">
        <f>ROUND(I535*H535,2)</f>
        <v>0</v>
      </c>
      <c r="BL535" s="18" t="s">
        <v>191</v>
      </c>
      <c r="BM535" s="231" t="s">
        <v>789</v>
      </c>
    </row>
    <row r="536" s="13" customFormat="1">
      <c r="A536" s="13"/>
      <c r="B536" s="233"/>
      <c r="C536" s="234"/>
      <c r="D536" s="235" t="s">
        <v>193</v>
      </c>
      <c r="E536" s="236" t="s">
        <v>1</v>
      </c>
      <c r="F536" s="237" t="s">
        <v>780</v>
      </c>
      <c r="G536" s="234"/>
      <c r="H536" s="236" t="s">
        <v>1</v>
      </c>
      <c r="I536" s="238"/>
      <c r="J536" s="234"/>
      <c r="K536" s="234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193</v>
      </c>
      <c r="AU536" s="243" t="s">
        <v>87</v>
      </c>
      <c r="AV536" s="13" t="s">
        <v>84</v>
      </c>
      <c r="AW536" s="13" t="s">
        <v>32</v>
      </c>
      <c r="AX536" s="13" t="s">
        <v>76</v>
      </c>
      <c r="AY536" s="243" t="s">
        <v>184</v>
      </c>
    </row>
    <row r="537" s="14" customFormat="1">
      <c r="A537" s="14"/>
      <c r="B537" s="244"/>
      <c r="C537" s="245"/>
      <c r="D537" s="235" t="s">
        <v>193</v>
      </c>
      <c r="E537" s="246" t="s">
        <v>1</v>
      </c>
      <c r="F537" s="247" t="s">
        <v>790</v>
      </c>
      <c r="G537" s="245"/>
      <c r="H537" s="248">
        <v>397.75999999999999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4" t="s">
        <v>193</v>
      </c>
      <c r="AU537" s="254" t="s">
        <v>87</v>
      </c>
      <c r="AV537" s="14" t="s">
        <v>87</v>
      </c>
      <c r="AW537" s="14" t="s">
        <v>32</v>
      </c>
      <c r="AX537" s="14" t="s">
        <v>84</v>
      </c>
      <c r="AY537" s="254" t="s">
        <v>184</v>
      </c>
    </row>
    <row r="538" s="12" customFormat="1" ht="22.8" customHeight="1">
      <c r="A538" s="12"/>
      <c r="B538" s="204"/>
      <c r="C538" s="205"/>
      <c r="D538" s="206" t="s">
        <v>75</v>
      </c>
      <c r="E538" s="218" t="s">
        <v>232</v>
      </c>
      <c r="F538" s="218" t="s">
        <v>791</v>
      </c>
      <c r="G538" s="205"/>
      <c r="H538" s="205"/>
      <c r="I538" s="208"/>
      <c r="J538" s="219">
        <f>BK538</f>
        <v>0</v>
      </c>
      <c r="K538" s="205"/>
      <c r="L538" s="210"/>
      <c r="M538" s="211"/>
      <c r="N538" s="212"/>
      <c r="O538" s="212"/>
      <c r="P538" s="213">
        <f>SUM(P539:P562)</f>
        <v>0</v>
      </c>
      <c r="Q538" s="212"/>
      <c r="R538" s="213">
        <f>SUM(R539:R562)</f>
        <v>0.30703800000000003</v>
      </c>
      <c r="S538" s="212"/>
      <c r="T538" s="214">
        <f>SUM(T539:T562)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15" t="s">
        <v>84</v>
      </c>
      <c r="AT538" s="216" t="s">
        <v>75</v>
      </c>
      <c r="AU538" s="216" t="s">
        <v>84</v>
      </c>
      <c r="AY538" s="215" t="s">
        <v>184</v>
      </c>
      <c r="BK538" s="217">
        <f>SUM(BK539:BK562)</f>
        <v>0</v>
      </c>
    </row>
    <row r="539" s="2" customFormat="1" ht="24.15" customHeight="1">
      <c r="A539" s="39"/>
      <c r="B539" s="40"/>
      <c r="C539" s="220" t="s">
        <v>792</v>
      </c>
      <c r="D539" s="220" t="s">
        <v>186</v>
      </c>
      <c r="E539" s="221" t="s">
        <v>793</v>
      </c>
      <c r="F539" s="222" t="s">
        <v>794</v>
      </c>
      <c r="G539" s="223" t="s">
        <v>217</v>
      </c>
      <c r="H539" s="224">
        <v>180</v>
      </c>
      <c r="I539" s="225"/>
      <c r="J539" s="226">
        <f>ROUND(I539*H539,2)</f>
        <v>0</v>
      </c>
      <c r="K539" s="222" t="s">
        <v>190</v>
      </c>
      <c r="L539" s="45"/>
      <c r="M539" s="227" t="s">
        <v>1</v>
      </c>
      <c r="N539" s="228" t="s">
        <v>41</v>
      </c>
      <c r="O539" s="92"/>
      <c r="P539" s="229">
        <f>O539*H539</f>
        <v>0</v>
      </c>
      <c r="Q539" s="229">
        <v>3.0000000000000001E-05</v>
      </c>
      <c r="R539" s="229">
        <f>Q539*H539</f>
        <v>0.0054000000000000003</v>
      </c>
      <c r="S539" s="229">
        <v>0</v>
      </c>
      <c r="T539" s="230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1" t="s">
        <v>191</v>
      </c>
      <c r="AT539" s="231" t="s">
        <v>186</v>
      </c>
      <c r="AU539" s="231" t="s">
        <v>87</v>
      </c>
      <c r="AY539" s="18" t="s">
        <v>184</v>
      </c>
      <c r="BE539" s="232">
        <f>IF(N539="základní",J539,0)</f>
        <v>0</v>
      </c>
      <c r="BF539" s="232">
        <f>IF(N539="snížená",J539,0)</f>
        <v>0</v>
      </c>
      <c r="BG539" s="232">
        <f>IF(N539="zákl. přenesená",J539,0)</f>
        <v>0</v>
      </c>
      <c r="BH539" s="232">
        <f>IF(N539="sníž. přenesená",J539,0)</f>
        <v>0</v>
      </c>
      <c r="BI539" s="232">
        <f>IF(N539="nulová",J539,0)</f>
        <v>0</v>
      </c>
      <c r="BJ539" s="18" t="s">
        <v>84</v>
      </c>
      <c r="BK539" s="232">
        <f>ROUND(I539*H539,2)</f>
        <v>0</v>
      </c>
      <c r="BL539" s="18" t="s">
        <v>191</v>
      </c>
      <c r="BM539" s="231" t="s">
        <v>795</v>
      </c>
    </row>
    <row r="540" s="13" customFormat="1">
      <c r="A540" s="13"/>
      <c r="B540" s="233"/>
      <c r="C540" s="234"/>
      <c r="D540" s="235" t="s">
        <v>193</v>
      </c>
      <c r="E540" s="236" t="s">
        <v>1</v>
      </c>
      <c r="F540" s="237" t="s">
        <v>194</v>
      </c>
      <c r="G540" s="234"/>
      <c r="H540" s="236" t="s">
        <v>1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193</v>
      </c>
      <c r="AU540" s="243" t="s">
        <v>87</v>
      </c>
      <c r="AV540" s="13" t="s">
        <v>84</v>
      </c>
      <c r="AW540" s="13" t="s">
        <v>32</v>
      </c>
      <c r="AX540" s="13" t="s">
        <v>76</v>
      </c>
      <c r="AY540" s="243" t="s">
        <v>184</v>
      </c>
    </row>
    <row r="541" s="14" customFormat="1">
      <c r="A541" s="14"/>
      <c r="B541" s="244"/>
      <c r="C541" s="245"/>
      <c r="D541" s="235" t="s">
        <v>193</v>
      </c>
      <c r="E541" s="246" t="s">
        <v>1</v>
      </c>
      <c r="F541" s="247" t="s">
        <v>796</v>
      </c>
      <c r="G541" s="245"/>
      <c r="H541" s="248">
        <v>180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4" t="s">
        <v>193</v>
      </c>
      <c r="AU541" s="254" t="s">
        <v>87</v>
      </c>
      <c r="AV541" s="14" t="s">
        <v>87</v>
      </c>
      <c r="AW541" s="14" t="s">
        <v>32</v>
      </c>
      <c r="AX541" s="14" t="s">
        <v>84</v>
      </c>
      <c r="AY541" s="254" t="s">
        <v>184</v>
      </c>
    </row>
    <row r="542" s="2" customFormat="1" ht="24.15" customHeight="1">
      <c r="A542" s="39"/>
      <c r="B542" s="40"/>
      <c r="C542" s="220" t="s">
        <v>797</v>
      </c>
      <c r="D542" s="220" t="s">
        <v>186</v>
      </c>
      <c r="E542" s="221" t="s">
        <v>798</v>
      </c>
      <c r="F542" s="222" t="s">
        <v>799</v>
      </c>
      <c r="G542" s="223" t="s">
        <v>217</v>
      </c>
      <c r="H542" s="224">
        <v>2</v>
      </c>
      <c r="I542" s="225"/>
      <c r="J542" s="226">
        <f>ROUND(I542*H542,2)</f>
        <v>0</v>
      </c>
      <c r="K542" s="222" t="s">
        <v>190</v>
      </c>
      <c r="L542" s="45"/>
      <c r="M542" s="227" t="s">
        <v>1</v>
      </c>
      <c r="N542" s="228" t="s">
        <v>41</v>
      </c>
      <c r="O542" s="92"/>
      <c r="P542" s="229">
        <f>O542*H542</f>
        <v>0</v>
      </c>
      <c r="Q542" s="229">
        <v>0.11519</v>
      </c>
      <c r="R542" s="229">
        <f>Q542*H542</f>
        <v>0.23038</v>
      </c>
      <c r="S542" s="229">
        <v>0</v>
      </c>
      <c r="T542" s="230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1" t="s">
        <v>191</v>
      </c>
      <c r="AT542" s="231" t="s">
        <v>186</v>
      </c>
      <c r="AU542" s="231" t="s">
        <v>87</v>
      </c>
      <c r="AY542" s="18" t="s">
        <v>184</v>
      </c>
      <c r="BE542" s="232">
        <f>IF(N542="základní",J542,0)</f>
        <v>0</v>
      </c>
      <c r="BF542" s="232">
        <f>IF(N542="snížená",J542,0)</f>
        <v>0</v>
      </c>
      <c r="BG542" s="232">
        <f>IF(N542="zákl. přenesená",J542,0)</f>
        <v>0</v>
      </c>
      <c r="BH542" s="232">
        <f>IF(N542="sníž. přenesená",J542,0)</f>
        <v>0</v>
      </c>
      <c r="BI542" s="232">
        <f>IF(N542="nulová",J542,0)</f>
        <v>0</v>
      </c>
      <c r="BJ542" s="18" t="s">
        <v>84</v>
      </c>
      <c r="BK542" s="232">
        <f>ROUND(I542*H542,2)</f>
        <v>0</v>
      </c>
      <c r="BL542" s="18" t="s">
        <v>191</v>
      </c>
      <c r="BM542" s="231" t="s">
        <v>800</v>
      </c>
    </row>
    <row r="543" s="13" customFormat="1">
      <c r="A543" s="13"/>
      <c r="B543" s="233"/>
      <c r="C543" s="234"/>
      <c r="D543" s="235" t="s">
        <v>193</v>
      </c>
      <c r="E543" s="236" t="s">
        <v>1</v>
      </c>
      <c r="F543" s="237" t="s">
        <v>194</v>
      </c>
      <c r="G543" s="234"/>
      <c r="H543" s="236" t="s">
        <v>1</v>
      </c>
      <c r="I543" s="238"/>
      <c r="J543" s="234"/>
      <c r="K543" s="234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193</v>
      </c>
      <c r="AU543" s="243" t="s">
        <v>87</v>
      </c>
      <c r="AV543" s="13" t="s">
        <v>84</v>
      </c>
      <c r="AW543" s="13" t="s">
        <v>32</v>
      </c>
      <c r="AX543" s="13" t="s">
        <v>76</v>
      </c>
      <c r="AY543" s="243" t="s">
        <v>184</v>
      </c>
    </row>
    <row r="544" s="14" customFormat="1">
      <c r="A544" s="14"/>
      <c r="B544" s="244"/>
      <c r="C544" s="245"/>
      <c r="D544" s="235" t="s">
        <v>193</v>
      </c>
      <c r="E544" s="246" t="s">
        <v>1</v>
      </c>
      <c r="F544" s="247" t="s">
        <v>219</v>
      </c>
      <c r="G544" s="245"/>
      <c r="H544" s="248">
        <v>2</v>
      </c>
      <c r="I544" s="249"/>
      <c r="J544" s="245"/>
      <c r="K544" s="245"/>
      <c r="L544" s="250"/>
      <c r="M544" s="251"/>
      <c r="N544" s="252"/>
      <c r="O544" s="252"/>
      <c r="P544" s="252"/>
      <c r="Q544" s="252"/>
      <c r="R544" s="252"/>
      <c r="S544" s="252"/>
      <c r="T544" s="25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4" t="s">
        <v>193</v>
      </c>
      <c r="AU544" s="254" t="s">
        <v>87</v>
      </c>
      <c r="AV544" s="14" t="s">
        <v>87</v>
      </c>
      <c r="AW544" s="14" t="s">
        <v>32</v>
      </c>
      <c r="AX544" s="14" t="s">
        <v>84</v>
      </c>
      <c r="AY544" s="254" t="s">
        <v>184</v>
      </c>
    </row>
    <row r="545" s="2" customFormat="1" ht="24.15" customHeight="1">
      <c r="A545" s="39"/>
      <c r="B545" s="40"/>
      <c r="C545" s="220" t="s">
        <v>801</v>
      </c>
      <c r="D545" s="220" t="s">
        <v>186</v>
      </c>
      <c r="E545" s="221" t="s">
        <v>802</v>
      </c>
      <c r="F545" s="222" t="s">
        <v>803</v>
      </c>
      <c r="G545" s="223" t="s">
        <v>217</v>
      </c>
      <c r="H545" s="224">
        <v>647.79999999999995</v>
      </c>
      <c r="I545" s="225"/>
      <c r="J545" s="226">
        <f>ROUND(I545*H545,2)</f>
        <v>0</v>
      </c>
      <c r="K545" s="222" t="s">
        <v>190</v>
      </c>
      <c r="L545" s="45"/>
      <c r="M545" s="227" t="s">
        <v>1</v>
      </c>
      <c r="N545" s="228" t="s">
        <v>41</v>
      </c>
      <c r="O545" s="92"/>
      <c r="P545" s="229">
        <f>O545*H545</f>
        <v>0</v>
      </c>
      <c r="Q545" s="229">
        <v>0</v>
      </c>
      <c r="R545" s="229">
        <f>Q545*H545</f>
        <v>0</v>
      </c>
      <c r="S545" s="229">
        <v>0</v>
      </c>
      <c r="T545" s="230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1" t="s">
        <v>191</v>
      </c>
      <c r="AT545" s="231" t="s">
        <v>186</v>
      </c>
      <c r="AU545" s="231" t="s">
        <v>87</v>
      </c>
      <c r="AY545" s="18" t="s">
        <v>184</v>
      </c>
      <c r="BE545" s="232">
        <f>IF(N545="základní",J545,0)</f>
        <v>0</v>
      </c>
      <c r="BF545" s="232">
        <f>IF(N545="snížená",J545,0)</f>
        <v>0</v>
      </c>
      <c r="BG545" s="232">
        <f>IF(N545="zákl. přenesená",J545,0)</f>
        <v>0</v>
      </c>
      <c r="BH545" s="232">
        <f>IF(N545="sníž. přenesená",J545,0)</f>
        <v>0</v>
      </c>
      <c r="BI545" s="232">
        <f>IF(N545="nulová",J545,0)</f>
        <v>0</v>
      </c>
      <c r="BJ545" s="18" t="s">
        <v>84</v>
      </c>
      <c r="BK545" s="232">
        <f>ROUND(I545*H545,2)</f>
        <v>0</v>
      </c>
      <c r="BL545" s="18" t="s">
        <v>191</v>
      </c>
      <c r="BM545" s="231" t="s">
        <v>804</v>
      </c>
    </row>
    <row r="546" s="14" customFormat="1">
      <c r="A546" s="14"/>
      <c r="B546" s="244"/>
      <c r="C546" s="245"/>
      <c r="D546" s="235" t="s">
        <v>193</v>
      </c>
      <c r="E546" s="246" t="s">
        <v>1</v>
      </c>
      <c r="F546" s="247" t="s">
        <v>145</v>
      </c>
      <c r="G546" s="245"/>
      <c r="H546" s="248">
        <v>647.79999999999995</v>
      </c>
      <c r="I546" s="249"/>
      <c r="J546" s="245"/>
      <c r="K546" s="245"/>
      <c r="L546" s="250"/>
      <c r="M546" s="251"/>
      <c r="N546" s="252"/>
      <c r="O546" s="252"/>
      <c r="P546" s="252"/>
      <c r="Q546" s="252"/>
      <c r="R546" s="252"/>
      <c r="S546" s="252"/>
      <c r="T546" s="253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4" t="s">
        <v>193</v>
      </c>
      <c r="AU546" s="254" t="s">
        <v>87</v>
      </c>
      <c r="AV546" s="14" t="s">
        <v>87</v>
      </c>
      <c r="AW546" s="14" t="s">
        <v>32</v>
      </c>
      <c r="AX546" s="14" t="s">
        <v>84</v>
      </c>
      <c r="AY546" s="254" t="s">
        <v>184</v>
      </c>
    </row>
    <row r="547" s="2" customFormat="1" ht="24.15" customHeight="1">
      <c r="A547" s="39"/>
      <c r="B547" s="40"/>
      <c r="C547" s="220" t="s">
        <v>805</v>
      </c>
      <c r="D547" s="220" t="s">
        <v>186</v>
      </c>
      <c r="E547" s="221" t="s">
        <v>806</v>
      </c>
      <c r="F547" s="222" t="s">
        <v>807</v>
      </c>
      <c r="G547" s="223" t="s">
        <v>217</v>
      </c>
      <c r="H547" s="224">
        <v>647.79999999999995</v>
      </c>
      <c r="I547" s="225"/>
      <c r="J547" s="226">
        <f>ROUND(I547*H547,2)</f>
        <v>0</v>
      </c>
      <c r="K547" s="222" t="s">
        <v>190</v>
      </c>
      <c r="L547" s="45"/>
      <c r="M547" s="227" t="s">
        <v>1</v>
      </c>
      <c r="N547" s="228" t="s">
        <v>41</v>
      </c>
      <c r="O547" s="92"/>
      <c r="P547" s="229">
        <f>O547*H547</f>
        <v>0</v>
      </c>
      <c r="Q547" s="229">
        <v>0.00011</v>
      </c>
      <c r="R547" s="229">
        <f>Q547*H547</f>
        <v>0.071258000000000002</v>
      </c>
      <c r="S547" s="229">
        <v>0</v>
      </c>
      <c r="T547" s="230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1" t="s">
        <v>191</v>
      </c>
      <c r="AT547" s="231" t="s">
        <v>186</v>
      </c>
      <c r="AU547" s="231" t="s">
        <v>87</v>
      </c>
      <c r="AY547" s="18" t="s">
        <v>184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18" t="s">
        <v>84</v>
      </c>
      <c r="BK547" s="232">
        <f>ROUND(I547*H547,2)</f>
        <v>0</v>
      </c>
      <c r="BL547" s="18" t="s">
        <v>191</v>
      </c>
      <c r="BM547" s="231" t="s">
        <v>808</v>
      </c>
    </row>
    <row r="548" s="14" customFormat="1">
      <c r="A548" s="14"/>
      <c r="B548" s="244"/>
      <c r="C548" s="245"/>
      <c r="D548" s="235" t="s">
        <v>193</v>
      </c>
      <c r="E548" s="246" t="s">
        <v>1</v>
      </c>
      <c r="F548" s="247" t="s">
        <v>145</v>
      </c>
      <c r="G548" s="245"/>
      <c r="H548" s="248">
        <v>647.79999999999995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4" t="s">
        <v>193</v>
      </c>
      <c r="AU548" s="254" t="s">
        <v>87</v>
      </c>
      <c r="AV548" s="14" t="s">
        <v>87</v>
      </c>
      <c r="AW548" s="14" t="s">
        <v>32</v>
      </c>
      <c r="AX548" s="14" t="s">
        <v>84</v>
      </c>
      <c r="AY548" s="254" t="s">
        <v>184</v>
      </c>
    </row>
    <row r="549" s="2" customFormat="1" ht="14.4" customHeight="1">
      <c r="A549" s="39"/>
      <c r="B549" s="40"/>
      <c r="C549" s="220" t="s">
        <v>809</v>
      </c>
      <c r="D549" s="220" t="s">
        <v>186</v>
      </c>
      <c r="E549" s="221" t="s">
        <v>810</v>
      </c>
      <c r="F549" s="222" t="s">
        <v>811</v>
      </c>
      <c r="G549" s="223" t="s">
        <v>217</v>
      </c>
      <c r="H549" s="224">
        <v>647.79999999999995</v>
      </c>
      <c r="I549" s="225"/>
      <c r="J549" s="226">
        <f>ROUND(I549*H549,2)</f>
        <v>0</v>
      </c>
      <c r="K549" s="222" t="s">
        <v>190</v>
      </c>
      <c r="L549" s="45"/>
      <c r="M549" s="227" t="s">
        <v>1</v>
      </c>
      <c r="N549" s="228" t="s">
        <v>41</v>
      </c>
      <c r="O549" s="92"/>
      <c r="P549" s="229">
        <f>O549*H549</f>
        <v>0</v>
      </c>
      <c r="Q549" s="229">
        <v>0</v>
      </c>
      <c r="R549" s="229">
        <f>Q549*H549</f>
        <v>0</v>
      </c>
      <c r="S549" s="229">
        <v>0</v>
      </c>
      <c r="T549" s="23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1" t="s">
        <v>191</v>
      </c>
      <c r="AT549" s="231" t="s">
        <v>186</v>
      </c>
      <c r="AU549" s="231" t="s">
        <v>87</v>
      </c>
      <c r="AY549" s="18" t="s">
        <v>184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18" t="s">
        <v>84</v>
      </c>
      <c r="BK549" s="232">
        <f>ROUND(I549*H549,2)</f>
        <v>0</v>
      </c>
      <c r="BL549" s="18" t="s">
        <v>191</v>
      </c>
      <c r="BM549" s="231" t="s">
        <v>812</v>
      </c>
    </row>
    <row r="550" s="13" customFormat="1">
      <c r="A550" s="13"/>
      <c r="B550" s="233"/>
      <c r="C550" s="234"/>
      <c r="D550" s="235" t="s">
        <v>193</v>
      </c>
      <c r="E550" s="236" t="s">
        <v>1</v>
      </c>
      <c r="F550" s="237" t="s">
        <v>194</v>
      </c>
      <c r="G550" s="234"/>
      <c r="H550" s="236" t="s">
        <v>1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193</v>
      </c>
      <c r="AU550" s="243" t="s">
        <v>87</v>
      </c>
      <c r="AV550" s="13" t="s">
        <v>84</v>
      </c>
      <c r="AW550" s="13" t="s">
        <v>32</v>
      </c>
      <c r="AX550" s="13" t="s">
        <v>76</v>
      </c>
      <c r="AY550" s="243" t="s">
        <v>184</v>
      </c>
    </row>
    <row r="551" s="14" customFormat="1">
      <c r="A551" s="14"/>
      <c r="B551" s="244"/>
      <c r="C551" s="245"/>
      <c r="D551" s="235" t="s">
        <v>193</v>
      </c>
      <c r="E551" s="246" t="s">
        <v>145</v>
      </c>
      <c r="F551" s="247" t="s">
        <v>813</v>
      </c>
      <c r="G551" s="245"/>
      <c r="H551" s="248">
        <v>647.79999999999995</v>
      </c>
      <c r="I551" s="249"/>
      <c r="J551" s="245"/>
      <c r="K551" s="245"/>
      <c r="L551" s="250"/>
      <c r="M551" s="251"/>
      <c r="N551" s="252"/>
      <c r="O551" s="252"/>
      <c r="P551" s="252"/>
      <c r="Q551" s="252"/>
      <c r="R551" s="252"/>
      <c r="S551" s="252"/>
      <c r="T551" s="25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4" t="s">
        <v>193</v>
      </c>
      <c r="AU551" s="254" t="s">
        <v>87</v>
      </c>
      <c r="AV551" s="14" t="s">
        <v>87</v>
      </c>
      <c r="AW551" s="14" t="s">
        <v>32</v>
      </c>
      <c r="AX551" s="14" t="s">
        <v>84</v>
      </c>
      <c r="AY551" s="254" t="s">
        <v>184</v>
      </c>
    </row>
    <row r="552" s="2" customFormat="1" ht="14.4" customHeight="1">
      <c r="A552" s="39"/>
      <c r="B552" s="40"/>
      <c r="C552" s="220" t="s">
        <v>814</v>
      </c>
      <c r="D552" s="220" t="s">
        <v>186</v>
      </c>
      <c r="E552" s="221" t="s">
        <v>815</v>
      </c>
      <c r="F552" s="222" t="s">
        <v>816</v>
      </c>
      <c r="G552" s="223" t="s">
        <v>217</v>
      </c>
      <c r="H552" s="224">
        <v>2</v>
      </c>
      <c r="I552" s="225"/>
      <c r="J552" s="226">
        <f>ROUND(I552*H552,2)</f>
        <v>0</v>
      </c>
      <c r="K552" s="222" t="s">
        <v>190</v>
      </c>
      <c r="L552" s="45"/>
      <c r="M552" s="227" t="s">
        <v>1</v>
      </c>
      <c r="N552" s="228" t="s">
        <v>41</v>
      </c>
      <c r="O552" s="92"/>
      <c r="P552" s="229">
        <f>O552*H552</f>
        <v>0</v>
      </c>
      <c r="Q552" s="229">
        <v>0</v>
      </c>
      <c r="R552" s="229">
        <f>Q552*H552</f>
        <v>0</v>
      </c>
      <c r="S552" s="229">
        <v>0</v>
      </c>
      <c r="T552" s="230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1" t="s">
        <v>191</v>
      </c>
      <c r="AT552" s="231" t="s">
        <v>186</v>
      </c>
      <c r="AU552" s="231" t="s">
        <v>87</v>
      </c>
      <c r="AY552" s="18" t="s">
        <v>184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8" t="s">
        <v>84</v>
      </c>
      <c r="BK552" s="232">
        <f>ROUND(I552*H552,2)</f>
        <v>0</v>
      </c>
      <c r="BL552" s="18" t="s">
        <v>191</v>
      </c>
      <c r="BM552" s="231" t="s">
        <v>817</v>
      </c>
    </row>
    <row r="553" s="13" customFormat="1">
      <c r="A553" s="13"/>
      <c r="B553" s="233"/>
      <c r="C553" s="234"/>
      <c r="D553" s="235" t="s">
        <v>193</v>
      </c>
      <c r="E553" s="236" t="s">
        <v>1</v>
      </c>
      <c r="F553" s="237" t="s">
        <v>194</v>
      </c>
      <c r="G553" s="234"/>
      <c r="H553" s="236" t="s">
        <v>1</v>
      </c>
      <c r="I553" s="238"/>
      <c r="J553" s="234"/>
      <c r="K553" s="234"/>
      <c r="L553" s="239"/>
      <c r="M553" s="240"/>
      <c r="N553" s="241"/>
      <c r="O553" s="241"/>
      <c r="P553" s="241"/>
      <c r="Q553" s="241"/>
      <c r="R553" s="241"/>
      <c r="S553" s="241"/>
      <c r="T553" s="24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3" t="s">
        <v>193</v>
      </c>
      <c r="AU553" s="243" t="s">
        <v>87</v>
      </c>
      <c r="AV553" s="13" t="s">
        <v>84</v>
      </c>
      <c r="AW553" s="13" t="s">
        <v>32</v>
      </c>
      <c r="AX553" s="13" t="s">
        <v>76</v>
      </c>
      <c r="AY553" s="243" t="s">
        <v>184</v>
      </c>
    </row>
    <row r="554" s="14" customFormat="1">
      <c r="A554" s="14"/>
      <c r="B554" s="244"/>
      <c r="C554" s="245"/>
      <c r="D554" s="235" t="s">
        <v>193</v>
      </c>
      <c r="E554" s="246" t="s">
        <v>1</v>
      </c>
      <c r="F554" s="247" t="s">
        <v>219</v>
      </c>
      <c r="G554" s="245"/>
      <c r="H554" s="248">
        <v>2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4" t="s">
        <v>193</v>
      </c>
      <c r="AU554" s="254" t="s">
        <v>87</v>
      </c>
      <c r="AV554" s="14" t="s">
        <v>87</v>
      </c>
      <c r="AW554" s="14" t="s">
        <v>32</v>
      </c>
      <c r="AX554" s="14" t="s">
        <v>84</v>
      </c>
      <c r="AY554" s="254" t="s">
        <v>184</v>
      </c>
    </row>
    <row r="555" s="2" customFormat="1" ht="24.15" customHeight="1">
      <c r="A555" s="39"/>
      <c r="B555" s="40"/>
      <c r="C555" s="220" t="s">
        <v>818</v>
      </c>
      <c r="D555" s="220" t="s">
        <v>186</v>
      </c>
      <c r="E555" s="221" t="s">
        <v>819</v>
      </c>
      <c r="F555" s="222" t="s">
        <v>820</v>
      </c>
      <c r="G555" s="223" t="s">
        <v>189</v>
      </c>
      <c r="H555" s="224">
        <v>21.25</v>
      </c>
      <c r="I555" s="225"/>
      <c r="J555" s="226">
        <f>ROUND(I555*H555,2)</f>
        <v>0</v>
      </c>
      <c r="K555" s="222" t="s">
        <v>190</v>
      </c>
      <c r="L555" s="45"/>
      <c r="M555" s="227" t="s">
        <v>1</v>
      </c>
      <c r="N555" s="228" t="s">
        <v>41</v>
      </c>
      <c r="O555" s="92"/>
      <c r="P555" s="229">
        <f>O555*H555</f>
        <v>0</v>
      </c>
      <c r="Q555" s="229">
        <v>0</v>
      </c>
      <c r="R555" s="229">
        <f>Q555*H555</f>
        <v>0</v>
      </c>
      <c r="S555" s="229">
        <v>0</v>
      </c>
      <c r="T555" s="230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1" t="s">
        <v>191</v>
      </c>
      <c r="AT555" s="231" t="s">
        <v>186</v>
      </c>
      <c r="AU555" s="231" t="s">
        <v>87</v>
      </c>
      <c r="AY555" s="18" t="s">
        <v>184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18" t="s">
        <v>84</v>
      </c>
      <c r="BK555" s="232">
        <f>ROUND(I555*H555,2)</f>
        <v>0</v>
      </c>
      <c r="BL555" s="18" t="s">
        <v>191</v>
      </c>
      <c r="BM555" s="231" t="s">
        <v>821</v>
      </c>
    </row>
    <row r="556" s="14" customFormat="1">
      <c r="A556" s="14"/>
      <c r="B556" s="244"/>
      <c r="C556" s="245"/>
      <c r="D556" s="235" t="s">
        <v>193</v>
      </c>
      <c r="E556" s="246" t="s">
        <v>1</v>
      </c>
      <c r="F556" s="247" t="s">
        <v>143</v>
      </c>
      <c r="G556" s="245"/>
      <c r="H556" s="248">
        <v>21.25</v>
      </c>
      <c r="I556" s="249"/>
      <c r="J556" s="245"/>
      <c r="K556" s="245"/>
      <c r="L556" s="250"/>
      <c r="M556" s="251"/>
      <c r="N556" s="252"/>
      <c r="O556" s="252"/>
      <c r="P556" s="252"/>
      <c r="Q556" s="252"/>
      <c r="R556" s="252"/>
      <c r="S556" s="252"/>
      <c r="T556" s="25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4" t="s">
        <v>193</v>
      </c>
      <c r="AU556" s="254" t="s">
        <v>87</v>
      </c>
      <c r="AV556" s="14" t="s">
        <v>87</v>
      </c>
      <c r="AW556" s="14" t="s">
        <v>32</v>
      </c>
      <c r="AX556" s="14" t="s">
        <v>84</v>
      </c>
      <c r="AY556" s="254" t="s">
        <v>184</v>
      </c>
    </row>
    <row r="557" s="2" customFormat="1" ht="24.15" customHeight="1">
      <c r="A557" s="39"/>
      <c r="B557" s="40"/>
      <c r="C557" s="220" t="s">
        <v>822</v>
      </c>
      <c r="D557" s="220" t="s">
        <v>186</v>
      </c>
      <c r="E557" s="221" t="s">
        <v>823</v>
      </c>
      <c r="F557" s="222" t="s">
        <v>824</v>
      </c>
      <c r="G557" s="223" t="s">
        <v>189</v>
      </c>
      <c r="H557" s="224">
        <v>6.25</v>
      </c>
      <c r="I557" s="225"/>
      <c r="J557" s="226">
        <f>ROUND(I557*H557,2)</f>
        <v>0</v>
      </c>
      <c r="K557" s="222" t="s">
        <v>190</v>
      </c>
      <c r="L557" s="45"/>
      <c r="M557" s="227" t="s">
        <v>1</v>
      </c>
      <c r="N557" s="228" t="s">
        <v>41</v>
      </c>
      <c r="O557" s="92"/>
      <c r="P557" s="229">
        <f>O557*H557</f>
        <v>0</v>
      </c>
      <c r="Q557" s="229">
        <v>0</v>
      </c>
      <c r="R557" s="229">
        <f>Q557*H557</f>
        <v>0</v>
      </c>
      <c r="S557" s="229">
        <v>0</v>
      </c>
      <c r="T557" s="230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1" t="s">
        <v>191</v>
      </c>
      <c r="AT557" s="231" t="s">
        <v>186</v>
      </c>
      <c r="AU557" s="231" t="s">
        <v>87</v>
      </c>
      <c r="AY557" s="18" t="s">
        <v>184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18" t="s">
        <v>84</v>
      </c>
      <c r="BK557" s="232">
        <f>ROUND(I557*H557,2)</f>
        <v>0</v>
      </c>
      <c r="BL557" s="18" t="s">
        <v>191</v>
      </c>
      <c r="BM557" s="231" t="s">
        <v>825</v>
      </c>
    </row>
    <row r="558" s="13" customFormat="1">
      <c r="A558" s="13"/>
      <c r="B558" s="233"/>
      <c r="C558" s="234"/>
      <c r="D558" s="235" t="s">
        <v>193</v>
      </c>
      <c r="E558" s="236" t="s">
        <v>1</v>
      </c>
      <c r="F558" s="237" t="s">
        <v>194</v>
      </c>
      <c r="G558" s="234"/>
      <c r="H558" s="236" t="s">
        <v>1</v>
      </c>
      <c r="I558" s="238"/>
      <c r="J558" s="234"/>
      <c r="K558" s="234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193</v>
      </c>
      <c r="AU558" s="243" t="s">
        <v>87</v>
      </c>
      <c r="AV558" s="13" t="s">
        <v>84</v>
      </c>
      <c r="AW558" s="13" t="s">
        <v>32</v>
      </c>
      <c r="AX558" s="13" t="s">
        <v>76</v>
      </c>
      <c r="AY558" s="243" t="s">
        <v>184</v>
      </c>
    </row>
    <row r="559" s="14" customFormat="1">
      <c r="A559" s="14"/>
      <c r="B559" s="244"/>
      <c r="C559" s="245"/>
      <c r="D559" s="235" t="s">
        <v>193</v>
      </c>
      <c r="E559" s="246" t="s">
        <v>1</v>
      </c>
      <c r="F559" s="247" t="s">
        <v>199</v>
      </c>
      <c r="G559" s="245"/>
      <c r="H559" s="248">
        <v>6.25</v>
      </c>
      <c r="I559" s="249"/>
      <c r="J559" s="245"/>
      <c r="K559" s="245"/>
      <c r="L559" s="250"/>
      <c r="M559" s="251"/>
      <c r="N559" s="252"/>
      <c r="O559" s="252"/>
      <c r="P559" s="252"/>
      <c r="Q559" s="252"/>
      <c r="R559" s="252"/>
      <c r="S559" s="252"/>
      <c r="T559" s="25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4" t="s">
        <v>193</v>
      </c>
      <c r="AU559" s="254" t="s">
        <v>87</v>
      </c>
      <c r="AV559" s="14" t="s">
        <v>87</v>
      </c>
      <c r="AW559" s="14" t="s">
        <v>32</v>
      </c>
      <c r="AX559" s="14" t="s">
        <v>84</v>
      </c>
      <c r="AY559" s="254" t="s">
        <v>184</v>
      </c>
    </row>
    <row r="560" s="2" customFormat="1" ht="24.15" customHeight="1">
      <c r="A560" s="39"/>
      <c r="B560" s="40"/>
      <c r="C560" s="220" t="s">
        <v>826</v>
      </c>
      <c r="D560" s="220" t="s">
        <v>186</v>
      </c>
      <c r="E560" s="221" t="s">
        <v>827</v>
      </c>
      <c r="F560" s="222" t="s">
        <v>828</v>
      </c>
      <c r="G560" s="223" t="s">
        <v>189</v>
      </c>
      <c r="H560" s="224">
        <v>0.5</v>
      </c>
      <c r="I560" s="225"/>
      <c r="J560" s="226">
        <f>ROUND(I560*H560,2)</f>
        <v>0</v>
      </c>
      <c r="K560" s="222" t="s">
        <v>190</v>
      </c>
      <c r="L560" s="45"/>
      <c r="M560" s="227" t="s">
        <v>1</v>
      </c>
      <c r="N560" s="228" t="s">
        <v>41</v>
      </c>
      <c r="O560" s="92"/>
      <c r="P560" s="229">
        <f>O560*H560</f>
        <v>0</v>
      </c>
      <c r="Q560" s="229">
        <v>0</v>
      </c>
      <c r="R560" s="229">
        <f>Q560*H560</f>
        <v>0</v>
      </c>
      <c r="S560" s="229">
        <v>0</v>
      </c>
      <c r="T560" s="230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1" t="s">
        <v>191</v>
      </c>
      <c r="AT560" s="231" t="s">
        <v>186</v>
      </c>
      <c r="AU560" s="231" t="s">
        <v>87</v>
      </c>
      <c r="AY560" s="18" t="s">
        <v>184</v>
      </c>
      <c r="BE560" s="232">
        <f>IF(N560="základní",J560,0)</f>
        <v>0</v>
      </c>
      <c r="BF560" s="232">
        <f>IF(N560="snížená",J560,0)</f>
        <v>0</v>
      </c>
      <c r="BG560" s="232">
        <f>IF(N560="zákl. přenesená",J560,0)</f>
        <v>0</v>
      </c>
      <c r="BH560" s="232">
        <f>IF(N560="sníž. přenesená",J560,0)</f>
        <v>0</v>
      </c>
      <c r="BI560" s="232">
        <f>IF(N560="nulová",J560,0)</f>
        <v>0</v>
      </c>
      <c r="BJ560" s="18" t="s">
        <v>84</v>
      </c>
      <c r="BK560" s="232">
        <f>ROUND(I560*H560,2)</f>
        <v>0</v>
      </c>
      <c r="BL560" s="18" t="s">
        <v>191</v>
      </c>
      <c r="BM560" s="231" t="s">
        <v>829</v>
      </c>
    </row>
    <row r="561" s="13" customFormat="1">
      <c r="A561" s="13"/>
      <c r="B561" s="233"/>
      <c r="C561" s="234"/>
      <c r="D561" s="235" t="s">
        <v>193</v>
      </c>
      <c r="E561" s="236" t="s">
        <v>1</v>
      </c>
      <c r="F561" s="237" t="s">
        <v>194</v>
      </c>
      <c r="G561" s="234"/>
      <c r="H561" s="236" t="s">
        <v>1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3" t="s">
        <v>193</v>
      </c>
      <c r="AU561" s="243" t="s">
        <v>87</v>
      </c>
      <c r="AV561" s="13" t="s">
        <v>84</v>
      </c>
      <c r="AW561" s="13" t="s">
        <v>32</v>
      </c>
      <c r="AX561" s="13" t="s">
        <v>76</v>
      </c>
      <c r="AY561" s="243" t="s">
        <v>184</v>
      </c>
    </row>
    <row r="562" s="14" customFormat="1">
      <c r="A562" s="14"/>
      <c r="B562" s="244"/>
      <c r="C562" s="245"/>
      <c r="D562" s="235" t="s">
        <v>193</v>
      </c>
      <c r="E562" s="246" t="s">
        <v>1</v>
      </c>
      <c r="F562" s="247" t="s">
        <v>830</v>
      </c>
      <c r="G562" s="245"/>
      <c r="H562" s="248">
        <v>0.5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4" t="s">
        <v>193</v>
      </c>
      <c r="AU562" s="254" t="s">
        <v>87</v>
      </c>
      <c r="AV562" s="14" t="s">
        <v>87</v>
      </c>
      <c r="AW562" s="14" t="s">
        <v>32</v>
      </c>
      <c r="AX562" s="14" t="s">
        <v>84</v>
      </c>
      <c r="AY562" s="254" t="s">
        <v>184</v>
      </c>
    </row>
    <row r="563" s="12" customFormat="1" ht="22.8" customHeight="1">
      <c r="A563" s="12"/>
      <c r="B563" s="204"/>
      <c r="C563" s="205"/>
      <c r="D563" s="206" t="s">
        <v>75</v>
      </c>
      <c r="E563" s="218" t="s">
        <v>704</v>
      </c>
      <c r="F563" s="218" t="s">
        <v>831</v>
      </c>
      <c r="G563" s="205"/>
      <c r="H563" s="205"/>
      <c r="I563" s="208"/>
      <c r="J563" s="219">
        <f>BK563</f>
        <v>0</v>
      </c>
      <c r="K563" s="205"/>
      <c r="L563" s="210"/>
      <c r="M563" s="211"/>
      <c r="N563" s="212"/>
      <c r="O563" s="212"/>
      <c r="P563" s="213">
        <f>SUM(P564:P565)</f>
        <v>0</v>
      </c>
      <c r="Q563" s="212"/>
      <c r="R563" s="213">
        <f>SUM(R564:R565)</f>
        <v>0</v>
      </c>
      <c r="S563" s="212"/>
      <c r="T563" s="214">
        <f>SUM(T564:T565)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15" t="s">
        <v>84</v>
      </c>
      <c r="AT563" s="216" t="s">
        <v>75</v>
      </c>
      <c r="AU563" s="216" t="s">
        <v>84</v>
      </c>
      <c r="AY563" s="215" t="s">
        <v>184</v>
      </c>
      <c r="BK563" s="217">
        <f>SUM(BK564:BK565)</f>
        <v>0</v>
      </c>
    </row>
    <row r="564" s="2" customFormat="1" ht="24.15" customHeight="1">
      <c r="A564" s="39"/>
      <c r="B564" s="40"/>
      <c r="C564" s="220" t="s">
        <v>832</v>
      </c>
      <c r="D564" s="220" t="s">
        <v>186</v>
      </c>
      <c r="E564" s="221" t="s">
        <v>833</v>
      </c>
      <c r="F564" s="222" t="s">
        <v>834</v>
      </c>
      <c r="G564" s="223" t="s">
        <v>378</v>
      </c>
      <c r="H564" s="224">
        <v>67.212999999999994</v>
      </c>
      <c r="I564" s="225"/>
      <c r="J564" s="226">
        <f>ROUND(I564*H564,2)</f>
        <v>0</v>
      </c>
      <c r="K564" s="222" t="s">
        <v>190</v>
      </c>
      <c r="L564" s="45"/>
      <c r="M564" s="227" t="s">
        <v>1</v>
      </c>
      <c r="N564" s="228" t="s">
        <v>41</v>
      </c>
      <c r="O564" s="92"/>
      <c r="P564" s="229">
        <f>O564*H564</f>
        <v>0</v>
      </c>
      <c r="Q564" s="229">
        <v>0</v>
      </c>
      <c r="R564" s="229">
        <f>Q564*H564</f>
        <v>0</v>
      </c>
      <c r="S564" s="229">
        <v>0</v>
      </c>
      <c r="T564" s="230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1" t="s">
        <v>191</v>
      </c>
      <c r="AT564" s="231" t="s">
        <v>186</v>
      </c>
      <c r="AU564" s="231" t="s">
        <v>87</v>
      </c>
      <c r="AY564" s="18" t="s">
        <v>184</v>
      </c>
      <c r="BE564" s="232">
        <f>IF(N564="základní",J564,0)</f>
        <v>0</v>
      </c>
      <c r="BF564" s="232">
        <f>IF(N564="snížená",J564,0)</f>
        <v>0</v>
      </c>
      <c r="BG564" s="232">
        <f>IF(N564="zákl. přenesená",J564,0)</f>
        <v>0</v>
      </c>
      <c r="BH564" s="232">
        <f>IF(N564="sníž. přenesená",J564,0)</f>
        <v>0</v>
      </c>
      <c r="BI564" s="232">
        <f>IF(N564="nulová",J564,0)</f>
        <v>0</v>
      </c>
      <c r="BJ564" s="18" t="s">
        <v>84</v>
      </c>
      <c r="BK564" s="232">
        <f>ROUND(I564*H564,2)</f>
        <v>0</v>
      </c>
      <c r="BL564" s="18" t="s">
        <v>191</v>
      </c>
      <c r="BM564" s="231" t="s">
        <v>835</v>
      </c>
    </row>
    <row r="565" s="14" customFormat="1">
      <c r="A565" s="14"/>
      <c r="B565" s="244"/>
      <c r="C565" s="245"/>
      <c r="D565" s="235" t="s">
        <v>193</v>
      </c>
      <c r="E565" s="246" t="s">
        <v>1</v>
      </c>
      <c r="F565" s="247" t="s">
        <v>836</v>
      </c>
      <c r="G565" s="245"/>
      <c r="H565" s="248">
        <v>67.212999999999994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4" t="s">
        <v>193</v>
      </c>
      <c r="AU565" s="254" t="s">
        <v>87</v>
      </c>
      <c r="AV565" s="14" t="s">
        <v>87</v>
      </c>
      <c r="AW565" s="14" t="s">
        <v>32</v>
      </c>
      <c r="AX565" s="14" t="s">
        <v>84</v>
      </c>
      <c r="AY565" s="254" t="s">
        <v>184</v>
      </c>
    </row>
    <row r="566" s="12" customFormat="1" ht="22.8" customHeight="1">
      <c r="A566" s="12"/>
      <c r="B566" s="204"/>
      <c r="C566" s="205"/>
      <c r="D566" s="206" t="s">
        <v>75</v>
      </c>
      <c r="E566" s="218" t="s">
        <v>837</v>
      </c>
      <c r="F566" s="218" t="s">
        <v>838</v>
      </c>
      <c r="G566" s="205"/>
      <c r="H566" s="205"/>
      <c r="I566" s="208"/>
      <c r="J566" s="219">
        <f>BK566</f>
        <v>0</v>
      </c>
      <c r="K566" s="205"/>
      <c r="L566" s="210"/>
      <c r="M566" s="211"/>
      <c r="N566" s="212"/>
      <c r="O566" s="212"/>
      <c r="P566" s="213">
        <f>SUM(P567:P579)</f>
        <v>0</v>
      </c>
      <c r="Q566" s="212"/>
      <c r="R566" s="213">
        <f>SUM(R567:R579)</f>
        <v>0</v>
      </c>
      <c r="S566" s="212"/>
      <c r="T566" s="214">
        <f>SUM(T567:T579)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15" t="s">
        <v>84</v>
      </c>
      <c r="AT566" s="216" t="s">
        <v>75</v>
      </c>
      <c r="AU566" s="216" t="s">
        <v>84</v>
      </c>
      <c r="AY566" s="215" t="s">
        <v>184</v>
      </c>
      <c r="BK566" s="217">
        <f>SUM(BK567:BK579)</f>
        <v>0</v>
      </c>
    </row>
    <row r="567" s="2" customFormat="1" ht="14.4" customHeight="1">
      <c r="A567" s="39"/>
      <c r="B567" s="40"/>
      <c r="C567" s="220" t="s">
        <v>839</v>
      </c>
      <c r="D567" s="220" t="s">
        <v>186</v>
      </c>
      <c r="E567" s="221" t="s">
        <v>840</v>
      </c>
      <c r="F567" s="222" t="s">
        <v>841</v>
      </c>
      <c r="G567" s="223" t="s">
        <v>378</v>
      </c>
      <c r="H567" s="224">
        <v>266.39100000000002</v>
      </c>
      <c r="I567" s="225"/>
      <c r="J567" s="226">
        <f>ROUND(I567*H567,2)</f>
        <v>0</v>
      </c>
      <c r="K567" s="222" t="s">
        <v>190</v>
      </c>
      <c r="L567" s="45"/>
      <c r="M567" s="227" t="s">
        <v>1</v>
      </c>
      <c r="N567" s="228" t="s">
        <v>41</v>
      </c>
      <c r="O567" s="92"/>
      <c r="P567" s="229">
        <f>O567*H567</f>
        <v>0</v>
      </c>
      <c r="Q567" s="229">
        <v>0</v>
      </c>
      <c r="R567" s="229">
        <f>Q567*H567</f>
        <v>0</v>
      </c>
      <c r="S567" s="229">
        <v>0</v>
      </c>
      <c r="T567" s="230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1" t="s">
        <v>191</v>
      </c>
      <c r="AT567" s="231" t="s">
        <v>186</v>
      </c>
      <c r="AU567" s="231" t="s">
        <v>87</v>
      </c>
      <c r="AY567" s="18" t="s">
        <v>184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8" t="s">
        <v>84</v>
      </c>
      <c r="BK567" s="232">
        <f>ROUND(I567*H567,2)</f>
        <v>0</v>
      </c>
      <c r="BL567" s="18" t="s">
        <v>191</v>
      </c>
      <c r="BM567" s="231" t="s">
        <v>842</v>
      </c>
    </row>
    <row r="568" s="14" customFormat="1">
      <c r="A568" s="14"/>
      <c r="B568" s="244"/>
      <c r="C568" s="245"/>
      <c r="D568" s="235" t="s">
        <v>193</v>
      </c>
      <c r="E568" s="246" t="s">
        <v>107</v>
      </c>
      <c r="F568" s="247" t="s">
        <v>843</v>
      </c>
      <c r="G568" s="245"/>
      <c r="H568" s="248">
        <v>266.39100000000002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4" t="s">
        <v>193</v>
      </c>
      <c r="AU568" s="254" t="s">
        <v>87</v>
      </c>
      <c r="AV568" s="14" t="s">
        <v>87</v>
      </c>
      <c r="AW568" s="14" t="s">
        <v>32</v>
      </c>
      <c r="AX568" s="14" t="s">
        <v>84</v>
      </c>
      <c r="AY568" s="254" t="s">
        <v>184</v>
      </c>
    </row>
    <row r="569" s="2" customFormat="1" ht="24.15" customHeight="1">
      <c r="A569" s="39"/>
      <c r="B569" s="40"/>
      <c r="C569" s="220" t="s">
        <v>844</v>
      </c>
      <c r="D569" s="220" t="s">
        <v>186</v>
      </c>
      <c r="E569" s="221" t="s">
        <v>845</v>
      </c>
      <c r="F569" s="222" t="s">
        <v>846</v>
      </c>
      <c r="G569" s="223" t="s">
        <v>378</v>
      </c>
      <c r="H569" s="224">
        <v>532.78200000000004</v>
      </c>
      <c r="I569" s="225"/>
      <c r="J569" s="226">
        <f>ROUND(I569*H569,2)</f>
        <v>0</v>
      </c>
      <c r="K569" s="222" t="s">
        <v>190</v>
      </c>
      <c r="L569" s="45"/>
      <c r="M569" s="227" t="s">
        <v>1</v>
      </c>
      <c r="N569" s="228" t="s">
        <v>41</v>
      </c>
      <c r="O569" s="92"/>
      <c r="P569" s="229">
        <f>O569*H569</f>
        <v>0</v>
      </c>
      <c r="Q569" s="229">
        <v>0</v>
      </c>
      <c r="R569" s="229">
        <f>Q569*H569</f>
        <v>0</v>
      </c>
      <c r="S569" s="229">
        <v>0</v>
      </c>
      <c r="T569" s="230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1" t="s">
        <v>191</v>
      </c>
      <c r="AT569" s="231" t="s">
        <v>186</v>
      </c>
      <c r="AU569" s="231" t="s">
        <v>87</v>
      </c>
      <c r="AY569" s="18" t="s">
        <v>184</v>
      </c>
      <c r="BE569" s="232">
        <f>IF(N569="základní",J569,0)</f>
        <v>0</v>
      </c>
      <c r="BF569" s="232">
        <f>IF(N569="snížená",J569,0)</f>
        <v>0</v>
      </c>
      <c r="BG569" s="232">
        <f>IF(N569="zákl. přenesená",J569,0)</f>
        <v>0</v>
      </c>
      <c r="BH569" s="232">
        <f>IF(N569="sníž. přenesená",J569,0)</f>
        <v>0</v>
      </c>
      <c r="BI569" s="232">
        <f>IF(N569="nulová",J569,0)</f>
        <v>0</v>
      </c>
      <c r="BJ569" s="18" t="s">
        <v>84</v>
      </c>
      <c r="BK569" s="232">
        <f>ROUND(I569*H569,2)</f>
        <v>0</v>
      </c>
      <c r="BL569" s="18" t="s">
        <v>191</v>
      </c>
      <c r="BM569" s="231" t="s">
        <v>847</v>
      </c>
    </row>
    <row r="570" s="13" customFormat="1">
      <c r="A570" s="13"/>
      <c r="B570" s="233"/>
      <c r="C570" s="234"/>
      <c r="D570" s="235" t="s">
        <v>193</v>
      </c>
      <c r="E570" s="236" t="s">
        <v>1</v>
      </c>
      <c r="F570" s="237" t="s">
        <v>848</v>
      </c>
      <c r="G570" s="234"/>
      <c r="H570" s="236" t="s">
        <v>1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3" t="s">
        <v>193</v>
      </c>
      <c r="AU570" s="243" t="s">
        <v>87</v>
      </c>
      <c r="AV570" s="13" t="s">
        <v>84</v>
      </c>
      <c r="AW570" s="13" t="s">
        <v>32</v>
      </c>
      <c r="AX570" s="13" t="s">
        <v>76</v>
      </c>
      <c r="AY570" s="243" t="s">
        <v>184</v>
      </c>
    </row>
    <row r="571" s="14" customFormat="1">
      <c r="A571" s="14"/>
      <c r="B571" s="244"/>
      <c r="C571" s="245"/>
      <c r="D571" s="235" t="s">
        <v>193</v>
      </c>
      <c r="E571" s="246" t="s">
        <v>1</v>
      </c>
      <c r="F571" s="247" t="s">
        <v>849</v>
      </c>
      <c r="G571" s="245"/>
      <c r="H571" s="248">
        <v>532.78200000000004</v>
      </c>
      <c r="I571" s="249"/>
      <c r="J571" s="245"/>
      <c r="K571" s="245"/>
      <c r="L571" s="250"/>
      <c r="M571" s="251"/>
      <c r="N571" s="252"/>
      <c r="O571" s="252"/>
      <c r="P571" s="252"/>
      <c r="Q571" s="252"/>
      <c r="R571" s="252"/>
      <c r="S571" s="252"/>
      <c r="T571" s="25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4" t="s">
        <v>193</v>
      </c>
      <c r="AU571" s="254" t="s">
        <v>87</v>
      </c>
      <c r="AV571" s="14" t="s">
        <v>87</v>
      </c>
      <c r="AW571" s="14" t="s">
        <v>32</v>
      </c>
      <c r="AX571" s="14" t="s">
        <v>84</v>
      </c>
      <c r="AY571" s="254" t="s">
        <v>184</v>
      </c>
    </row>
    <row r="572" s="2" customFormat="1" ht="24.15" customHeight="1">
      <c r="A572" s="39"/>
      <c r="B572" s="40"/>
      <c r="C572" s="220" t="s">
        <v>850</v>
      </c>
      <c r="D572" s="220" t="s">
        <v>186</v>
      </c>
      <c r="E572" s="221" t="s">
        <v>851</v>
      </c>
      <c r="F572" s="222" t="s">
        <v>852</v>
      </c>
      <c r="G572" s="223" t="s">
        <v>378</v>
      </c>
      <c r="H572" s="224">
        <v>266.39100000000002</v>
      </c>
      <c r="I572" s="225"/>
      <c r="J572" s="226">
        <f>ROUND(I572*H572,2)</f>
        <v>0</v>
      </c>
      <c r="K572" s="222" t="s">
        <v>190</v>
      </c>
      <c r="L572" s="45"/>
      <c r="M572" s="227" t="s">
        <v>1</v>
      </c>
      <c r="N572" s="228" t="s">
        <v>41</v>
      </c>
      <c r="O572" s="92"/>
      <c r="P572" s="229">
        <f>O572*H572</f>
        <v>0</v>
      </c>
      <c r="Q572" s="229">
        <v>0</v>
      </c>
      <c r="R572" s="229">
        <f>Q572*H572</f>
        <v>0</v>
      </c>
      <c r="S572" s="229">
        <v>0</v>
      </c>
      <c r="T572" s="230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1" t="s">
        <v>191</v>
      </c>
      <c r="AT572" s="231" t="s">
        <v>186</v>
      </c>
      <c r="AU572" s="231" t="s">
        <v>87</v>
      </c>
      <c r="AY572" s="18" t="s">
        <v>184</v>
      </c>
      <c r="BE572" s="232">
        <f>IF(N572="základní",J572,0)</f>
        <v>0</v>
      </c>
      <c r="BF572" s="232">
        <f>IF(N572="snížená",J572,0)</f>
        <v>0</v>
      </c>
      <c r="BG572" s="232">
        <f>IF(N572="zákl. přenesená",J572,0)</f>
        <v>0</v>
      </c>
      <c r="BH572" s="232">
        <f>IF(N572="sníž. přenesená",J572,0)</f>
        <v>0</v>
      </c>
      <c r="BI572" s="232">
        <f>IF(N572="nulová",J572,0)</f>
        <v>0</v>
      </c>
      <c r="BJ572" s="18" t="s">
        <v>84</v>
      </c>
      <c r="BK572" s="232">
        <f>ROUND(I572*H572,2)</f>
        <v>0</v>
      </c>
      <c r="BL572" s="18" t="s">
        <v>191</v>
      </c>
      <c r="BM572" s="231" t="s">
        <v>853</v>
      </c>
    </row>
    <row r="573" s="14" customFormat="1">
      <c r="A573" s="14"/>
      <c r="B573" s="244"/>
      <c r="C573" s="245"/>
      <c r="D573" s="235" t="s">
        <v>193</v>
      </c>
      <c r="E573" s="246" t="s">
        <v>1</v>
      </c>
      <c r="F573" s="247" t="s">
        <v>854</v>
      </c>
      <c r="G573" s="245"/>
      <c r="H573" s="248">
        <v>266.39100000000002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4" t="s">
        <v>193</v>
      </c>
      <c r="AU573" s="254" t="s">
        <v>87</v>
      </c>
      <c r="AV573" s="14" t="s">
        <v>87</v>
      </c>
      <c r="AW573" s="14" t="s">
        <v>32</v>
      </c>
      <c r="AX573" s="14" t="s">
        <v>84</v>
      </c>
      <c r="AY573" s="254" t="s">
        <v>184</v>
      </c>
    </row>
    <row r="574" s="2" customFormat="1" ht="37.8" customHeight="1">
      <c r="A574" s="39"/>
      <c r="B574" s="40"/>
      <c r="C574" s="220" t="s">
        <v>855</v>
      </c>
      <c r="D574" s="220" t="s">
        <v>186</v>
      </c>
      <c r="E574" s="221" t="s">
        <v>856</v>
      </c>
      <c r="F574" s="222" t="s">
        <v>857</v>
      </c>
      <c r="G574" s="223" t="s">
        <v>378</v>
      </c>
      <c r="H574" s="224">
        <v>130.77199999999999</v>
      </c>
      <c r="I574" s="225"/>
      <c r="J574" s="226">
        <f>ROUND(I574*H574,2)</f>
        <v>0</v>
      </c>
      <c r="K574" s="222" t="s">
        <v>190</v>
      </c>
      <c r="L574" s="45"/>
      <c r="M574" s="227" t="s">
        <v>1</v>
      </c>
      <c r="N574" s="228" t="s">
        <v>41</v>
      </c>
      <c r="O574" s="92"/>
      <c r="P574" s="229">
        <f>O574*H574</f>
        <v>0</v>
      </c>
      <c r="Q574" s="229">
        <v>0</v>
      </c>
      <c r="R574" s="229">
        <f>Q574*H574</f>
        <v>0</v>
      </c>
      <c r="S574" s="229">
        <v>0</v>
      </c>
      <c r="T574" s="230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1" t="s">
        <v>191</v>
      </c>
      <c r="AT574" s="231" t="s">
        <v>186</v>
      </c>
      <c r="AU574" s="231" t="s">
        <v>87</v>
      </c>
      <c r="AY574" s="18" t="s">
        <v>184</v>
      </c>
      <c r="BE574" s="232">
        <f>IF(N574="základní",J574,0)</f>
        <v>0</v>
      </c>
      <c r="BF574" s="232">
        <f>IF(N574="snížená",J574,0)</f>
        <v>0</v>
      </c>
      <c r="BG574" s="232">
        <f>IF(N574="zákl. přenesená",J574,0)</f>
        <v>0</v>
      </c>
      <c r="BH574" s="232">
        <f>IF(N574="sníž. přenesená",J574,0)</f>
        <v>0</v>
      </c>
      <c r="BI574" s="232">
        <f>IF(N574="nulová",J574,0)</f>
        <v>0</v>
      </c>
      <c r="BJ574" s="18" t="s">
        <v>84</v>
      </c>
      <c r="BK574" s="232">
        <f>ROUND(I574*H574,2)</f>
        <v>0</v>
      </c>
      <c r="BL574" s="18" t="s">
        <v>191</v>
      </c>
      <c r="BM574" s="231" t="s">
        <v>858</v>
      </c>
    </row>
    <row r="575" s="14" customFormat="1">
      <c r="A575" s="14"/>
      <c r="B575" s="244"/>
      <c r="C575" s="245"/>
      <c r="D575" s="235" t="s">
        <v>193</v>
      </c>
      <c r="E575" s="246" t="s">
        <v>1</v>
      </c>
      <c r="F575" s="247" t="s">
        <v>859</v>
      </c>
      <c r="G575" s="245"/>
      <c r="H575" s="248">
        <v>130.77199999999999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4" t="s">
        <v>193</v>
      </c>
      <c r="AU575" s="254" t="s">
        <v>87</v>
      </c>
      <c r="AV575" s="14" t="s">
        <v>87</v>
      </c>
      <c r="AW575" s="14" t="s">
        <v>32</v>
      </c>
      <c r="AX575" s="14" t="s">
        <v>84</v>
      </c>
      <c r="AY575" s="254" t="s">
        <v>184</v>
      </c>
    </row>
    <row r="576" s="2" customFormat="1" ht="37.8" customHeight="1">
      <c r="A576" s="39"/>
      <c r="B576" s="40"/>
      <c r="C576" s="220" t="s">
        <v>860</v>
      </c>
      <c r="D576" s="220" t="s">
        <v>186</v>
      </c>
      <c r="E576" s="221" t="s">
        <v>861</v>
      </c>
      <c r="F576" s="222" t="s">
        <v>862</v>
      </c>
      <c r="G576" s="223" t="s">
        <v>378</v>
      </c>
      <c r="H576" s="224">
        <v>135.619</v>
      </c>
      <c r="I576" s="225"/>
      <c r="J576" s="226">
        <f>ROUND(I576*H576,2)</f>
        <v>0</v>
      </c>
      <c r="K576" s="222" t="s">
        <v>190</v>
      </c>
      <c r="L576" s="45"/>
      <c r="M576" s="227" t="s">
        <v>1</v>
      </c>
      <c r="N576" s="228" t="s">
        <v>41</v>
      </c>
      <c r="O576" s="92"/>
      <c r="P576" s="229">
        <f>O576*H576</f>
        <v>0</v>
      </c>
      <c r="Q576" s="229">
        <v>0</v>
      </c>
      <c r="R576" s="229">
        <f>Q576*H576</f>
        <v>0</v>
      </c>
      <c r="S576" s="229">
        <v>0</v>
      </c>
      <c r="T576" s="230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1" t="s">
        <v>191</v>
      </c>
      <c r="AT576" s="231" t="s">
        <v>186</v>
      </c>
      <c r="AU576" s="231" t="s">
        <v>87</v>
      </c>
      <c r="AY576" s="18" t="s">
        <v>184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18" t="s">
        <v>84</v>
      </c>
      <c r="BK576" s="232">
        <f>ROUND(I576*H576,2)</f>
        <v>0</v>
      </c>
      <c r="BL576" s="18" t="s">
        <v>191</v>
      </c>
      <c r="BM576" s="231" t="s">
        <v>863</v>
      </c>
    </row>
    <row r="577" s="14" customFormat="1">
      <c r="A577" s="14"/>
      <c r="B577" s="244"/>
      <c r="C577" s="245"/>
      <c r="D577" s="235" t="s">
        <v>193</v>
      </c>
      <c r="E577" s="246" t="s">
        <v>1</v>
      </c>
      <c r="F577" s="247" t="s">
        <v>864</v>
      </c>
      <c r="G577" s="245"/>
      <c r="H577" s="248">
        <v>135.619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4" t="s">
        <v>193</v>
      </c>
      <c r="AU577" s="254" t="s">
        <v>87</v>
      </c>
      <c r="AV577" s="14" t="s">
        <v>87</v>
      </c>
      <c r="AW577" s="14" t="s">
        <v>32</v>
      </c>
      <c r="AX577" s="14" t="s">
        <v>84</v>
      </c>
      <c r="AY577" s="254" t="s">
        <v>184</v>
      </c>
    </row>
    <row r="578" s="2" customFormat="1" ht="24.15" customHeight="1">
      <c r="A578" s="39"/>
      <c r="B578" s="40"/>
      <c r="C578" s="220" t="s">
        <v>865</v>
      </c>
      <c r="D578" s="220" t="s">
        <v>186</v>
      </c>
      <c r="E578" s="221" t="s">
        <v>866</v>
      </c>
      <c r="F578" s="222" t="s">
        <v>867</v>
      </c>
      <c r="G578" s="223" t="s">
        <v>378</v>
      </c>
      <c r="H578" s="224">
        <v>0.90000000000000002</v>
      </c>
      <c r="I578" s="225"/>
      <c r="J578" s="226">
        <f>ROUND(I578*H578,2)</f>
        <v>0</v>
      </c>
      <c r="K578" s="222" t="s">
        <v>1</v>
      </c>
      <c r="L578" s="45"/>
      <c r="M578" s="227" t="s">
        <v>1</v>
      </c>
      <c r="N578" s="228" t="s">
        <v>41</v>
      </c>
      <c r="O578" s="92"/>
      <c r="P578" s="229">
        <f>O578*H578</f>
        <v>0</v>
      </c>
      <c r="Q578" s="229">
        <v>0</v>
      </c>
      <c r="R578" s="229">
        <f>Q578*H578</f>
        <v>0</v>
      </c>
      <c r="S578" s="229">
        <v>0</v>
      </c>
      <c r="T578" s="230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1" t="s">
        <v>191</v>
      </c>
      <c r="AT578" s="231" t="s">
        <v>186</v>
      </c>
      <c r="AU578" s="231" t="s">
        <v>87</v>
      </c>
      <c r="AY578" s="18" t="s">
        <v>184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18" t="s">
        <v>84</v>
      </c>
      <c r="BK578" s="232">
        <f>ROUND(I578*H578,2)</f>
        <v>0</v>
      </c>
      <c r="BL578" s="18" t="s">
        <v>191</v>
      </c>
      <c r="BM578" s="231" t="s">
        <v>868</v>
      </c>
    </row>
    <row r="579" s="14" customFormat="1">
      <c r="A579" s="14"/>
      <c r="B579" s="244"/>
      <c r="C579" s="245"/>
      <c r="D579" s="235" t="s">
        <v>193</v>
      </c>
      <c r="E579" s="246" t="s">
        <v>1</v>
      </c>
      <c r="F579" s="247" t="s">
        <v>869</v>
      </c>
      <c r="G579" s="245"/>
      <c r="H579" s="248">
        <v>0.90000000000000002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4" t="s">
        <v>193</v>
      </c>
      <c r="AU579" s="254" t="s">
        <v>87</v>
      </c>
      <c r="AV579" s="14" t="s">
        <v>87</v>
      </c>
      <c r="AW579" s="14" t="s">
        <v>32</v>
      </c>
      <c r="AX579" s="14" t="s">
        <v>84</v>
      </c>
      <c r="AY579" s="254" t="s">
        <v>184</v>
      </c>
    </row>
    <row r="580" s="12" customFormat="1" ht="22.8" customHeight="1">
      <c r="A580" s="12"/>
      <c r="B580" s="204"/>
      <c r="C580" s="205"/>
      <c r="D580" s="206" t="s">
        <v>75</v>
      </c>
      <c r="E580" s="218" t="s">
        <v>870</v>
      </c>
      <c r="F580" s="218" t="s">
        <v>831</v>
      </c>
      <c r="G580" s="205"/>
      <c r="H580" s="205"/>
      <c r="I580" s="208"/>
      <c r="J580" s="219">
        <f>BK580</f>
        <v>0</v>
      </c>
      <c r="K580" s="205"/>
      <c r="L580" s="210"/>
      <c r="M580" s="211"/>
      <c r="N580" s="212"/>
      <c r="O580" s="212"/>
      <c r="P580" s="213">
        <f>SUM(P581:P582)</f>
        <v>0</v>
      </c>
      <c r="Q580" s="212"/>
      <c r="R580" s="213">
        <f>SUM(R581:R582)</f>
        <v>0</v>
      </c>
      <c r="S580" s="212"/>
      <c r="T580" s="214">
        <f>SUM(T581:T582)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15" t="s">
        <v>84</v>
      </c>
      <c r="AT580" s="216" t="s">
        <v>75</v>
      </c>
      <c r="AU580" s="216" t="s">
        <v>84</v>
      </c>
      <c r="AY580" s="215" t="s">
        <v>184</v>
      </c>
      <c r="BK580" s="217">
        <f>SUM(BK581:BK582)</f>
        <v>0</v>
      </c>
    </row>
    <row r="581" s="2" customFormat="1" ht="24.15" customHeight="1">
      <c r="A581" s="39"/>
      <c r="B581" s="40"/>
      <c r="C581" s="220" t="s">
        <v>871</v>
      </c>
      <c r="D581" s="220" t="s">
        <v>186</v>
      </c>
      <c r="E581" s="221" t="s">
        <v>872</v>
      </c>
      <c r="F581" s="222" t="s">
        <v>873</v>
      </c>
      <c r="G581" s="223" t="s">
        <v>378</v>
      </c>
      <c r="H581" s="224">
        <v>394.10000000000002</v>
      </c>
      <c r="I581" s="225"/>
      <c r="J581" s="226">
        <f>ROUND(I581*H581,2)</f>
        <v>0</v>
      </c>
      <c r="K581" s="222" t="s">
        <v>190</v>
      </c>
      <c r="L581" s="45"/>
      <c r="M581" s="227" t="s">
        <v>1</v>
      </c>
      <c r="N581" s="228" t="s">
        <v>41</v>
      </c>
      <c r="O581" s="92"/>
      <c r="P581" s="229">
        <f>O581*H581</f>
        <v>0</v>
      </c>
      <c r="Q581" s="229">
        <v>0</v>
      </c>
      <c r="R581" s="229">
        <f>Q581*H581</f>
        <v>0</v>
      </c>
      <c r="S581" s="229">
        <v>0</v>
      </c>
      <c r="T581" s="230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1" t="s">
        <v>191</v>
      </c>
      <c r="AT581" s="231" t="s">
        <v>186</v>
      </c>
      <c r="AU581" s="231" t="s">
        <v>87</v>
      </c>
      <c r="AY581" s="18" t="s">
        <v>184</v>
      </c>
      <c r="BE581" s="232">
        <f>IF(N581="základní",J581,0)</f>
        <v>0</v>
      </c>
      <c r="BF581" s="232">
        <f>IF(N581="snížená",J581,0)</f>
        <v>0</v>
      </c>
      <c r="BG581" s="232">
        <f>IF(N581="zákl. přenesená",J581,0)</f>
        <v>0</v>
      </c>
      <c r="BH581" s="232">
        <f>IF(N581="sníž. přenesená",J581,0)</f>
        <v>0</v>
      </c>
      <c r="BI581" s="232">
        <f>IF(N581="nulová",J581,0)</f>
        <v>0</v>
      </c>
      <c r="BJ581" s="18" t="s">
        <v>84</v>
      </c>
      <c r="BK581" s="232">
        <f>ROUND(I581*H581,2)</f>
        <v>0</v>
      </c>
      <c r="BL581" s="18" t="s">
        <v>191</v>
      </c>
      <c r="BM581" s="231" t="s">
        <v>874</v>
      </c>
    </row>
    <row r="582" s="14" customFormat="1">
      <c r="A582" s="14"/>
      <c r="B582" s="244"/>
      <c r="C582" s="245"/>
      <c r="D582" s="235" t="s">
        <v>193</v>
      </c>
      <c r="E582" s="246" t="s">
        <v>1</v>
      </c>
      <c r="F582" s="247" t="s">
        <v>875</v>
      </c>
      <c r="G582" s="245"/>
      <c r="H582" s="248">
        <v>394.10000000000002</v>
      </c>
      <c r="I582" s="249"/>
      <c r="J582" s="245"/>
      <c r="K582" s="245"/>
      <c r="L582" s="250"/>
      <c r="M582" s="251"/>
      <c r="N582" s="252"/>
      <c r="O582" s="252"/>
      <c r="P582" s="252"/>
      <c r="Q582" s="252"/>
      <c r="R582" s="252"/>
      <c r="S582" s="252"/>
      <c r="T582" s="25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4" t="s">
        <v>193</v>
      </c>
      <c r="AU582" s="254" t="s">
        <v>87</v>
      </c>
      <c r="AV582" s="14" t="s">
        <v>87</v>
      </c>
      <c r="AW582" s="14" t="s">
        <v>32</v>
      </c>
      <c r="AX582" s="14" t="s">
        <v>84</v>
      </c>
      <c r="AY582" s="254" t="s">
        <v>184</v>
      </c>
    </row>
    <row r="583" s="12" customFormat="1" ht="25.92" customHeight="1">
      <c r="A583" s="12"/>
      <c r="B583" s="204"/>
      <c r="C583" s="205"/>
      <c r="D583" s="206" t="s">
        <v>75</v>
      </c>
      <c r="E583" s="207" t="s">
        <v>876</v>
      </c>
      <c r="F583" s="207" t="s">
        <v>877</v>
      </c>
      <c r="G583" s="205"/>
      <c r="H583" s="205"/>
      <c r="I583" s="208"/>
      <c r="J583" s="209">
        <f>BK583</f>
        <v>0</v>
      </c>
      <c r="K583" s="205"/>
      <c r="L583" s="210"/>
      <c r="M583" s="211"/>
      <c r="N583" s="212"/>
      <c r="O583" s="212"/>
      <c r="P583" s="213">
        <f>P584</f>
        <v>0</v>
      </c>
      <c r="Q583" s="212"/>
      <c r="R583" s="213">
        <f>R584</f>
        <v>0.0002875</v>
      </c>
      <c r="S583" s="212"/>
      <c r="T583" s="214">
        <f>T584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215" t="s">
        <v>87</v>
      </c>
      <c r="AT583" s="216" t="s">
        <v>75</v>
      </c>
      <c r="AU583" s="216" t="s">
        <v>76</v>
      </c>
      <c r="AY583" s="215" t="s">
        <v>184</v>
      </c>
      <c r="BK583" s="217">
        <f>BK584</f>
        <v>0</v>
      </c>
    </row>
    <row r="584" s="12" customFormat="1" ht="22.8" customHeight="1">
      <c r="A584" s="12"/>
      <c r="B584" s="204"/>
      <c r="C584" s="205"/>
      <c r="D584" s="206" t="s">
        <v>75</v>
      </c>
      <c r="E584" s="218" t="s">
        <v>878</v>
      </c>
      <c r="F584" s="218" t="s">
        <v>879</v>
      </c>
      <c r="G584" s="205"/>
      <c r="H584" s="205"/>
      <c r="I584" s="208"/>
      <c r="J584" s="219">
        <f>BK584</f>
        <v>0</v>
      </c>
      <c r="K584" s="205"/>
      <c r="L584" s="210"/>
      <c r="M584" s="211"/>
      <c r="N584" s="212"/>
      <c r="O584" s="212"/>
      <c r="P584" s="213">
        <f>SUM(P585:P592)</f>
        <v>0</v>
      </c>
      <c r="Q584" s="212"/>
      <c r="R584" s="213">
        <f>SUM(R585:R592)</f>
        <v>0.0002875</v>
      </c>
      <c r="S584" s="212"/>
      <c r="T584" s="214">
        <f>SUM(T585:T592)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15" t="s">
        <v>87</v>
      </c>
      <c r="AT584" s="216" t="s">
        <v>75</v>
      </c>
      <c r="AU584" s="216" t="s">
        <v>84</v>
      </c>
      <c r="AY584" s="215" t="s">
        <v>184</v>
      </c>
      <c r="BK584" s="217">
        <f>SUM(BK585:BK592)</f>
        <v>0</v>
      </c>
    </row>
    <row r="585" s="2" customFormat="1" ht="24.15" customHeight="1">
      <c r="A585" s="39"/>
      <c r="B585" s="40"/>
      <c r="C585" s="220" t="s">
        <v>880</v>
      </c>
      <c r="D585" s="220" t="s">
        <v>186</v>
      </c>
      <c r="E585" s="221" t="s">
        <v>881</v>
      </c>
      <c r="F585" s="222" t="s">
        <v>882</v>
      </c>
      <c r="G585" s="223" t="s">
        <v>189</v>
      </c>
      <c r="H585" s="224">
        <v>1</v>
      </c>
      <c r="I585" s="225"/>
      <c r="J585" s="226">
        <f>ROUND(I585*H585,2)</f>
        <v>0</v>
      </c>
      <c r="K585" s="222" t="s">
        <v>190</v>
      </c>
      <c r="L585" s="45"/>
      <c r="M585" s="227" t="s">
        <v>1</v>
      </c>
      <c r="N585" s="228" t="s">
        <v>41</v>
      </c>
      <c r="O585" s="92"/>
      <c r="P585" s="229">
        <f>O585*H585</f>
        <v>0</v>
      </c>
      <c r="Q585" s="229">
        <v>0</v>
      </c>
      <c r="R585" s="229">
        <f>Q585*H585</f>
        <v>0</v>
      </c>
      <c r="S585" s="229">
        <v>0</v>
      </c>
      <c r="T585" s="230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1" t="s">
        <v>266</v>
      </c>
      <c r="AT585" s="231" t="s">
        <v>186</v>
      </c>
      <c r="AU585" s="231" t="s">
        <v>87</v>
      </c>
      <c r="AY585" s="18" t="s">
        <v>184</v>
      </c>
      <c r="BE585" s="232">
        <f>IF(N585="základní",J585,0)</f>
        <v>0</v>
      </c>
      <c r="BF585" s="232">
        <f>IF(N585="snížená",J585,0)</f>
        <v>0</v>
      </c>
      <c r="BG585" s="232">
        <f>IF(N585="zákl. přenesená",J585,0)</f>
        <v>0</v>
      </c>
      <c r="BH585" s="232">
        <f>IF(N585="sníž. přenesená",J585,0)</f>
        <v>0</v>
      </c>
      <c r="BI585" s="232">
        <f>IF(N585="nulová",J585,0)</f>
        <v>0</v>
      </c>
      <c r="BJ585" s="18" t="s">
        <v>84</v>
      </c>
      <c r="BK585" s="232">
        <f>ROUND(I585*H585,2)</f>
        <v>0</v>
      </c>
      <c r="BL585" s="18" t="s">
        <v>266</v>
      </c>
      <c r="BM585" s="231" t="s">
        <v>883</v>
      </c>
    </row>
    <row r="586" s="13" customFormat="1">
      <c r="A586" s="13"/>
      <c r="B586" s="233"/>
      <c r="C586" s="234"/>
      <c r="D586" s="235" t="s">
        <v>193</v>
      </c>
      <c r="E586" s="236" t="s">
        <v>1</v>
      </c>
      <c r="F586" s="237" t="s">
        <v>456</v>
      </c>
      <c r="G586" s="234"/>
      <c r="H586" s="236" t="s">
        <v>1</v>
      </c>
      <c r="I586" s="238"/>
      <c r="J586" s="234"/>
      <c r="K586" s="234"/>
      <c r="L586" s="239"/>
      <c r="M586" s="240"/>
      <c r="N586" s="241"/>
      <c r="O586" s="241"/>
      <c r="P586" s="241"/>
      <c r="Q586" s="241"/>
      <c r="R586" s="241"/>
      <c r="S586" s="241"/>
      <c r="T586" s="24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3" t="s">
        <v>193</v>
      </c>
      <c r="AU586" s="243" t="s">
        <v>87</v>
      </c>
      <c r="AV586" s="13" t="s">
        <v>84</v>
      </c>
      <c r="AW586" s="13" t="s">
        <v>32</v>
      </c>
      <c r="AX586" s="13" t="s">
        <v>76</v>
      </c>
      <c r="AY586" s="243" t="s">
        <v>184</v>
      </c>
    </row>
    <row r="587" s="13" customFormat="1">
      <c r="A587" s="13"/>
      <c r="B587" s="233"/>
      <c r="C587" s="234"/>
      <c r="D587" s="235" t="s">
        <v>193</v>
      </c>
      <c r="E587" s="236" t="s">
        <v>1</v>
      </c>
      <c r="F587" s="237" t="s">
        <v>884</v>
      </c>
      <c r="G587" s="234"/>
      <c r="H587" s="236" t="s">
        <v>1</v>
      </c>
      <c r="I587" s="238"/>
      <c r="J587" s="234"/>
      <c r="K587" s="234"/>
      <c r="L587" s="239"/>
      <c r="M587" s="240"/>
      <c r="N587" s="241"/>
      <c r="O587" s="241"/>
      <c r="P587" s="241"/>
      <c r="Q587" s="241"/>
      <c r="R587" s="241"/>
      <c r="S587" s="241"/>
      <c r="T587" s="24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3" t="s">
        <v>193</v>
      </c>
      <c r="AU587" s="243" t="s">
        <v>87</v>
      </c>
      <c r="AV587" s="13" t="s">
        <v>84</v>
      </c>
      <c r="AW587" s="13" t="s">
        <v>32</v>
      </c>
      <c r="AX587" s="13" t="s">
        <v>76</v>
      </c>
      <c r="AY587" s="243" t="s">
        <v>184</v>
      </c>
    </row>
    <row r="588" s="14" customFormat="1">
      <c r="A588" s="14"/>
      <c r="B588" s="244"/>
      <c r="C588" s="245"/>
      <c r="D588" s="235" t="s">
        <v>193</v>
      </c>
      <c r="E588" s="246" t="s">
        <v>1</v>
      </c>
      <c r="F588" s="247" t="s">
        <v>885</v>
      </c>
      <c r="G588" s="245"/>
      <c r="H588" s="248">
        <v>1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4" t="s">
        <v>193</v>
      </c>
      <c r="AU588" s="254" t="s">
        <v>87</v>
      </c>
      <c r="AV588" s="14" t="s">
        <v>87</v>
      </c>
      <c r="AW588" s="14" t="s">
        <v>32</v>
      </c>
      <c r="AX588" s="14" t="s">
        <v>76</v>
      </c>
      <c r="AY588" s="254" t="s">
        <v>184</v>
      </c>
    </row>
    <row r="589" s="15" customFormat="1">
      <c r="A589" s="15"/>
      <c r="B589" s="255"/>
      <c r="C589" s="256"/>
      <c r="D589" s="235" t="s">
        <v>193</v>
      </c>
      <c r="E589" s="257" t="s">
        <v>138</v>
      </c>
      <c r="F589" s="258" t="s">
        <v>128</v>
      </c>
      <c r="G589" s="256"/>
      <c r="H589" s="259">
        <v>1</v>
      </c>
      <c r="I589" s="260"/>
      <c r="J589" s="256"/>
      <c r="K589" s="256"/>
      <c r="L589" s="261"/>
      <c r="M589" s="262"/>
      <c r="N589" s="263"/>
      <c r="O589" s="263"/>
      <c r="P589" s="263"/>
      <c r="Q589" s="263"/>
      <c r="R589" s="263"/>
      <c r="S589" s="263"/>
      <c r="T589" s="264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5" t="s">
        <v>193</v>
      </c>
      <c r="AU589" s="265" t="s">
        <v>87</v>
      </c>
      <c r="AV589" s="15" t="s">
        <v>191</v>
      </c>
      <c r="AW589" s="15" t="s">
        <v>32</v>
      </c>
      <c r="AX589" s="15" t="s">
        <v>84</v>
      </c>
      <c r="AY589" s="265" t="s">
        <v>184</v>
      </c>
    </row>
    <row r="590" s="2" customFormat="1" ht="24.15" customHeight="1">
      <c r="A590" s="39"/>
      <c r="B590" s="40"/>
      <c r="C590" s="277" t="s">
        <v>886</v>
      </c>
      <c r="D590" s="277" t="s">
        <v>401</v>
      </c>
      <c r="E590" s="278" t="s">
        <v>887</v>
      </c>
      <c r="F590" s="279" t="s">
        <v>888</v>
      </c>
      <c r="G590" s="280" t="s">
        <v>189</v>
      </c>
      <c r="H590" s="281">
        <v>1.1499999999999999</v>
      </c>
      <c r="I590" s="282"/>
      <c r="J590" s="283">
        <f>ROUND(I590*H590,2)</f>
        <v>0</v>
      </c>
      <c r="K590" s="279" t="s">
        <v>190</v>
      </c>
      <c r="L590" s="284"/>
      <c r="M590" s="285" t="s">
        <v>1</v>
      </c>
      <c r="N590" s="286" t="s">
        <v>41</v>
      </c>
      <c r="O590" s="92"/>
      <c r="P590" s="229">
        <f>O590*H590</f>
        <v>0</v>
      </c>
      <c r="Q590" s="229">
        <v>0.00025000000000000001</v>
      </c>
      <c r="R590" s="229">
        <f>Q590*H590</f>
        <v>0.0002875</v>
      </c>
      <c r="S590" s="229">
        <v>0</v>
      </c>
      <c r="T590" s="230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1" t="s">
        <v>381</v>
      </c>
      <c r="AT590" s="231" t="s">
        <v>401</v>
      </c>
      <c r="AU590" s="231" t="s">
        <v>87</v>
      </c>
      <c r="AY590" s="18" t="s">
        <v>184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18" t="s">
        <v>84</v>
      </c>
      <c r="BK590" s="232">
        <f>ROUND(I590*H590,2)</f>
        <v>0</v>
      </c>
      <c r="BL590" s="18" t="s">
        <v>266</v>
      </c>
      <c r="BM590" s="231" t="s">
        <v>889</v>
      </c>
    </row>
    <row r="591" s="14" customFormat="1">
      <c r="A591" s="14"/>
      <c r="B591" s="244"/>
      <c r="C591" s="245"/>
      <c r="D591" s="235" t="s">
        <v>193</v>
      </c>
      <c r="E591" s="246" t="s">
        <v>1</v>
      </c>
      <c r="F591" s="247" t="s">
        <v>890</v>
      </c>
      <c r="G591" s="245"/>
      <c r="H591" s="248">
        <v>1.1499999999999999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4" t="s">
        <v>193</v>
      </c>
      <c r="AU591" s="254" t="s">
        <v>87</v>
      </c>
      <c r="AV591" s="14" t="s">
        <v>87</v>
      </c>
      <c r="AW591" s="14" t="s">
        <v>32</v>
      </c>
      <c r="AX591" s="14" t="s">
        <v>84</v>
      </c>
      <c r="AY591" s="254" t="s">
        <v>184</v>
      </c>
    </row>
    <row r="592" s="2" customFormat="1" ht="24.15" customHeight="1">
      <c r="A592" s="39"/>
      <c r="B592" s="40"/>
      <c r="C592" s="220" t="s">
        <v>891</v>
      </c>
      <c r="D592" s="220" t="s">
        <v>186</v>
      </c>
      <c r="E592" s="221" t="s">
        <v>892</v>
      </c>
      <c r="F592" s="222" t="s">
        <v>893</v>
      </c>
      <c r="G592" s="223" t="s">
        <v>378</v>
      </c>
      <c r="H592" s="224">
        <v>0</v>
      </c>
      <c r="I592" s="225"/>
      <c r="J592" s="226">
        <f>ROUND(I592*H592,2)</f>
        <v>0</v>
      </c>
      <c r="K592" s="222" t="s">
        <v>190</v>
      </c>
      <c r="L592" s="45"/>
      <c r="M592" s="287" t="s">
        <v>1</v>
      </c>
      <c r="N592" s="288" t="s">
        <v>41</v>
      </c>
      <c r="O592" s="289"/>
      <c r="P592" s="290">
        <f>O592*H592</f>
        <v>0</v>
      </c>
      <c r="Q592" s="290">
        <v>0</v>
      </c>
      <c r="R592" s="290">
        <f>Q592*H592</f>
        <v>0</v>
      </c>
      <c r="S592" s="290">
        <v>0</v>
      </c>
      <c r="T592" s="291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1" t="s">
        <v>266</v>
      </c>
      <c r="AT592" s="231" t="s">
        <v>186</v>
      </c>
      <c r="AU592" s="231" t="s">
        <v>87</v>
      </c>
      <c r="AY592" s="18" t="s">
        <v>184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18" t="s">
        <v>84</v>
      </c>
      <c r="BK592" s="232">
        <f>ROUND(I592*H592,2)</f>
        <v>0</v>
      </c>
      <c r="BL592" s="18" t="s">
        <v>266</v>
      </c>
      <c r="BM592" s="231" t="s">
        <v>894</v>
      </c>
    </row>
    <row r="593" s="2" customFormat="1" ht="6.96" customHeight="1">
      <c r="A593" s="39"/>
      <c r="B593" s="67"/>
      <c r="C593" s="68"/>
      <c r="D593" s="68"/>
      <c r="E593" s="68"/>
      <c r="F593" s="68"/>
      <c r="G593" s="68"/>
      <c r="H593" s="68"/>
      <c r="I593" s="68"/>
      <c r="J593" s="68"/>
      <c r="K593" s="68"/>
      <c r="L593" s="45"/>
      <c r="M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</row>
  </sheetData>
  <sheetProtection sheet="1" autoFilter="0" formatColumns="0" formatRows="0" objects="1" scenarios="1" spinCount="100000" saltValue="Fwq0x9Hwqi7qouFx6OESSCQCjdiz3r5cCMQFK4e+lyhwVF2jq2LI6iWFOQdysxXWXfs2dJuzEbBACiK2ydtJcA==" hashValue="RGPcFe4muke4sOvzxmezIG6ipQ81wruaiCFYF67WYIJDN7i6+W7R3IfQbb9/Ck7UOT5pDc0iwGv8zqKemfN5Ew==" algorithmName="SHA-512" password="CC35"/>
  <autoFilter ref="C128:K59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  <c r="AZ2" s="137" t="s">
        <v>99</v>
      </c>
      <c r="BA2" s="137" t="s">
        <v>100</v>
      </c>
      <c r="BB2" s="137" t="s">
        <v>1</v>
      </c>
      <c r="BC2" s="137" t="s">
        <v>895</v>
      </c>
      <c r="BD2" s="137" t="s">
        <v>87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102</v>
      </c>
      <c r="BA3" s="137" t="s">
        <v>1</v>
      </c>
      <c r="BB3" s="137" t="s">
        <v>1</v>
      </c>
      <c r="BC3" s="137" t="s">
        <v>896</v>
      </c>
      <c r="BD3" s="137" t="s">
        <v>87</v>
      </c>
    </row>
    <row r="4" s="1" customFormat="1" ht="24.96" customHeight="1">
      <c r="B4" s="21"/>
      <c r="D4" s="140" t="s">
        <v>104</v>
      </c>
      <c r="L4" s="21"/>
      <c r="M4" s="141" t="s">
        <v>10</v>
      </c>
      <c r="AT4" s="18" t="s">
        <v>4</v>
      </c>
      <c r="AZ4" s="137" t="s">
        <v>105</v>
      </c>
      <c r="BA4" s="137" t="s">
        <v>100</v>
      </c>
      <c r="BB4" s="137" t="s">
        <v>1</v>
      </c>
      <c r="BC4" s="137" t="s">
        <v>897</v>
      </c>
      <c r="BD4" s="137" t="s">
        <v>87</v>
      </c>
    </row>
    <row r="5" s="1" customFormat="1" ht="6.96" customHeight="1">
      <c r="B5" s="21"/>
      <c r="L5" s="21"/>
      <c r="AZ5" s="137" t="s">
        <v>107</v>
      </c>
      <c r="BA5" s="137" t="s">
        <v>1</v>
      </c>
      <c r="BB5" s="137" t="s">
        <v>1</v>
      </c>
      <c r="BC5" s="137" t="s">
        <v>898</v>
      </c>
      <c r="BD5" s="137" t="s">
        <v>87</v>
      </c>
    </row>
    <row r="6" s="1" customFormat="1" ht="12" customHeight="1">
      <c r="B6" s="21"/>
      <c r="D6" s="142" t="s">
        <v>16</v>
      </c>
      <c r="L6" s="21"/>
      <c r="AZ6" s="137" t="s">
        <v>109</v>
      </c>
      <c r="BA6" s="137" t="s">
        <v>1</v>
      </c>
      <c r="BB6" s="137" t="s">
        <v>1</v>
      </c>
      <c r="BC6" s="137" t="s">
        <v>899</v>
      </c>
      <c r="BD6" s="137" t="s">
        <v>87</v>
      </c>
    </row>
    <row r="7" s="1" customFormat="1" ht="16.5" customHeight="1">
      <c r="B7" s="21"/>
      <c r="E7" s="143" t="str">
        <f>'Rekapitulace stavby'!K6</f>
        <v>Oprava vodovodu ul. Nerudova a propojení do ul. Vodní valy</v>
      </c>
      <c r="F7" s="142"/>
      <c r="G7" s="142"/>
      <c r="H7" s="142"/>
      <c r="L7" s="21"/>
      <c r="AZ7" s="137" t="s">
        <v>114</v>
      </c>
      <c r="BA7" s="137" t="s">
        <v>1</v>
      </c>
      <c r="BB7" s="137" t="s">
        <v>1</v>
      </c>
      <c r="BC7" s="137" t="s">
        <v>900</v>
      </c>
      <c r="BD7" s="137" t="s">
        <v>87</v>
      </c>
    </row>
    <row r="8" s="2" customFormat="1" ht="12" customHeight="1">
      <c r="A8" s="39"/>
      <c r="B8" s="45"/>
      <c r="C8" s="39"/>
      <c r="D8" s="142" t="s">
        <v>113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117</v>
      </c>
      <c r="BA8" s="137" t="s">
        <v>118</v>
      </c>
      <c r="BB8" s="137" t="s">
        <v>1</v>
      </c>
      <c r="BC8" s="137" t="s">
        <v>901</v>
      </c>
      <c r="BD8" s="137" t="s">
        <v>87</v>
      </c>
    </row>
    <row r="9" s="2" customFormat="1" ht="16.5" customHeight="1">
      <c r="A9" s="39"/>
      <c r="B9" s="45"/>
      <c r="C9" s="39"/>
      <c r="D9" s="39"/>
      <c r="E9" s="144" t="s">
        <v>902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120</v>
      </c>
      <c r="BA9" s="137" t="s">
        <v>1</v>
      </c>
      <c r="BB9" s="137" t="s">
        <v>1</v>
      </c>
      <c r="BC9" s="137" t="s">
        <v>903</v>
      </c>
      <c r="BD9" s="137" t="s">
        <v>87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125</v>
      </c>
      <c r="BA10" s="137" t="s">
        <v>1</v>
      </c>
      <c r="BB10" s="137" t="s">
        <v>1</v>
      </c>
      <c r="BC10" s="137" t="s">
        <v>904</v>
      </c>
      <c r="BD10" s="137" t="s">
        <v>87</v>
      </c>
    </row>
    <row r="11" s="2" customFormat="1" ht="12" customHeight="1">
      <c r="A11" s="39"/>
      <c r="B11" s="45"/>
      <c r="C11" s="39"/>
      <c r="D11" s="142" t="s">
        <v>18</v>
      </c>
      <c r="E11" s="39"/>
      <c r="F11" s="145" t="s">
        <v>86</v>
      </c>
      <c r="G11" s="39"/>
      <c r="H11" s="39"/>
      <c r="I11" s="142" t="s">
        <v>19</v>
      </c>
      <c r="J11" s="145" t="s">
        <v>122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127</v>
      </c>
      <c r="BA11" s="137" t="s">
        <v>128</v>
      </c>
      <c r="BB11" s="137" t="s">
        <v>1</v>
      </c>
      <c r="BC11" s="137" t="s">
        <v>905</v>
      </c>
      <c r="BD11" s="137" t="s">
        <v>87</v>
      </c>
    </row>
    <row r="12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3. 6. 2021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130</v>
      </c>
      <c r="BA12" s="137" t="s">
        <v>1</v>
      </c>
      <c r="BB12" s="137" t="s">
        <v>1</v>
      </c>
      <c r="BC12" s="137" t="s">
        <v>904</v>
      </c>
      <c r="BD12" s="137" t="s">
        <v>87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906</v>
      </c>
      <c r="BA13" s="137" t="s">
        <v>1</v>
      </c>
      <c r="BB13" s="137" t="s">
        <v>1</v>
      </c>
      <c r="BC13" s="137" t="s">
        <v>907</v>
      </c>
      <c r="BD13" s="137" t="s">
        <v>87</v>
      </c>
    </row>
    <row r="14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136</v>
      </c>
      <c r="BA14" s="137" t="s">
        <v>1</v>
      </c>
      <c r="BB14" s="137" t="s">
        <v>1</v>
      </c>
      <c r="BC14" s="137" t="s">
        <v>597</v>
      </c>
      <c r="BD14" s="137" t="s">
        <v>87</v>
      </c>
    </row>
    <row r="15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139</v>
      </c>
      <c r="BA15" s="137" t="s">
        <v>1</v>
      </c>
      <c r="BB15" s="137" t="s">
        <v>1</v>
      </c>
      <c r="BC15" s="137" t="s">
        <v>908</v>
      </c>
      <c r="BD15" s="137" t="s">
        <v>87</v>
      </c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7" t="s">
        <v>141</v>
      </c>
      <c r="BA16" s="137" t="s">
        <v>1</v>
      </c>
      <c r="BB16" s="137" t="s">
        <v>1</v>
      </c>
      <c r="BC16" s="137" t="s">
        <v>909</v>
      </c>
      <c r="BD16" s="137" t="s">
        <v>87</v>
      </c>
    </row>
    <row r="17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37" t="s">
        <v>143</v>
      </c>
      <c r="BA17" s="137" t="s">
        <v>1</v>
      </c>
      <c r="BB17" s="137" t="s">
        <v>1</v>
      </c>
      <c r="BC17" s="137" t="s">
        <v>910</v>
      </c>
      <c r="BD17" s="137" t="s">
        <v>87</v>
      </c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37" t="s">
        <v>145</v>
      </c>
      <c r="BA18" s="137" t="s">
        <v>1</v>
      </c>
      <c r="BB18" s="137" t="s">
        <v>1</v>
      </c>
      <c r="BC18" s="137" t="s">
        <v>911</v>
      </c>
      <c r="BD18" s="137" t="s">
        <v>87</v>
      </c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ROUND(J128,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ROUND((SUM(BE128:BE438)),  2)</f>
        <v>0</v>
      </c>
      <c r="G33" s="39"/>
      <c r="H33" s="39"/>
      <c r="I33" s="157">
        <v>0.20999999999999999</v>
      </c>
      <c r="J33" s="156">
        <f>ROUND(((SUM(BE128:BE438))*I33),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2" t="s">
        <v>42</v>
      </c>
      <c r="F34" s="156">
        <f>ROUND((SUM(BF128:BF438)),  2)</f>
        <v>0</v>
      </c>
      <c r="G34" s="39"/>
      <c r="H34" s="39"/>
      <c r="I34" s="157">
        <v>0.14999999999999999</v>
      </c>
      <c r="J34" s="156">
        <f>ROUND(((SUM(BF128:BF438))*I34),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2" t="s">
        <v>43</v>
      </c>
      <c r="F35" s="156">
        <f>ROUND((SUM(BG128:BG438)),  2)</f>
        <v>0</v>
      </c>
      <c r="G35" s="39"/>
      <c r="H35" s="39"/>
      <c r="I35" s="157">
        <v>0.20999999999999999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2" t="s">
        <v>44</v>
      </c>
      <c r="F36" s="156">
        <f>ROUND((SUM(BH128:BH438)),  2)</f>
        <v>0</v>
      </c>
      <c r="G36" s="39"/>
      <c r="H36" s="39"/>
      <c r="I36" s="157">
        <v>0.14999999999999999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2" t="s">
        <v>45</v>
      </c>
      <c r="F37" s="156">
        <f>ROUND((SUM(BI128:BI438)),  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151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6" t="str">
        <f>E7</f>
        <v>Oprava vodovodu ul. Nerudova a propojení do ul. Vodní valy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02 - Vodovodní přípojky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Litomyšl</v>
      </c>
      <c r="G89" s="41"/>
      <c r="H89" s="41"/>
      <c r="I89" s="33" t="s">
        <v>22</v>
      </c>
      <c r="J89" s="80" t="str">
        <f>IF(J12="","",J12)</f>
        <v>3. 6. 2021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Ing,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7" t="s">
        <v>152</v>
      </c>
      <c r="D94" s="178"/>
      <c r="E94" s="178"/>
      <c r="F94" s="178"/>
      <c r="G94" s="178"/>
      <c r="H94" s="178"/>
      <c r="I94" s="178"/>
      <c r="J94" s="179" t="s">
        <v>153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0" t="s">
        <v>154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155</v>
      </c>
    </row>
    <row r="97" s="9" customFormat="1" ht="24.96" customHeight="1">
      <c r="A97" s="9"/>
      <c r="B97" s="181"/>
      <c r="C97" s="182"/>
      <c r="D97" s="183" t="s">
        <v>156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7"/>
      <c r="C98" s="188"/>
      <c r="D98" s="189" t="s">
        <v>157</v>
      </c>
      <c r="E98" s="190"/>
      <c r="F98" s="190"/>
      <c r="G98" s="190"/>
      <c r="H98" s="190"/>
      <c r="I98" s="190"/>
      <c r="J98" s="191">
        <f>J130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160</v>
      </c>
      <c r="E99" s="190"/>
      <c r="F99" s="190"/>
      <c r="G99" s="190"/>
      <c r="H99" s="190"/>
      <c r="I99" s="190"/>
      <c r="J99" s="191">
        <f>J280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161</v>
      </c>
      <c r="E100" s="190"/>
      <c r="F100" s="190"/>
      <c r="G100" s="190"/>
      <c r="H100" s="190"/>
      <c r="I100" s="190"/>
      <c r="J100" s="191">
        <f>J289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7"/>
      <c r="C101" s="188"/>
      <c r="D101" s="189" t="s">
        <v>162</v>
      </c>
      <c r="E101" s="190"/>
      <c r="F101" s="190"/>
      <c r="G101" s="190"/>
      <c r="H101" s="190"/>
      <c r="I101" s="190"/>
      <c r="J101" s="191">
        <f>J327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7"/>
      <c r="C102" s="188"/>
      <c r="D102" s="189" t="s">
        <v>163</v>
      </c>
      <c r="E102" s="190"/>
      <c r="F102" s="190"/>
      <c r="G102" s="190"/>
      <c r="H102" s="190"/>
      <c r="I102" s="190"/>
      <c r="J102" s="191">
        <f>J365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7"/>
      <c r="C103" s="188"/>
      <c r="D103" s="189" t="s">
        <v>164</v>
      </c>
      <c r="E103" s="190"/>
      <c r="F103" s="190"/>
      <c r="G103" s="190"/>
      <c r="H103" s="190"/>
      <c r="I103" s="190"/>
      <c r="J103" s="191">
        <f>J401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7"/>
      <c r="C104" s="188"/>
      <c r="D104" s="189" t="s">
        <v>165</v>
      </c>
      <c r="E104" s="190"/>
      <c r="F104" s="190"/>
      <c r="G104" s="190"/>
      <c r="H104" s="190"/>
      <c r="I104" s="190"/>
      <c r="J104" s="191">
        <f>J404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7"/>
      <c r="C105" s="188"/>
      <c r="D105" s="189" t="s">
        <v>166</v>
      </c>
      <c r="E105" s="190"/>
      <c r="F105" s="190"/>
      <c r="G105" s="190"/>
      <c r="H105" s="190"/>
      <c r="I105" s="190"/>
      <c r="J105" s="191">
        <f>J418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1"/>
      <c r="C106" s="182"/>
      <c r="D106" s="183" t="s">
        <v>167</v>
      </c>
      <c r="E106" s="184"/>
      <c r="F106" s="184"/>
      <c r="G106" s="184"/>
      <c r="H106" s="184"/>
      <c r="I106" s="184"/>
      <c r="J106" s="185">
        <f>J421</f>
        <v>0</v>
      </c>
      <c r="K106" s="182"/>
      <c r="L106" s="18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7"/>
      <c r="C107" s="188"/>
      <c r="D107" s="189" t="s">
        <v>912</v>
      </c>
      <c r="E107" s="190"/>
      <c r="F107" s="190"/>
      <c r="G107" s="190"/>
      <c r="H107" s="190"/>
      <c r="I107" s="190"/>
      <c r="J107" s="191">
        <f>J422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7"/>
      <c r="C108" s="188"/>
      <c r="D108" s="189" t="s">
        <v>913</v>
      </c>
      <c r="E108" s="190"/>
      <c r="F108" s="190"/>
      <c r="G108" s="190"/>
      <c r="H108" s="190"/>
      <c r="I108" s="190"/>
      <c r="J108" s="191">
        <f>J429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="2" customFormat="1" ht="6.96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169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176" t="str">
        <f>E7</f>
        <v>Oprava vodovodu ul. Nerudova a propojení do ul. Vodní valy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113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77" t="str">
        <f>E9</f>
        <v>02 - Vodovodní přípojky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Litomyšl</v>
      </c>
      <c r="G122" s="41"/>
      <c r="H122" s="41"/>
      <c r="I122" s="33" t="s">
        <v>22</v>
      </c>
      <c r="J122" s="80" t="str">
        <f>IF(J12="","",J12)</f>
        <v>3. 6. 2021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 xml:space="preserve"> </v>
      </c>
      <c r="G124" s="41"/>
      <c r="H124" s="41"/>
      <c r="I124" s="33" t="s">
        <v>30</v>
      </c>
      <c r="J124" s="37" t="str">
        <f>E21</f>
        <v>Ing, Pravec František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Kašparová Věra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193"/>
      <c r="B127" s="194"/>
      <c r="C127" s="195" t="s">
        <v>170</v>
      </c>
      <c r="D127" s="196" t="s">
        <v>61</v>
      </c>
      <c r="E127" s="196" t="s">
        <v>57</v>
      </c>
      <c r="F127" s="196" t="s">
        <v>58</v>
      </c>
      <c r="G127" s="196" t="s">
        <v>171</v>
      </c>
      <c r="H127" s="196" t="s">
        <v>172</v>
      </c>
      <c r="I127" s="196" t="s">
        <v>173</v>
      </c>
      <c r="J127" s="196" t="s">
        <v>153</v>
      </c>
      <c r="K127" s="197" t="s">
        <v>174</v>
      </c>
      <c r="L127" s="198"/>
      <c r="M127" s="101" t="s">
        <v>1</v>
      </c>
      <c r="N127" s="102" t="s">
        <v>40</v>
      </c>
      <c r="O127" s="102" t="s">
        <v>175</v>
      </c>
      <c r="P127" s="102" t="s">
        <v>176</v>
      </c>
      <c r="Q127" s="102" t="s">
        <v>177</v>
      </c>
      <c r="R127" s="102" t="s">
        <v>178</v>
      </c>
      <c r="S127" s="102" t="s">
        <v>179</v>
      </c>
      <c r="T127" s="103" t="s">
        <v>180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="2" customFormat="1" ht="22.8" customHeight="1">
      <c r="A128" s="39"/>
      <c r="B128" s="40"/>
      <c r="C128" s="108" t="s">
        <v>181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P129+P421</f>
        <v>0</v>
      </c>
      <c r="Q128" s="105"/>
      <c r="R128" s="201">
        <f>R129+R421</f>
        <v>53.573914579999993</v>
      </c>
      <c r="S128" s="105"/>
      <c r="T128" s="202">
        <f>T129+T421</f>
        <v>42.516189999999995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155</v>
      </c>
      <c r="BK128" s="203">
        <f>BK129+BK421</f>
        <v>0</v>
      </c>
    </row>
    <row r="129" s="12" customFormat="1" ht="25.92" customHeight="1">
      <c r="A129" s="12"/>
      <c r="B129" s="204"/>
      <c r="C129" s="205"/>
      <c r="D129" s="206" t="s">
        <v>75</v>
      </c>
      <c r="E129" s="207" t="s">
        <v>182</v>
      </c>
      <c r="F129" s="207" t="s">
        <v>183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P130+P280+P289+P327+P365+P401+P404+P418</f>
        <v>0</v>
      </c>
      <c r="Q129" s="212"/>
      <c r="R129" s="213">
        <f>R130+R280+R289+R327+R365+R401+R404+R418</f>
        <v>53.464334579999992</v>
      </c>
      <c r="S129" s="212"/>
      <c r="T129" s="214">
        <f>T130+T280+T289+T327+T365+T401+T404+T418</f>
        <v>42.516189999999995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76</v>
      </c>
      <c r="AY129" s="215" t="s">
        <v>184</v>
      </c>
      <c r="BK129" s="217">
        <f>BK130+BK280+BK289+BK327+BK365+BK401+BK404+BK418</f>
        <v>0</v>
      </c>
    </row>
    <row r="130" s="12" customFormat="1" ht="22.8" customHeight="1">
      <c r="A130" s="12"/>
      <c r="B130" s="204"/>
      <c r="C130" s="205"/>
      <c r="D130" s="206" t="s">
        <v>75</v>
      </c>
      <c r="E130" s="218" t="s">
        <v>84</v>
      </c>
      <c r="F130" s="218" t="s">
        <v>185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SUM(P131:P279)</f>
        <v>0</v>
      </c>
      <c r="Q130" s="212"/>
      <c r="R130" s="213">
        <f>SUM(R131:R279)</f>
        <v>0.54976040000000004</v>
      </c>
      <c r="S130" s="212"/>
      <c r="T130" s="214">
        <f>SUM(T131:T279)</f>
        <v>41.731189999999998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84</v>
      </c>
      <c r="AY130" s="215" t="s">
        <v>184</v>
      </c>
      <c r="BK130" s="217">
        <f>SUM(BK131:BK279)</f>
        <v>0</v>
      </c>
    </row>
    <row r="131" s="2" customFormat="1" ht="24.15" customHeight="1">
      <c r="A131" s="39"/>
      <c r="B131" s="40"/>
      <c r="C131" s="220" t="s">
        <v>84</v>
      </c>
      <c r="D131" s="220" t="s">
        <v>186</v>
      </c>
      <c r="E131" s="221" t="s">
        <v>914</v>
      </c>
      <c r="F131" s="222" t="s">
        <v>915</v>
      </c>
      <c r="G131" s="223" t="s">
        <v>189</v>
      </c>
      <c r="H131" s="224">
        <v>36.479999999999997</v>
      </c>
      <c r="I131" s="225"/>
      <c r="J131" s="226">
        <f>ROUND(I131*H131,2)</f>
        <v>0</v>
      </c>
      <c r="K131" s="222" t="s">
        <v>190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0.23499999999999999</v>
      </c>
      <c r="T131" s="230">
        <f>S131*H131</f>
        <v>8.5727999999999991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191</v>
      </c>
      <c r="AT131" s="231" t="s">
        <v>186</v>
      </c>
      <c r="AU131" s="231" t="s">
        <v>87</v>
      </c>
      <c r="AY131" s="18" t="s">
        <v>184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191</v>
      </c>
      <c r="BM131" s="231" t="s">
        <v>916</v>
      </c>
    </row>
    <row r="132" s="13" customFormat="1">
      <c r="A132" s="13"/>
      <c r="B132" s="233"/>
      <c r="C132" s="234"/>
      <c r="D132" s="235" t="s">
        <v>193</v>
      </c>
      <c r="E132" s="236" t="s">
        <v>1</v>
      </c>
      <c r="F132" s="237" t="s">
        <v>917</v>
      </c>
      <c r="G132" s="234"/>
      <c r="H132" s="236" t="s">
        <v>1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193</v>
      </c>
      <c r="AU132" s="243" t="s">
        <v>87</v>
      </c>
      <c r="AV132" s="13" t="s">
        <v>84</v>
      </c>
      <c r="AW132" s="13" t="s">
        <v>32</v>
      </c>
      <c r="AX132" s="13" t="s">
        <v>76</v>
      </c>
      <c r="AY132" s="243" t="s">
        <v>184</v>
      </c>
    </row>
    <row r="133" s="14" customFormat="1">
      <c r="A133" s="14"/>
      <c r="B133" s="244"/>
      <c r="C133" s="245"/>
      <c r="D133" s="235" t="s">
        <v>193</v>
      </c>
      <c r="E133" s="246" t="s">
        <v>1</v>
      </c>
      <c r="F133" s="247" t="s">
        <v>918</v>
      </c>
      <c r="G133" s="245"/>
      <c r="H133" s="248">
        <v>36.479999999999997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193</v>
      </c>
      <c r="AU133" s="254" t="s">
        <v>87</v>
      </c>
      <c r="AV133" s="14" t="s">
        <v>87</v>
      </c>
      <c r="AW133" s="14" t="s">
        <v>32</v>
      </c>
      <c r="AX133" s="14" t="s">
        <v>84</v>
      </c>
      <c r="AY133" s="254" t="s">
        <v>184</v>
      </c>
    </row>
    <row r="134" s="2" customFormat="1" ht="24.15" customHeight="1">
      <c r="A134" s="39"/>
      <c r="B134" s="40"/>
      <c r="C134" s="220" t="s">
        <v>87</v>
      </c>
      <c r="D134" s="220" t="s">
        <v>186</v>
      </c>
      <c r="E134" s="221" t="s">
        <v>187</v>
      </c>
      <c r="F134" s="222" t="s">
        <v>188</v>
      </c>
      <c r="G134" s="223" t="s">
        <v>189</v>
      </c>
      <c r="H134" s="224">
        <v>18.899999999999999</v>
      </c>
      <c r="I134" s="225"/>
      <c r="J134" s="226">
        <f>ROUND(I134*H134,2)</f>
        <v>0</v>
      </c>
      <c r="K134" s="222" t="s">
        <v>190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0.41699999999999998</v>
      </c>
      <c r="T134" s="230">
        <f>S134*H134</f>
        <v>7.8812999999999986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191</v>
      </c>
      <c r="AT134" s="231" t="s">
        <v>186</v>
      </c>
      <c r="AU134" s="231" t="s">
        <v>87</v>
      </c>
      <c r="AY134" s="18" t="s">
        <v>184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191</v>
      </c>
      <c r="BM134" s="231" t="s">
        <v>192</v>
      </c>
    </row>
    <row r="135" s="13" customFormat="1">
      <c r="A135" s="13"/>
      <c r="B135" s="233"/>
      <c r="C135" s="234"/>
      <c r="D135" s="235" t="s">
        <v>193</v>
      </c>
      <c r="E135" s="236" t="s">
        <v>1</v>
      </c>
      <c r="F135" s="237" t="s">
        <v>194</v>
      </c>
      <c r="G135" s="234"/>
      <c r="H135" s="236" t="s">
        <v>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193</v>
      </c>
      <c r="AU135" s="243" t="s">
        <v>87</v>
      </c>
      <c r="AV135" s="13" t="s">
        <v>84</v>
      </c>
      <c r="AW135" s="13" t="s">
        <v>32</v>
      </c>
      <c r="AX135" s="13" t="s">
        <v>76</v>
      </c>
      <c r="AY135" s="243" t="s">
        <v>184</v>
      </c>
    </row>
    <row r="136" s="14" customFormat="1">
      <c r="A136" s="14"/>
      <c r="B136" s="244"/>
      <c r="C136" s="245"/>
      <c r="D136" s="235" t="s">
        <v>193</v>
      </c>
      <c r="E136" s="246" t="s">
        <v>143</v>
      </c>
      <c r="F136" s="247" t="s">
        <v>919</v>
      </c>
      <c r="G136" s="245"/>
      <c r="H136" s="248">
        <v>18.899999999999999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193</v>
      </c>
      <c r="AU136" s="254" t="s">
        <v>87</v>
      </c>
      <c r="AV136" s="14" t="s">
        <v>87</v>
      </c>
      <c r="AW136" s="14" t="s">
        <v>32</v>
      </c>
      <c r="AX136" s="14" t="s">
        <v>84</v>
      </c>
      <c r="AY136" s="254" t="s">
        <v>184</v>
      </c>
    </row>
    <row r="137" s="2" customFormat="1" ht="24.15" customHeight="1">
      <c r="A137" s="39"/>
      <c r="B137" s="40"/>
      <c r="C137" s="220" t="s">
        <v>14</v>
      </c>
      <c r="D137" s="220" t="s">
        <v>186</v>
      </c>
      <c r="E137" s="221" t="s">
        <v>200</v>
      </c>
      <c r="F137" s="222" t="s">
        <v>201</v>
      </c>
      <c r="G137" s="223" t="s">
        <v>189</v>
      </c>
      <c r="H137" s="224">
        <v>1.25</v>
      </c>
      <c r="I137" s="225"/>
      <c r="J137" s="226">
        <f>ROUND(I137*H137,2)</f>
        <v>0</v>
      </c>
      <c r="K137" s="222" t="s">
        <v>190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0.40799999999999997</v>
      </c>
      <c r="T137" s="230">
        <f>S137*H137</f>
        <v>0.51000000000000001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191</v>
      </c>
      <c r="AT137" s="231" t="s">
        <v>186</v>
      </c>
      <c r="AU137" s="231" t="s">
        <v>87</v>
      </c>
      <c r="AY137" s="18" t="s">
        <v>184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191</v>
      </c>
      <c r="BM137" s="231" t="s">
        <v>202</v>
      </c>
    </row>
    <row r="138" s="13" customFormat="1">
      <c r="A138" s="13"/>
      <c r="B138" s="233"/>
      <c r="C138" s="234"/>
      <c r="D138" s="235" t="s">
        <v>193</v>
      </c>
      <c r="E138" s="236" t="s">
        <v>1</v>
      </c>
      <c r="F138" s="237" t="s">
        <v>194</v>
      </c>
      <c r="G138" s="234"/>
      <c r="H138" s="236" t="s">
        <v>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193</v>
      </c>
      <c r="AU138" s="243" t="s">
        <v>87</v>
      </c>
      <c r="AV138" s="13" t="s">
        <v>84</v>
      </c>
      <c r="AW138" s="13" t="s">
        <v>32</v>
      </c>
      <c r="AX138" s="13" t="s">
        <v>76</v>
      </c>
      <c r="AY138" s="243" t="s">
        <v>184</v>
      </c>
    </row>
    <row r="139" s="13" customFormat="1">
      <c r="A139" s="13"/>
      <c r="B139" s="233"/>
      <c r="C139" s="234"/>
      <c r="D139" s="235" t="s">
        <v>193</v>
      </c>
      <c r="E139" s="236" t="s">
        <v>1</v>
      </c>
      <c r="F139" s="237" t="s">
        <v>203</v>
      </c>
      <c r="G139" s="234"/>
      <c r="H139" s="236" t="s">
        <v>1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193</v>
      </c>
      <c r="AU139" s="243" t="s">
        <v>87</v>
      </c>
      <c r="AV139" s="13" t="s">
        <v>84</v>
      </c>
      <c r="AW139" s="13" t="s">
        <v>32</v>
      </c>
      <c r="AX139" s="13" t="s">
        <v>76</v>
      </c>
      <c r="AY139" s="243" t="s">
        <v>184</v>
      </c>
    </row>
    <row r="140" s="14" customFormat="1">
      <c r="A140" s="14"/>
      <c r="B140" s="244"/>
      <c r="C140" s="245"/>
      <c r="D140" s="235" t="s">
        <v>193</v>
      </c>
      <c r="E140" s="246" t="s">
        <v>1</v>
      </c>
      <c r="F140" s="247" t="s">
        <v>920</v>
      </c>
      <c r="G140" s="245"/>
      <c r="H140" s="248">
        <v>1.25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193</v>
      </c>
      <c r="AU140" s="254" t="s">
        <v>87</v>
      </c>
      <c r="AV140" s="14" t="s">
        <v>87</v>
      </c>
      <c r="AW140" s="14" t="s">
        <v>32</v>
      </c>
      <c r="AX140" s="14" t="s">
        <v>84</v>
      </c>
      <c r="AY140" s="254" t="s">
        <v>184</v>
      </c>
    </row>
    <row r="141" s="2" customFormat="1" ht="24.15" customHeight="1">
      <c r="A141" s="39"/>
      <c r="B141" s="40"/>
      <c r="C141" s="220" t="s">
        <v>191</v>
      </c>
      <c r="D141" s="220" t="s">
        <v>186</v>
      </c>
      <c r="E141" s="221" t="s">
        <v>205</v>
      </c>
      <c r="F141" s="222" t="s">
        <v>206</v>
      </c>
      <c r="G141" s="223" t="s">
        <v>189</v>
      </c>
      <c r="H141" s="224">
        <v>39.762</v>
      </c>
      <c r="I141" s="225"/>
      <c r="J141" s="226">
        <f>ROUND(I141*H141,2)</f>
        <v>0</v>
      </c>
      <c r="K141" s="222" t="s">
        <v>190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0.44</v>
      </c>
      <c r="T141" s="230">
        <f>S141*H141</f>
        <v>17.495280000000001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191</v>
      </c>
      <c r="AT141" s="231" t="s">
        <v>186</v>
      </c>
      <c r="AU141" s="231" t="s">
        <v>87</v>
      </c>
      <c r="AY141" s="18" t="s">
        <v>184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191</v>
      </c>
      <c r="BM141" s="231" t="s">
        <v>207</v>
      </c>
    </row>
    <row r="142" s="13" customFormat="1">
      <c r="A142" s="13"/>
      <c r="B142" s="233"/>
      <c r="C142" s="234"/>
      <c r="D142" s="235" t="s">
        <v>193</v>
      </c>
      <c r="E142" s="236" t="s">
        <v>1</v>
      </c>
      <c r="F142" s="237" t="s">
        <v>194</v>
      </c>
      <c r="G142" s="234"/>
      <c r="H142" s="236" t="s">
        <v>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193</v>
      </c>
      <c r="AU142" s="243" t="s">
        <v>87</v>
      </c>
      <c r="AV142" s="13" t="s">
        <v>84</v>
      </c>
      <c r="AW142" s="13" t="s">
        <v>32</v>
      </c>
      <c r="AX142" s="13" t="s">
        <v>76</v>
      </c>
      <c r="AY142" s="243" t="s">
        <v>184</v>
      </c>
    </row>
    <row r="143" s="14" customFormat="1">
      <c r="A143" s="14"/>
      <c r="B143" s="244"/>
      <c r="C143" s="245"/>
      <c r="D143" s="235" t="s">
        <v>193</v>
      </c>
      <c r="E143" s="246" t="s">
        <v>102</v>
      </c>
      <c r="F143" s="247" t="s">
        <v>921</v>
      </c>
      <c r="G143" s="245"/>
      <c r="H143" s="248">
        <v>9.2639999999999993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193</v>
      </c>
      <c r="AU143" s="254" t="s">
        <v>87</v>
      </c>
      <c r="AV143" s="14" t="s">
        <v>87</v>
      </c>
      <c r="AW143" s="14" t="s">
        <v>32</v>
      </c>
      <c r="AX143" s="14" t="s">
        <v>76</v>
      </c>
      <c r="AY143" s="254" t="s">
        <v>184</v>
      </c>
    </row>
    <row r="144" s="14" customFormat="1">
      <c r="A144" s="14"/>
      <c r="B144" s="244"/>
      <c r="C144" s="245"/>
      <c r="D144" s="235" t="s">
        <v>193</v>
      </c>
      <c r="E144" s="246" t="s">
        <v>141</v>
      </c>
      <c r="F144" s="247" t="s">
        <v>922</v>
      </c>
      <c r="G144" s="245"/>
      <c r="H144" s="248">
        <v>9.9000000000000004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193</v>
      </c>
      <c r="AU144" s="254" t="s">
        <v>87</v>
      </c>
      <c r="AV144" s="14" t="s">
        <v>87</v>
      </c>
      <c r="AW144" s="14" t="s">
        <v>32</v>
      </c>
      <c r="AX144" s="14" t="s">
        <v>76</v>
      </c>
      <c r="AY144" s="254" t="s">
        <v>184</v>
      </c>
    </row>
    <row r="145" s="14" customFormat="1">
      <c r="A145" s="14"/>
      <c r="B145" s="244"/>
      <c r="C145" s="245"/>
      <c r="D145" s="235" t="s">
        <v>193</v>
      </c>
      <c r="E145" s="246" t="s">
        <v>1</v>
      </c>
      <c r="F145" s="247" t="s">
        <v>923</v>
      </c>
      <c r="G145" s="245"/>
      <c r="H145" s="248">
        <v>1.7250000000000001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193</v>
      </c>
      <c r="AU145" s="254" t="s">
        <v>87</v>
      </c>
      <c r="AV145" s="14" t="s">
        <v>87</v>
      </c>
      <c r="AW145" s="14" t="s">
        <v>32</v>
      </c>
      <c r="AX145" s="14" t="s">
        <v>76</v>
      </c>
      <c r="AY145" s="254" t="s">
        <v>184</v>
      </c>
    </row>
    <row r="146" s="14" customFormat="1">
      <c r="A146" s="14"/>
      <c r="B146" s="244"/>
      <c r="C146" s="245"/>
      <c r="D146" s="235" t="s">
        <v>193</v>
      </c>
      <c r="E146" s="246" t="s">
        <v>1</v>
      </c>
      <c r="F146" s="247" t="s">
        <v>924</v>
      </c>
      <c r="G146" s="245"/>
      <c r="H146" s="248">
        <v>17.873000000000001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193</v>
      </c>
      <c r="AU146" s="254" t="s">
        <v>87</v>
      </c>
      <c r="AV146" s="14" t="s">
        <v>87</v>
      </c>
      <c r="AW146" s="14" t="s">
        <v>32</v>
      </c>
      <c r="AX146" s="14" t="s">
        <v>76</v>
      </c>
      <c r="AY146" s="254" t="s">
        <v>184</v>
      </c>
    </row>
    <row r="147" s="14" customFormat="1">
      <c r="A147" s="14"/>
      <c r="B147" s="244"/>
      <c r="C147" s="245"/>
      <c r="D147" s="235" t="s">
        <v>193</v>
      </c>
      <c r="E147" s="246" t="s">
        <v>1</v>
      </c>
      <c r="F147" s="247" t="s">
        <v>925</v>
      </c>
      <c r="G147" s="245"/>
      <c r="H147" s="248">
        <v>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193</v>
      </c>
      <c r="AU147" s="254" t="s">
        <v>87</v>
      </c>
      <c r="AV147" s="14" t="s">
        <v>87</v>
      </c>
      <c r="AW147" s="14" t="s">
        <v>32</v>
      </c>
      <c r="AX147" s="14" t="s">
        <v>76</v>
      </c>
      <c r="AY147" s="254" t="s">
        <v>184</v>
      </c>
    </row>
    <row r="148" s="15" customFormat="1">
      <c r="A148" s="15"/>
      <c r="B148" s="255"/>
      <c r="C148" s="256"/>
      <c r="D148" s="235" t="s">
        <v>193</v>
      </c>
      <c r="E148" s="257" t="s">
        <v>1</v>
      </c>
      <c r="F148" s="258" t="s">
        <v>128</v>
      </c>
      <c r="G148" s="256"/>
      <c r="H148" s="259">
        <v>39.762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5" t="s">
        <v>193</v>
      </c>
      <c r="AU148" s="265" t="s">
        <v>87</v>
      </c>
      <c r="AV148" s="15" t="s">
        <v>191</v>
      </c>
      <c r="AW148" s="15" t="s">
        <v>32</v>
      </c>
      <c r="AX148" s="15" t="s">
        <v>84</v>
      </c>
      <c r="AY148" s="265" t="s">
        <v>184</v>
      </c>
    </row>
    <row r="149" s="2" customFormat="1" ht="24.15" customHeight="1">
      <c r="A149" s="39"/>
      <c r="B149" s="40"/>
      <c r="C149" s="220" t="s">
        <v>210</v>
      </c>
      <c r="D149" s="220" t="s">
        <v>186</v>
      </c>
      <c r="E149" s="221" t="s">
        <v>211</v>
      </c>
      <c r="F149" s="222" t="s">
        <v>212</v>
      </c>
      <c r="G149" s="223" t="s">
        <v>189</v>
      </c>
      <c r="H149" s="224">
        <v>20.07</v>
      </c>
      <c r="I149" s="225"/>
      <c r="J149" s="226">
        <f>ROUND(I149*H149,2)</f>
        <v>0</v>
      </c>
      <c r="K149" s="222" t="s">
        <v>190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0.22</v>
      </c>
      <c r="T149" s="230">
        <f>S149*H149</f>
        <v>4.4154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191</v>
      </c>
      <c r="AT149" s="231" t="s">
        <v>186</v>
      </c>
      <c r="AU149" s="231" t="s">
        <v>87</v>
      </c>
      <c r="AY149" s="18" t="s">
        <v>184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191</v>
      </c>
      <c r="BM149" s="231" t="s">
        <v>213</v>
      </c>
    </row>
    <row r="150" s="13" customFormat="1">
      <c r="A150" s="13"/>
      <c r="B150" s="233"/>
      <c r="C150" s="234"/>
      <c r="D150" s="235" t="s">
        <v>193</v>
      </c>
      <c r="E150" s="236" t="s">
        <v>1</v>
      </c>
      <c r="F150" s="237" t="s">
        <v>194</v>
      </c>
      <c r="G150" s="234"/>
      <c r="H150" s="236" t="s">
        <v>1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193</v>
      </c>
      <c r="AU150" s="243" t="s">
        <v>87</v>
      </c>
      <c r="AV150" s="13" t="s">
        <v>84</v>
      </c>
      <c r="AW150" s="13" t="s">
        <v>32</v>
      </c>
      <c r="AX150" s="13" t="s">
        <v>76</v>
      </c>
      <c r="AY150" s="243" t="s">
        <v>184</v>
      </c>
    </row>
    <row r="151" s="14" customFormat="1">
      <c r="A151" s="14"/>
      <c r="B151" s="244"/>
      <c r="C151" s="245"/>
      <c r="D151" s="235" t="s">
        <v>193</v>
      </c>
      <c r="E151" s="246" t="s">
        <v>139</v>
      </c>
      <c r="F151" s="247" t="s">
        <v>926</v>
      </c>
      <c r="G151" s="245"/>
      <c r="H151" s="248">
        <v>20.07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193</v>
      </c>
      <c r="AU151" s="254" t="s">
        <v>87</v>
      </c>
      <c r="AV151" s="14" t="s">
        <v>87</v>
      </c>
      <c r="AW151" s="14" t="s">
        <v>32</v>
      </c>
      <c r="AX151" s="14" t="s">
        <v>84</v>
      </c>
      <c r="AY151" s="254" t="s">
        <v>184</v>
      </c>
    </row>
    <row r="152" s="2" customFormat="1" ht="24.15" customHeight="1">
      <c r="A152" s="39"/>
      <c r="B152" s="40"/>
      <c r="C152" s="220" t="s">
        <v>137</v>
      </c>
      <c r="D152" s="220" t="s">
        <v>186</v>
      </c>
      <c r="E152" s="221" t="s">
        <v>927</v>
      </c>
      <c r="F152" s="222" t="s">
        <v>928</v>
      </c>
      <c r="G152" s="223" t="s">
        <v>189</v>
      </c>
      <c r="H152" s="224">
        <v>1.3300000000000001</v>
      </c>
      <c r="I152" s="225"/>
      <c r="J152" s="226">
        <f>ROUND(I152*H152,2)</f>
        <v>0</v>
      </c>
      <c r="K152" s="222" t="s">
        <v>190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0.625</v>
      </c>
      <c r="T152" s="230">
        <f>S152*H152</f>
        <v>0.83125000000000004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191</v>
      </c>
      <c r="AT152" s="231" t="s">
        <v>186</v>
      </c>
      <c r="AU152" s="231" t="s">
        <v>87</v>
      </c>
      <c r="AY152" s="18" t="s">
        <v>184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191</v>
      </c>
      <c r="BM152" s="231" t="s">
        <v>929</v>
      </c>
    </row>
    <row r="153" s="13" customFormat="1">
      <c r="A153" s="13"/>
      <c r="B153" s="233"/>
      <c r="C153" s="234"/>
      <c r="D153" s="235" t="s">
        <v>193</v>
      </c>
      <c r="E153" s="236" t="s">
        <v>1</v>
      </c>
      <c r="F153" s="237" t="s">
        <v>194</v>
      </c>
      <c r="G153" s="234"/>
      <c r="H153" s="236" t="s">
        <v>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193</v>
      </c>
      <c r="AU153" s="243" t="s">
        <v>87</v>
      </c>
      <c r="AV153" s="13" t="s">
        <v>84</v>
      </c>
      <c r="AW153" s="13" t="s">
        <v>32</v>
      </c>
      <c r="AX153" s="13" t="s">
        <v>76</v>
      </c>
      <c r="AY153" s="243" t="s">
        <v>184</v>
      </c>
    </row>
    <row r="154" s="14" customFormat="1">
      <c r="A154" s="14"/>
      <c r="B154" s="244"/>
      <c r="C154" s="245"/>
      <c r="D154" s="235" t="s">
        <v>193</v>
      </c>
      <c r="E154" s="246" t="s">
        <v>1</v>
      </c>
      <c r="F154" s="247" t="s">
        <v>930</v>
      </c>
      <c r="G154" s="245"/>
      <c r="H154" s="248">
        <v>0.33000000000000002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193</v>
      </c>
      <c r="AU154" s="254" t="s">
        <v>87</v>
      </c>
      <c r="AV154" s="14" t="s">
        <v>87</v>
      </c>
      <c r="AW154" s="14" t="s">
        <v>32</v>
      </c>
      <c r="AX154" s="14" t="s">
        <v>76</v>
      </c>
      <c r="AY154" s="254" t="s">
        <v>184</v>
      </c>
    </row>
    <row r="155" s="14" customFormat="1">
      <c r="A155" s="14"/>
      <c r="B155" s="244"/>
      <c r="C155" s="245"/>
      <c r="D155" s="235" t="s">
        <v>193</v>
      </c>
      <c r="E155" s="246" t="s">
        <v>1</v>
      </c>
      <c r="F155" s="247" t="s">
        <v>925</v>
      </c>
      <c r="G155" s="245"/>
      <c r="H155" s="248">
        <v>1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193</v>
      </c>
      <c r="AU155" s="254" t="s">
        <v>87</v>
      </c>
      <c r="AV155" s="14" t="s">
        <v>87</v>
      </c>
      <c r="AW155" s="14" t="s">
        <v>32</v>
      </c>
      <c r="AX155" s="14" t="s">
        <v>76</v>
      </c>
      <c r="AY155" s="254" t="s">
        <v>184</v>
      </c>
    </row>
    <row r="156" s="15" customFormat="1">
      <c r="A156" s="15"/>
      <c r="B156" s="255"/>
      <c r="C156" s="256"/>
      <c r="D156" s="235" t="s">
        <v>193</v>
      </c>
      <c r="E156" s="257" t="s">
        <v>1</v>
      </c>
      <c r="F156" s="258" t="s">
        <v>128</v>
      </c>
      <c r="G156" s="256"/>
      <c r="H156" s="259">
        <v>1.3300000000000001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193</v>
      </c>
      <c r="AU156" s="265" t="s">
        <v>87</v>
      </c>
      <c r="AV156" s="15" t="s">
        <v>191</v>
      </c>
      <c r="AW156" s="15" t="s">
        <v>32</v>
      </c>
      <c r="AX156" s="15" t="s">
        <v>84</v>
      </c>
      <c r="AY156" s="265" t="s">
        <v>184</v>
      </c>
    </row>
    <row r="157" s="2" customFormat="1" ht="24.15" customHeight="1">
      <c r="A157" s="39"/>
      <c r="B157" s="40"/>
      <c r="C157" s="220" t="s">
        <v>220</v>
      </c>
      <c r="D157" s="220" t="s">
        <v>186</v>
      </c>
      <c r="E157" s="221" t="s">
        <v>931</v>
      </c>
      <c r="F157" s="222" t="s">
        <v>932</v>
      </c>
      <c r="G157" s="223" t="s">
        <v>189</v>
      </c>
      <c r="H157" s="224">
        <v>3.4199999999999999</v>
      </c>
      <c r="I157" s="225"/>
      <c r="J157" s="226">
        <f>ROUND(I157*H157,2)</f>
        <v>0</v>
      </c>
      <c r="K157" s="222" t="s">
        <v>190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</v>
      </c>
      <c r="R157" s="229">
        <f>Q157*H157</f>
        <v>0</v>
      </c>
      <c r="S157" s="229">
        <v>0.098000000000000004</v>
      </c>
      <c r="T157" s="230">
        <f>S157*H157</f>
        <v>0.33516000000000001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191</v>
      </c>
      <c r="AT157" s="231" t="s">
        <v>186</v>
      </c>
      <c r="AU157" s="231" t="s">
        <v>87</v>
      </c>
      <c r="AY157" s="18" t="s">
        <v>184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191</v>
      </c>
      <c r="BM157" s="231" t="s">
        <v>933</v>
      </c>
    </row>
    <row r="158" s="13" customFormat="1">
      <c r="A158" s="13"/>
      <c r="B158" s="233"/>
      <c r="C158" s="234"/>
      <c r="D158" s="235" t="s">
        <v>193</v>
      </c>
      <c r="E158" s="236" t="s">
        <v>1</v>
      </c>
      <c r="F158" s="237" t="s">
        <v>194</v>
      </c>
      <c r="G158" s="234"/>
      <c r="H158" s="236" t="s">
        <v>1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193</v>
      </c>
      <c r="AU158" s="243" t="s">
        <v>87</v>
      </c>
      <c r="AV158" s="13" t="s">
        <v>84</v>
      </c>
      <c r="AW158" s="13" t="s">
        <v>32</v>
      </c>
      <c r="AX158" s="13" t="s">
        <v>76</v>
      </c>
      <c r="AY158" s="243" t="s">
        <v>184</v>
      </c>
    </row>
    <row r="159" s="14" customFormat="1">
      <c r="A159" s="14"/>
      <c r="B159" s="244"/>
      <c r="C159" s="245"/>
      <c r="D159" s="235" t="s">
        <v>193</v>
      </c>
      <c r="E159" s="246" t="s">
        <v>1</v>
      </c>
      <c r="F159" s="247" t="s">
        <v>934</v>
      </c>
      <c r="G159" s="245"/>
      <c r="H159" s="248">
        <v>3.4199999999999999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193</v>
      </c>
      <c r="AU159" s="254" t="s">
        <v>87</v>
      </c>
      <c r="AV159" s="14" t="s">
        <v>87</v>
      </c>
      <c r="AW159" s="14" t="s">
        <v>32</v>
      </c>
      <c r="AX159" s="14" t="s">
        <v>84</v>
      </c>
      <c r="AY159" s="254" t="s">
        <v>184</v>
      </c>
    </row>
    <row r="160" s="2" customFormat="1" ht="14.4" customHeight="1">
      <c r="A160" s="39"/>
      <c r="B160" s="40"/>
      <c r="C160" s="220" t="s">
        <v>226</v>
      </c>
      <c r="D160" s="220" t="s">
        <v>186</v>
      </c>
      <c r="E160" s="221" t="s">
        <v>935</v>
      </c>
      <c r="F160" s="222" t="s">
        <v>936</v>
      </c>
      <c r="G160" s="223" t="s">
        <v>217</v>
      </c>
      <c r="H160" s="224">
        <v>3</v>
      </c>
      <c r="I160" s="225"/>
      <c r="J160" s="226">
        <f>ROUND(I160*H160,2)</f>
        <v>0</v>
      </c>
      <c r="K160" s="222" t="s">
        <v>190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</v>
      </c>
      <c r="R160" s="229">
        <f>Q160*H160</f>
        <v>0</v>
      </c>
      <c r="S160" s="229">
        <v>0.28999999999999998</v>
      </c>
      <c r="T160" s="230">
        <f>S160*H160</f>
        <v>0.86999999999999988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191</v>
      </c>
      <c r="AT160" s="231" t="s">
        <v>186</v>
      </c>
      <c r="AU160" s="231" t="s">
        <v>87</v>
      </c>
      <c r="AY160" s="18" t="s">
        <v>184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191</v>
      </c>
      <c r="BM160" s="231" t="s">
        <v>937</v>
      </c>
    </row>
    <row r="161" s="13" customFormat="1">
      <c r="A161" s="13"/>
      <c r="B161" s="233"/>
      <c r="C161" s="234"/>
      <c r="D161" s="235" t="s">
        <v>193</v>
      </c>
      <c r="E161" s="236" t="s">
        <v>1</v>
      </c>
      <c r="F161" s="237" t="s">
        <v>194</v>
      </c>
      <c r="G161" s="234"/>
      <c r="H161" s="236" t="s">
        <v>1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193</v>
      </c>
      <c r="AU161" s="243" t="s">
        <v>87</v>
      </c>
      <c r="AV161" s="13" t="s">
        <v>84</v>
      </c>
      <c r="AW161" s="13" t="s">
        <v>32</v>
      </c>
      <c r="AX161" s="13" t="s">
        <v>76</v>
      </c>
      <c r="AY161" s="243" t="s">
        <v>184</v>
      </c>
    </row>
    <row r="162" s="14" customFormat="1">
      <c r="A162" s="14"/>
      <c r="B162" s="244"/>
      <c r="C162" s="245"/>
      <c r="D162" s="235" t="s">
        <v>193</v>
      </c>
      <c r="E162" s="246" t="s">
        <v>1</v>
      </c>
      <c r="F162" s="247" t="s">
        <v>938</v>
      </c>
      <c r="G162" s="245"/>
      <c r="H162" s="248">
        <v>3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193</v>
      </c>
      <c r="AU162" s="254" t="s">
        <v>87</v>
      </c>
      <c r="AV162" s="14" t="s">
        <v>87</v>
      </c>
      <c r="AW162" s="14" t="s">
        <v>32</v>
      </c>
      <c r="AX162" s="14" t="s">
        <v>84</v>
      </c>
      <c r="AY162" s="254" t="s">
        <v>184</v>
      </c>
    </row>
    <row r="163" s="2" customFormat="1" ht="14.4" customHeight="1">
      <c r="A163" s="39"/>
      <c r="B163" s="40"/>
      <c r="C163" s="220" t="s">
        <v>232</v>
      </c>
      <c r="D163" s="220" t="s">
        <v>186</v>
      </c>
      <c r="E163" s="221" t="s">
        <v>215</v>
      </c>
      <c r="F163" s="222" t="s">
        <v>216</v>
      </c>
      <c r="G163" s="223" t="s">
        <v>217</v>
      </c>
      <c r="H163" s="224">
        <v>4</v>
      </c>
      <c r="I163" s="225"/>
      <c r="J163" s="226">
        <f>ROUND(I163*H163,2)</f>
        <v>0</v>
      </c>
      <c r="K163" s="222" t="s">
        <v>190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0.20499999999999999</v>
      </c>
      <c r="T163" s="230">
        <f>S163*H163</f>
        <v>0.81999999999999995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191</v>
      </c>
      <c r="AT163" s="231" t="s">
        <v>186</v>
      </c>
      <c r="AU163" s="231" t="s">
        <v>87</v>
      </c>
      <c r="AY163" s="18" t="s">
        <v>184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191</v>
      </c>
      <c r="BM163" s="231" t="s">
        <v>218</v>
      </c>
    </row>
    <row r="164" s="13" customFormat="1">
      <c r="A164" s="13"/>
      <c r="B164" s="233"/>
      <c r="C164" s="234"/>
      <c r="D164" s="235" t="s">
        <v>193</v>
      </c>
      <c r="E164" s="236" t="s">
        <v>1</v>
      </c>
      <c r="F164" s="237" t="s">
        <v>194</v>
      </c>
      <c r="G164" s="234"/>
      <c r="H164" s="236" t="s">
        <v>1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193</v>
      </c>
      <c r="AU164" s="243" t="s">
        <v>87</v>
      </c>
      <c r="AV164" s="13" t="s">
        <v>84</v>
      </c>
      <c r="AW164" s="13" t="s">
        <v>32</v>
      </c>
      <c r="AX164" s="13" t="s">
        <v>76</v>
      </c>
      <c r="AY164" s="243" t="s">
        <v>184</v>
      </c>
    </row>
    <row r="165" s="14" customFormat="1">
      <c r="A165" s="14"/>
      <c r="B165" s="244"/>
      <c r="C165" s="245"/>
      <c r="D165" s="235" t="s">
        <v>193</v>
      </c>
      <c r="E165" s="246" t="s">
        <v>1</v>
      </c>
      <c r="F165" s="247" t="s">
        <v>939</v>
      </c>
      <c r="G165" s="245"/>
      <c r="H165" s="248">
        <v>4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193</v>
      </c>
      <c r="AU165" s="254" t="s">
        <v>87</v>
      </c>
      <c r="AV165" s="14" t="s">
        <v>87</v>
      </c>
      <c r="AW165" s="14" t="s">
        <v>32</v>
      </c>
      <c r="AX165" s="14" t="s">
        <v>84</v>
      </c>
      <c r="AY165" s="254" t="s">
        <v>184</v>
      </c>
    </row>
    <row r="166" s="2" customFormat="1" ht="24.15" customHeight="1">
      <c r="A166" s="39"/>
      <c r="B166" s="40"/>
      <c r="C166" s="220" t="s">
        <v>237</v>
      </c>
      <c r="D166" s="220" t="s">
        <v>186</v>
      </c>
      <c r="E166" s="221" t="s">
        <v>221</v>
      </c>
      <c r="F166" s="222" t="s">
        <v>222</v>
      </c>
      <c r="G166" s="223" t="s">
        <v>223</v>
      </c>
      <c r="H166" s="224">
        <v>31</v>
      </c>
      <c r="I166" s="225"/>
      <c r="J166" s="226">
        <f>ROUND(I166*H166,2)</f>
        <v>0</v>
      </c>
      <c r="K166" s="222" t="s">
        <v>190</v>
      </c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3.0000000000000001E-05</v>
      </c>
      <c r="R166" s="229">
        <f>Q166*H166</f>
        <v>0.00093000000000000005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191</v>
      </c>
      <c r="AT166" s="231" t="s">
        <v>186</v>
      </c>
      <c r="AU166" s="231" t="s">
        <v>87</v>
      </c>
      <c r="AY166" s="18" t="s">
        <v>184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191</v>
      </c>
      <c r="BM166" s="231" t="s">
        <v>224</v>
      </c>
    </row>
    <row r="167" s="13" customFormat="1">
      <c r="A167" s="13"/>
      <c r="B167" s="233"/>
      <c r="C167" s="234"/>
      <c r="D167" s="235" t="s">
        <v>193</v>
      </c>
      <c r="E167" s="236" t="s">
        <v>1</v>
      </c>
      <c r="F167" s="237" t="s">
        <v>194</v>
      </c>
      <c r="G167" s="234"/>
      <c r="H167" s="236" t="s">
        <v>1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193</v>
      </c>
      <c r="AU167" s="243" t="s">
        <v>87</v>
      </c>
      <c r="AV167" s="13" t="s">
        <v>84</v>
      </c>
      <c r="AW167" s="13" t="s">
        <v>32</v>
      </c>
      <c r="AX167" s="13" t="s">
        <v>76</v>
      </c>
      <c r="AY167" s="243" t="s">
        <v>184</v>
      </c>
    </row>
    <row r="168" s="14" customFormat="1">
      <c r="A168" s="14"/>
      <c r="B168" s="244"/>
      <c r="C168" s="245"/>
      <c r="D168" s="235" t="s">
        <v>193</v>
      </c>
      <c r="E168" s="246" t="s">
        <v>1</v>
      </c>
      <c r="F168" s="247" t="s">
        <v>375</v>
      </c>
      <c r="G168" s="245"/>
      <c r="H168" s="248">
        <v>31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193</v>
      </c>
      <c r="AU168" s="254" t="s">
        <v>87</v>
      </c>
      <c r="AV168" s="14" t="s">
        <v>87</v>
      </c>
      <c r="AW168" s="14" t="s">
        <v>32</v>
      </c>
      <c r="AX168" s="14" t="s">
        <v>84</v>
      </c>
      <c r="AY168" s="254" t="s">
        <v>184</v>
      </c>
    </row>
    <row r="169" s="2" customFormat="1" ht="24.15" customHeight="1">
      <c r="A169" s="39"/>
      <c r="B169" s="40"/>
      <c r="C169" s="220" t="s">
        <v>242</v>
      </c>
      <c r="D169" s="220" t="s">
        <v>186</v>
      </c>
      <c r="E169" s="221" t="s">
        <v>227</v>
      </c>
      <c r="F169" s="222" t="s">
        <v>228</v>
      </c>
      <c r="G169" s="223" t="s">
        <v>229</v>
      </c>
      <c r="H169" s="224">
        <v>3.1000000000000001</v>
      </c>
      <c r="I169" s="225"/>
      <c r="J169" s="226">
        <f>ROUND(I169*H169,2)</f>
        <v>0</v>
      </c>
      <c r="K169" s="222" t="s">
        <v>190</v>
      </c>
      <c r="L169" s="45"/>
      <c r="M169" s="227" t="s">
        <v>1</v>
      </c>
      <c r="N169" s="228" t="s">
        <v>41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191</v>
      </c>
      <c r="AT169" s="231" t="s">
        <v>186</v>
      </c>
      <c r="AU169" s="231" t="s">
        <v>87</v>
      </c>
      <c r="AY169" s="18" t="s">
        <v>184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191</v>
      </c>
      <c r="BM169" s="231" t="s">
        <v>230</v>
      </c>
    </row>
    <row r="170" s="13" customFormat="1">
      <c r="A170" s="13"/>
      <c r="B170" s="233"/>
      <c r="C170" s="234"/>
      <c r="D170" s="235" t="s">
        <v>193</v>
      </c>
      <c r="E170" s="236" t="s">
        <v>1</v>
      </c>
      <c r="F170" s="237" t="s">
        <v>194</v>
      </c>
      <c r="G170" s="234"/>
      <c r="H170" s="236" t="s">
        <v>1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193</v>
      </c>
      <c r="AU170" s="243" t="s">
        <v>87</v>
      </c>
      <c r="AV170" s="13" t="s">
        <v>84</v>
      </c>
      <c r="AW170" s="13" t="s">
        <v>32</v>
      </c>
      <c r="AX170" s="13" t="s">
        <v>76</v>
      </c>
      <c r="AY170" s="243" t="s">
        <v>184</v>
      </c>
    </row>
    <row r="171" s="14" customFormat="1">
      <c r="A171" s="14"/>
      <c r="B171" s="244"/>
      <c r="C171" s="245"/>
      <c r="D171" s="235" t="s">
        <v>193</v>
      </c>
      <c r="E171" s="246" t="s">
        <v>1</v>
      </c>
      <c r="F171" s="247" t="s">
        <v>940</v>
      </c>
      <c r="G171" s="245"/>
      <c r="H171" s="248">
        <v>3.1000000000000001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193</v>
      </c>
      <c r="AU171" s="254" t="s">
        <v>87</v>
      </c>
      <c r="AV171" s="14" t="s">
        <v>87</v>
      </c>
      <c r="AW171" s="14" t="s">
        <v>32</v>
      </c>
      <c r="AX171" s="14" t="s">
        <v>84</v>
      </c>
      <c r="AY171" s="254" t="s">
        <v>184</v>
      </c>
    </row>
    <row r="172" s="2" customFormat="1" ht="24.15" customHeight="1">
      <c r="A172" s="39"/>
      <c r="B172" s="40"/>
      <c r="C172" s="220" t="s">
        <v>247</v>
      </c>
      <c r="D172" s="220" t="s">
        <v>186</v>
      </c>
      <c r="E172" s="221" t="s">
        <v>233</v>
      </c>
      <c r="F172" s="222" t="s">
        <v>234</v>
      </c>
      <c r="G172" s="223" t="s">
        <v>217</v>
      </c>
      <c r="H172" s="224">
        <v>4.8600000000000003</v>
      </c>
      <c r="I172" s="225"/>
      <c r="J172" s="226">
        <f>ROUND(I172*H172,2)</f>
        <v>0</v>
      </c>
      <c r="K172" s="222" t="s">
        <v>190</v>
      </c>
      <c r="L172" s="45"/>
      <c r="M172" s="227" t="s">
        <v>1</v>
      </c>
      <c r="N172" s="228" t="s">
        <v>41</v>
      </c>
      <c r="O172" s="92"/>
      <c r="P172" s="229">
        <f>O172*H172</f>
        <v>0</v>
      </c>
      <c r="Q172" s="229">
        <v>0.0086800000000000002</v>
      </c>
      <c r="R172" s="229">
        <f>Q172*H172</f>
        <v>0.042184800000000001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191</v>
      </c>
      <c r="AT172" s="231" t="s">
        <v>186</v>
      </c>
      <c r="AU172" s="231" t="s">
        <v>87</v>
      </c>
      <c r="AY172" s="18" t="s">
        <v>184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84</v>
      </c>
      <c r="BK172" s="232">
        <f>ROUND(I172*H172,2)</f>
        <v>0</v>
      </c>
      <c r="BL172" s="18" t="s">
        <v>191</v>
      </c>
      <c r="BM172" s="231" t="s">
        <v>941</v>
      </c>
    </row>
    <row r="173" s="13" customFormat="1">
      <c r="A173" s="13"/>
      <c r="B173" s="233"/>
      <c r="C173" s="234"/>
      <c r="D173" s="235" t="s">
        <v>193</v>
      </c>
      <c r="E173" s="236" t="s">
        <v>1</v>
      </c>
      <c r="F173" s="237" t="s">
        <v>194</v>
      </c>
      <c r="G173" s="234"/>
      <c r="H173" s="236" t="s">
        <v>1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193</v>
      </c>
      <c r="AU173" s="243" t="s">
        <v>87</v>
      </c>
      <c r="AV173" s="13" t="s">
        <v>84</v>
      </c>
      <c r="AW173" s="13" t="s">
        <v>32</v>
      </c>
      <c r="AX173" s="13" t="s">
        <v>76</v>
      </c>
      <c r="AY173" s="243" t="s">
        <v>184</v>
      </c>
    </row>
    <row r="174" s="14" customFormat="1">
      <c r="A174" s="14"/>
      <c r="B174" s="244"/>
      <c r="C174" s="245"/>
      <c r="D174" s="235" t="s">
        <v>193</v>
      </c>
      <c r="E174" s="246" t="s">
        <v>1</v>
      </c>
      <c r="F174" s="247" t="s">
        <v>942</v>
      </c>
      <c r="G174" s="245"/>
      <c r="H174" s="248">
        <v>4.8600000000000003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193</v>
      </c>
      <c r="AU174" s="254" t="s">
        <v>87</v>
      </c>
      <c r="AV174" s="14" t="s">
        <v>87</v>
      </c>
      <c r="AW174" s="14" t="s">
        <v>32</v>
      </c>
      <c r="AX174" s="14" t="s">
        <v>84</v>
      </c>
      <c r="AY174" s="254" t="s">
        <v>184</v>
      </c>
    </row>
    <row r="175" s="2" customFormat="1" ht="14.4" customHeight="1">
      <c r="A175" s="39"/>
      <c r="B175" s="40"/>
      <c r="C175" s="220" t="s">
        <v>251</v>
      </c>
      <c r="D175" s="220" t="s">
        <v>186</v>
      </c>
      <c r="E175" s="221" t="s">
        <v>238</v>
      </c>
      <c r="F175" s="222" t="s">
        <v>239</v>
      </c>
      <c r="G175" s="223" t="s">
        <v>217</v>
      </c>
      <c r="H175" s="224">
        <v>1.1000000000000001</v>
      </c>
      <c r="I175" s="225"/>
      <c r="J175" s="226">
        <f>ROUND(I175*H175,2)</f>
        <v>0</v>
      </c>
      <c r="K175" s="222" t="s">
        <v>190</v>
      </c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0.036900000000000002</v>
      </c>
      <c r="R175" s="229">
        <f>Q175*H175</f>
        <v>0.040590000000000008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191</v>
      </c>
      <c r="AT175" s="231" t="s">
        <v>186</v>
      </c>
      <c r="AU175" s="231" t="s">
        <v>87</v>
      </c>
      <c r="AY175" s="18" t="s">
        <v>184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191</v>
      </c>
      <c r="BM175" s="231" t="s">
        <v>240</v>
      </c>
    </row>
    <row r="176" s="13" customFormat="1">
      <c r="A176" s="13"/>
      <c r="B176" s="233"/>
      <c r="C176" s="234"/>
      <c r="D176" s="235" t="s">
        <v>193</v>
      </c>
      <c r="E176" s="236" t="s">
        <v>1</v>
      </c>
      <c r="F176" s="237" t="s">
        <v>194</v>
      </c>
      <c r="G176" s="234"/>
      <c r="H176" s="236" t="s">
        <v>1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193</v>
      </c>
      <c r="AU176" s="243" t="s">
        <v>87</v>
      </c>
      <c r="AV176" s="13" t="s">
        <v>84</v>
      </c>
      <c r="AW176" s="13" t="s">
        <v>32</v>
      </c>
      <c r="AX176" s="13" t="s">
        <v>76</v>
      </c>
      <c r="AY176" s="243" t="s">
        <v>184</v>
      </c>
    </row>
    <row r="177" s="14" customFormat="1">
      <c r="A177" s="14"/>
      <c r="B177" s="244"/>
      <c r="C177" s="245"/>
      <c r="D177" s="235" t="s">
        <v>193</v>
      </c>
      <c r="E177" s="246" t="s">
        <v>1</v>
      </c>
      <c r="F177" s="247" t="s">
        <v>943</v>
      </c>
      <c r="G177" s="245"/>
      <c r="H177" s="248">
        <v>1.1000000000000001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193</v>
      </c>
      <c r="AU177" s="254" t="s">
        <v>87</v>
      </c>
      <c r="AV177" s="14" t="s">
        <v>87</v>
      </c>
      <c r="AW177" s="14" t="s">
        <v>32</v>
      </c>
      <c r="AX177" s="14" t="s">
        <v>84</v>
      </c>
      <c r="AY177" s="254" t="s">
        <v>184</v>
      </c>
    </row>
    <row r="178" s="2" customFormat="1" ht="24.15" customHeight="1">
      <c r="A178" s="39"/>
      <c r="B178" s="40"/>
      <c r="C178" s="220" t="s">
        <v>256</v>
      </c>
      <c r="D178" s="220" t="s">
        <v>186</v>
      </c>
      <c r="E178" s="221" t="s">
        <v>944</v>
      </c>
      <c r="F178" s="222" t="s">
        <v>945</v>
      </c>
      <c r="G178" s="223" t="s">
        <v>217</v>
      </c>
      <c r="H178" s="224">
        <v>1.1000000000000001</v>
      </c>
      <c r="I178" s="225"/>
      <c r="J178" s="226">
        <f>ROUND(I178*H178,2)</f>
        <v>0</v>
      </c>
      <c r="K178" s="222" t="s">
        <v>190</v>
      </c>
      <c r="L178" s="45"/>
      <c r="M178" s="227" t="s">
        <v>1</v>
      </c>
      <c r="N178" s="228" t="s">
        <v>41</v>
      </c>
      <c r="O178" s="92"/>
      <c r="P178" s="229">
        <f>O178*H178</f>
        <v>0</v>
      </c>
      <c r="Q178" s="229">
        <v>0.01068</v>
      </c>
      <c r="R178" s="229">
        <f>Q178*H178</f>
        <v>0.011748000000000002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191</v>
      </c>
      <c r="AT178" s="231" t="s">
        <v>186</v>
      </c>
      <c r="AU178" s="231" t="s">
        <v>87</v>
      </c>
      <c r="AY178" s="18" t="s">
        <v>184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84</v>
      </c>
      <c r="BK178" s="232">
        <f>ROUND(I178*H178,2)</f>
        <v>0</v>
      </c>
      <c r="BL178" s="18" t="s">
        <v>191</v>
      </c>
      <c r="BM178" s="231" t="s">
        <v>245</v>
      </c>
    </row>
    <row r="179" s="13" customFormat="1">
      <c r="A179" s="13"/>
      <c r="B179" s="233"/>
      <c r="C179" s="234"/>
      <c r="D179" s="235" t="s">
        <v>193</v>
      </c>
      <c r="E179" s="236" t="s">
        <v>1</v>
      </c>
      <c r="F179" s="237" t="s">
        <v>194</v>
      </c>
      <c r="G179" s="234"/>
      <c r="H179" s="236" t="s">
        <v>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193</v>
      </c>
      <c r="AU179" s="243" t="s">
        <v>87</v>
      </c>
      <c r="AV179" s="13" t="s">
        <v>84</v>
      </c>
      <c r="AW179" s="13" t="s">
        <v>32</v>
      </c>
      <c r="AX179" s="13" t="s">
        <v>76</v>
      </c>
      <c r="AY179" s="243" t="s">
        <v>184</v>
      </c>
    </row>
    <row r="180" s="14" customFormat="1">
      <c r="A180" s="14"/>
      <c r="B180" s="244"/>
      <c r="C180" s="245"/>
      <c r="D180" s="235" t="s">
        <v>193</v>
      </c>
      <c r="E180" s="246" t="s">
        <v>1</v>
      </c>
      <c r="F180" s="247" t="s">
        <v>943</v>
      </c>
      <c r="G180" s="245"/>
      <c r="H180" s="248">
        <v>1.1000000000000001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193</v>
      </c>
      <c r="AU180" s="254" t="s">
        <v>87</v>
      </c>
      <c r="AV180" s="14" t="s">
        <v>87</v>
      </c>
      <c r="AW180" s="14" t="s">
        <v>32</v>
      </c>
      <c r="AX180" s="14" t="s">
        <v>84</v>
      </c>
      <c r="AY180" s="254" t="s">
        <v>184</v>
      </c>
    </row>
    <row r="181" s="2" customFormat="1" ht="24.15" customHeight="1">
      <c r="A181" s="39"/>
      <c r="B181" s="40"/>
      <c r="C181" s="220" t="s">
        <v>8</v>
      </c>
      <c r="D181" s="220" t="s">
        <v>186</v>
      </c>
      <c r="E181" s="221" t="s">
        <v>252</v>
      </c>
      <c r="F181" s="222" t="s">
        <v>253</v>
      </c>
      <c r="G181" s="223" t="s">
        <v>217</v>
      </c>
      <c r="H181" s="224">
        <v>8.4499999999999993</v>
      </c>
      <c r="I181" s="225"/>
      <c r="J181" s="226">
        <f>ROUND(I181*H181,2)</f>
        <v>0</v>
      </c>
      <c r="K181" s="222" t="s">
        <v>190</v>
      </c>
      <c r="L181" s="45"/>
      <c r="M181" s="227" t="s">
        <v>1</v>
      </c>
      <c r="N181" s="228" t="s">
        <v>41</v>
      </c>
      <c r="O181" s="92"/>
      <c r="P181" s="229">
        <f>O181*H181</f>
        <v>0</v>
      </c>
      <c r="Q181" s="229">
        <v>0.036900000000000002</v>
      </c>
      <c r="R181" s="229">
        <f>Q181*H181</f>
        <v>0.311805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191</v>
      </c>
      <c r="AT181" s="231" t="s">
        <v>186</v>
      </c>
      <c r="AU181" s="231" t="s">
        <v>87</v>
      </c>
      <c r="AY181" s="18" t="s">
        <v>184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84</v>
      </c>
      <c r="BK181" s="232">
        <f>ROUND(I181*H181,2)</f>
        <v>0</v>
      </c>
      <c r="BL181" s="18" t="s">
        <v>191</v>
      </c>
      <c r="BM181" s="231" t="s">
        <v>254</v>
      </c>
    </row>
    <row r="182" s="13" customFormat="1">
      <c r="A182" s="13"/>
      <c r="B182" s="233"/>
      <c r="C182" s="234"/>
      <c r="D182" s="235" t="s">
        <v>193</v>
      </c>
      <c r="E182" s="236" t="s">
        <v>1</v>
      </c>
      <c r="F182" s="237" t="s">
        <v>194</v>
      </c>
      <c r="G182" s="234"/>
      <c r="H182" s="236" t="s">
        <v>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193</v>
      </c>
      <c r="AU182" s="243" t="s">
        <v>87</v>
      </c>
      <c r="AV182" s="13" t="s">
        <v>84</v>
      </c>
      <c r="AW182" s="13" t="s">
        <v>32</v>
      </c>
      <c r="AX182" s="13" t="s">
        <v>76</v>
      </c>
      <c r="AY182" s="243" t="s">
        <v>184</v>
      </c>
    </row>
    <row r="183" s="14" customFormat="1">
      <c r="A183" s="14"/>
      <c r="B183" s="244"/>
      <c r="C183" s="245"/>
      <c r="D183" s="235" t="s">
        <v>193</v>
      </c>
      <c r="E183" s="246" t="s">
        <v>1</v>
      </c>
      <c r="F183" s="247" t="s">
        <v>946</v>
      </c>
      <c r="G183" s="245"/>
      <c r="H183" s="248">
        <v>8.4499999999999993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193</v>
      </c>
      <c r="AU183" s="254" t="s">
        <v>87</v>
      </c>
      <c r="AV183" s="14" t="s">
        <v>87</v>
      </c>
      <c r="AW183" s="14" t="s">
        <v>32</v>
      </c>
      <c r="AX183" s="14" t="s">
        <v>84</v>
      </c>
      <c r="AY183" s="254" t="s">
        <v>184</v>
      </c>
    </row>
    <row r="184" s="2" customFormat="1" ht="24.15" customHeight="1">
      <c r="A184" s="39"/>
      <c r="B184" s="40"/>
      <c r="C184" s="220" t="s">
        <v>266</v>
      </c>
      <c r="D184" s="220" t="s">
        <v>186</v>
      </c>
      <c r="E184" s="221" t="s">
        <v>257</v>
      </c>
      <c r="F184" s="222" t="s">
        <v>258</v>
      </c>
      <c r="G184" s="223" t="s">
        <v>259</v>
      </c>
      <c r="H184" s="224">
        <v>53.701999999999998</v>
      </c>
      <c r="I184" s="225"/>
      <c r="J184" s="226">
        <f>ROUND(I184*H184,2)</f>
        <v>0</v>
      </c>
      <c r="K184" s="222" t="s">
        <v>190</v>
      </c>
      <c r="L184" s="45"/>
      <c r="M184" s="227" t="s">
        <v>1</v>
      </c>
      <c r="N184" s="228" t="s">
        <v>41</v>
      </c>
      <c r="O184" s="9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1" t="s">
        <v>191</v>
      </c>
      <c r="AT184" s="231" t="s">
        <v>186</v>
      </c>
      <c r="AU184" s="231" t="s">
        <v>87</v>
      </c>
      <c r="AY184" s="18" t="s">
        <v>184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84</v>
      </c>
      <c r="BK184" s="232">
        <f>ROUND(I184*H184,2)</f>
        <v>0</v>
      </c>
      <c r="BL184" s="18" t="s">
        <v>191</v>
      </c>
      <c r="BM184" s="231" t="s">
        <v>260</v>
      </c>
    </row>
    <row r="185" s="13" customFormat="1">
      <c r="A185" s="13"/>
      <c r="B185" s="233"/>
      <c r="C185" s="234"/>
      <c r="D185" s="235" t="s">
        <v>193</v>
      </c>
      <c r="E185" s="236" t="s">
        <v>1</v>
      </c>
      <c r="F185" s="237" t="s">
        <v>194</v>
      </c>
      <c r="G185" s="234"/>
      <c r="H185" s="236" t="s">
        <v>1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193</v>
      </c>
      <c r="AU185" s="243" t="s">
        <v>87</v>
      </c>
      <c r="AV185" s="13" t="s">
        <v>84</v>
      </c>
      <c r="AW185" s="13" t="s">
        <v>32</v>
      </c>
      <c r="AX185" s="13" t="s">
        <v>76</v>
      </c>
      <c r="AY185" s="243" t="s">
        <v>184</v>
      </c>
    </row>
    <row r="186" s="14" customFormat="1">
      <c r="A186" s="14"/>
      <c r="B186" s="244"/>
      <c r="C186" s="245"/>
      <c r="D186" s="235" t="s">
        <v>193</v>
      </c>
      <c r="E186" s="246" t="s">
        <v>1</v>
      </c>
      <c r="F186" s="247" t="s">
        <v>947</v>
      </c>
      <c r="G186" s="245"/>
      <c r="H186" s="248">
        <v>53.701999999999998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193</v>
      </c>
      <c r="AU186" s="254" t="s">
        <v>87</v>
      </c>
      <c r="AV186" s="14" t="s">
        <v>87</v>
      </c>
      <c r="AW186" s="14" t="s">
        <v>32</v>
      </c>
      <c r="AX186" s="14" t="s">
        <v>84</v>
      </c>
      <c r="AY186" s="254" t="s">
        <v>184</v>
      </c>
    </row>
    <row r="187" s="2" customFormat="1" ht="24.15" customHeight="1">
      <c r="A187" s="39"/>
      <c r="B187" s="40"/>
      <c r="C187" s="220" t="s">
        <v>270</v>
      </c>
      <c r="D187" s="220" t="s">
        <v>186</v>
      </c>
      <c r="E187" s="221" t="s">
        <v>948</v>
      </c>
      <c r="F187" s="222" t="s">
        <v>949</v>
      </c>
      <c r="G187" s="223" t="s">
        <v>454</v>
      </c>
      <c r="H187" s="224">
        <v>11</v>
      </c>
      <c r="I187" s="225"/>
      <c r="J187" s="226">
        <f>ROUND(I187*H187,2)</f>
        <v>0</v>
      </c>
      <c r="K187" s="222" t="s">
        <v>190</v>
      </c>
      <c r="L187" s="45"/>
      <c r="M187" s="227" t="s">
        <v>1</v>
      </c>
      <c r="N187" s="228" t="s">
        <v>41</v>
      </c>
      <c r="O187" s="92"/>
      <c r="P187" s="229">
        <f>O187*H187</f>
        <v>0</v>
      </c>
      <c r="Q187" s="229">
        <v>0.00064999999999999997</v>
      </c>
      <c r="R187" s="229">
        <f>Q187*H187</f>
        <v>0.0071500000000000001</v>
      </c>
      <c r="S187" s="229">
        <v>0</v>
      </c>
      <c r="T187" s="23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1" t="s">
        <v>191</v>
      </c>
      <c r="AT187" s="231" t="s">
        <v>186</v>
      </c>
      <c r="AU187" s="231" t="s">
        <v>87</v>
      </c>
      <c r="AY187" s="18" t="s">
        <v>184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84</v>
      </c>
      <c r="BK187" s="232">
        <f>ROUND(I187*H187,2)</f>
        <v>0</v>
      </c>
      <c r="BL187" s="18" t="s">
        <v>191</v>
      </c>
      <c r="BM187" s="231" t="s">
        <v>950</v>
      </c>
    </row>
    <row r="188" s="13" customFormat="1">
      <c r="A188" s="13"/>
      <c r="B188" s="233"/>
      <c r="C188" s="234"/>
      <c r="D188" s="235" t="s">
        <v>193</v>
      </c>
      <c r="E188" s="236" t="s">
        <v>1</v>
      </c>
      <c r="F188" s="237" t="s">
        <v>194</v>
      </c>
      <c r="G188" s="234"/>
      <c r="H188" s="236" t="s">
        <v>1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193</v>
      </c>
      <c r="AU188" s="243" t="s">
        <v>87</v>
      </c>
      <c r="AV188" s="13" t="s">
        <v>84</v>
      </c>
      <c r="AW188" s="13" t="s">
        <v>32</v>
      </c>
      <c r="AX188" s="13" t="s">
        <v>76</v>
      </c>
      <c r="AY188" s="243" t="s">
        <v>184</v>
      </c>
    </row>
    <row r="189" s="14" customFormat="1">
      <c r="A189" s="14"/>
      <c r="B189" s="244"/>
      <c r="C189" s="245"/>
      <c r="D189" s="235" t="s">
        <v>193</v>
      </c>
      <c r="E189" s="246" t="s">
        <v>1</v>
      </c>
      <c r="F189" s="247" t="s">
        <v>242</v>
      </c>
      <c r="G189" s="245"/>
      <c r="H189" s="248">
        <v>11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193</v>
      </c>
      <c r="AU189" s="254" t="s">
        <v>87</v>
      </c>
      <c r="AV189" s="14" t="s">
        <v>87</v>
      </c>
      <c r="AW189" s="14" t="s">
        <v>32</v>
      </c>
      <c r="AX189" s="14" t="s">
        <v>84</v>
      </c>
      <c r="AY189" s="254" t="s">
        <v>184</v>
      </c>
    </row>
    <row r="190" s="2" customFormat="1" ht="24.15" customHeight="1">
      <c r="A190" s="39"/>
      <c r="B190" s="40"/>
      <c r="C190" s="220" t="s">
        <v>275</v>
      </c>
      <c r="D190" s="220" t="s">
        <v>186</v>
      </c>
      <c r="E190" s="221" t="s">
        <v>951</v>
      </c>
      <c r="F190" s="222" t="s">
        <v>952</v>
      </c>
      <c r="G190" s="223" t="s">
        <v>454</v>
      </c>
      <c r="H190" s="224">
        <v>11</v>
      </c>
      <c r="I190" s="225"/>
      <c r="J190" s="226">
        <f>ROUND(I190*H190,2)</f>
        <v>0</v>
      </c>
      <c r="K190" s="222" t="s">
        <v>190</v>
      </c>
      <c r="L190" s="45"/>
      <c r="M190" s="227" t="s">
        <v>1</v>
      </c>
      <c r="N190" s="228" t="s">
        <v>41</v>
      </c>
      <c r="O190" s="92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191</v>
      </c>
      <c r="AT190" s="231" t="s">
        <v>186</v>
      </c>
      <c r="AU190" s="231" t="s">
        <v>87</v>
      </c>
      <c r="AY190" s="18" t="s">
        <v>184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84</v>
      </c>
      <c r="BK190" s="232">
        <f>ROUND(I190*H190,2)</f>
        <v>0</v>
      </c>
      <c r="BL190" s="18" t="s">
        <v>191</v>
      </c>
      <c r="BM190" s="231" t="s">
        <v>953</v>
      </c>
    </row>
    <row r="191" s="13" customFormat="1">
      <c r="A191" s="13"/>
      <c r="B191" s="233"/>
      <c r="C191" s="234"/>
      <c r="D191" s="235" t="s">
        <v>193</v>
      </c>
      <c r="E191" s="236" t="s">
        <v>1</v>
      </c>
      <c r="F191" s="237" t="s">
        <v>194</v>
      </c>
      <c r="G191" s="234"/>
      <c r="H191" s="236" t="s">
        <v>1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193</v>
      </c>
      <c r="AU191" s="243" t="s">
        <v>87</v>
      </c>
      <c r="AV191" s="13" t="s">
        <v>84</v>
      </c>
      <c r="AW191" s="13" t="s">
        <v>32</v>
      </c>
      <c r="AX191" s="13" t="s">
        <v>76</v>
      </c>
      <c r="AY191" s="243" t="s">
        <v>184</v>
      </c>
    </row>
    <row r="192" s="14" customFormat="1">
      <c r="A192" s="14"/>
      <c r="B192" s="244"/>
      <c r="C192" s="245"/>
      <c r="D192" s="235" t="s">
        <v>193</v>
      </c>
      <c r="E192" s="246" t="s">
        <v>1</v>
      </c>
      <c r="F192" s="247" t="s">
        <v>242</v>
      </c>
      <c r="G192" s="245"/>
      <c r="H192" s="248">
        <v>11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193</v>
      </c>
      <c r="AU192" s="254" t="s">
        <v>87</v>
      </c>
      <c r="AV192" s="14" t="s">
        <v>87</v>
      </c>
      <c r="AW192" s="14" t="s">
        <v>32</v>
      </c>
      <c r="AX192" s="14" t="s">
        <v>84</v>
      </c>
      <c r="AY192" s="254" t="s">
        <v>184</v>
      </c>
    </row>
    <row r="193" s="2" customFormat="1" ht="24.15" customHeight="1">
      <c r="A193" s="39"/>
      <c r="B193" s="40"/>
      <c r="C193" s="220" t="s">
        <v>279</v>
      </c>
      <c r="D193" s="220" t="s">
        <v>186</v>
      </c>
      <c r="E193" s="221" t="s">
        <v>262</v>
      </c>
      <c r="F193" s="222" t="s">
        <v>263</v>
      </c>
      <c r="G193" s="223" t="s">
        <v>217</v>
      </c>
      <c r="H193" s="224">
        <v>124</v>
      </c>
      <c r="I193" s="225"/>
      <c r="J193" s="226">
        <f>ROUND(I193*H193,2)</f>
        <v>0</v>
      </c>
      <c r="K193" s="222" t="s">
        <v>190</v>
      </c>
      <c r="L193" s="45"/>
      <c r="M193" s="227" t="s">
        <v>1</v>
      </c>
      <c r="N193" s="228" t="s">
        <v>41</v>
      </c>
      <c r="O193" s="92"/>
      <c r="P193" s="229">
        <f>O193*H193</f>
        <v>0</v>
      </c>
      <c r="Q193" s="229">
        <v>0.00014999999999999999</v>
      </c>
      <c r="R193" s="229">
        <f>Q193*H193</f>
        <v>0.018599999999999998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191</v>
      </c>
      <c r="AT193" s="231" t="s">
        <v>186</v>
      </c>
      <c r="AU193" s="231" t="s">
        <v>87</v>
      </c>
      <c r="AY193" s="18" t="s">
        <v>184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191</v>
      </c>
      <c r="BM193" s="231" t="s">
        <v>264</v>
      </c>
    </row>
    <row r="194" s="13" customFormat="1">
      <c r="A194" s="13"/>
      <c r="B194" s="233"/>
      <c r="C194" s="234"/>
      <c r="D194" s="235" t="s">
        <v>193</v>
      </c>
      <c r="E194" s="236" t="s">
        <v>1</v>
      </c>
      <c r="F194" s="237" t="s">
        <v>194</v>
      </c>
      <c r="G194" s="234"/>
      <c r="H194" s="236" t="s">
        <v>1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193</v>
      </c>
      <c r="AU194" s="243" t="s">
        <v>87</v>
      </c>
      <c r="AV194" s="13" t="s">
        <v>84</v>
      </c>
      <c r="AW194" s="13" t="s">
        <v>32</v>
      </c>
      <c r="AX194" s="13" t="s">
        <v>76</v>
      </c>
      <c r="AY194" s="243" t="s">
        <v>184</v>
      </c>
    </row>
    <row r="195" s="14" customFormat="1">
      <c r="A195" s="14"/>
      <c r="B195" s="244"/>
      <c r="C195" s="245"/>
      <c r="D195" s="235" t="s">
        <v>193</v>
      </c>
      <c r="E195" s="246" t="s">
        <v>1</v>
      </c>
      <c r="F195" s="247" t="s">
        <v>954</v>
      </c>
      <c r="G195" s="245"/>
      <c r="H195" s="248">
        <v>124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193</v>
      </c>
      <c r="AU195" s="254" t="s">
        <v>87</v>
      </c>
      <c r="AV195" s="14" t="s">
        <v>87</v>
      </c>
      <c r="AW195" s="14" t="s">
        <v>32</v>
      </c>
      <c r="AX195" s="14" t="s">
        <v>84</v>
      </c>
      <c r="AY195" s="254" t="s">
        <v>184</v>
      </c>
    </row>
    <row r="196" s="2" customFormat="1" ht="24.15" customHeight="1">
      <c r="A196" s="39"/>
      <c r="B196" s="40"/>
      <c r="C196" s="220" t="s">
        <v>299</v>
      </c>
      <c r="D196" s="220" t="s">
        <v>186</v>
      </c>
      <c r="E196" s="221" t="s">
        <v>267</v>
      </c>
      <c r="F196" s="222" t="s">
        <v>268</v>
      </c>
      <c r="G196" s="223" t="s">
        <v>217</v>
      </c>
      <c r="H196" s="224">
        <v>124</v>
      </c>
      <c r="I196" s="225"/>
      <c r="J196" s="226">
        <f>ROUND(I196*H196,2)</f>
        <v>0</v>
      </c>
      <c r="K196" s="222" t="s">
        <v>190</v>
      </c>
      <c r="L196" s="45"/>
      <c r="M196" s="227" t="s">
        <v>1</v>
      </c>
      <c r="N196" s="228" t="s">
        <v>41</v>
      </c>
      <c r="O196" s="92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191</v>
      </c>
      <c r="AT196" s="231" t="s">
        <v>186</v>
      </c>
      <c r="AU196" s="231" t="s">
        <v>87</v>
      </c>
      <c r="AY196" s="18" t="s">
        <v>184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84</v>
      </c>
      <c r="BK196" s="232">
        <f>ROUND(I196*H196,2)</f>
        <v>0</v>
      </c>
      <c r="BL196" s="18" t="s">
        <v>191</v>
      </c>
      <c r="BM196" s="231" t="s">
        <v>269</v>
      </c>
    </row>
    <row r="197" s="13" customFormat="1">
      <c r="A197" s="13"/>
      <c r="B197" s="233"/>
      <c r="C197" s="234"/>
      <c r="D197" s="235" t="s">
        <v>193</v>
      </c>
      <c r="E197" s="236" t="s">
        <v>1</v>
      </c>
      <c r="F197" s="237" t="s">
        <v>194</v>
      </c>
      <c r="G197" s="234"/>
      <c r="H197" s="236" t="s">
        <v>1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193</v>
      </c>
      <c r="AU197" s="243" t="s">
        <v>87</v>
      </c>
      <c r="AV197" s="13" t="s">
        <v>84</v>
      </c>
      <c r="AW197" s="13" t="s">
        <v>32</v>
      </c>
      <c r="AX197" s="13" t="s">
        <v>76</v>
      </c>
      <c r="AY197" s="243" t="s">
        <v>184</v>
      </c>
    </row>
    <row r="198" s="14" customFormat="1">
      <c r="A198" s="14"/>
      <c r="B198" s="244"/>
      <c r="C198" s="245"/>
      <c r="D198" s="235" t="s">
        <v>193</v>
      </c>
      <c r="E198" s="246" t="s">
        <v>1</v>
      </c>
      <c r="F198" s="247" t="s">
        <v>954</v>
      </c>
      <c r="G198" s="245"/>
      <c r="H198" s="248">
        <v>124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193</v>
      </c>
      <c r="AU198" s="254" t="s">
        <v>87</v>
      </c>
      <c r="AV198" s="14" t="s">
        <v>87</v>
      </c>
      <c r="AW198" s="14" t="s">
        <v>32</v>
      </c>
      <c r="AX198" s="14" t="s">
        <v>84</v>
      </c>
      <c r="AY198" s="254" t="s">
        <v>184</v>
      </c>
    </row>
    <row r="199" s="2" customFormat="1" ht="24.15" customHeight="1">
      <c r="A199" s="39"/>
      <c r="B199" s="40"/>
      <c r="C199" s="220" t="s">
        <v>7</v>
      </c>
      <c r="D199" s="220" t="s">
        <v>186</v>
      </c>
      <c r="E199" s="221" t="s">
        <v>271</v>
      </c>
      <c r="F199" s="222" t="s">
        <v>272</v>
      </c>
      <c r="G199" s="223" t="s">
        <v>217</v>
      </c>
      <c r="H199" s="224">
        <v>1.7</v>
      </c>
      <c r="I199" s="225"/>
      <c r="J199" s="226">
        <f>ROUND(I199*H199,2)</f>
        <v>0</v>
      </c>
      <c r="K199" s="222" t="s">
        <v>190</v>
      </c>
      <c r="L199" s="45"/>
      <c r="M199" s="227" t="s">
        <v>1</v>
      </c>
      <c r="N199" s="228" t="s">
        <v>41</v>
      </c>
      <c r="O199" s="92"/>
      <c r="P199" s="229">
        <f>O199*H199</f>
        <v>0</v>
      </c>
      <c r="Q199" s="229">
        <v>0.00046999999999999999</v>
      </c>
      <c r="R199" s="229">
        <f>Q199*H199</f>
        <v>0.00079899999999999991</v>
      </c>
      <c r="S199" s="229">
        <v>0</v>
      </c>
      <c r="T199" s="23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1" t="s">
        <v>191</v>
      </c>
      <c r="AT199" s="231" t="s">
        <v>186</v>
      </c>
      <c r="AU199" s="231" t="s">
        <v>87</v>
      </c>
      <c r="AY199" s="18" t="s">
        <v>184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84</v>
      </c>
      <c r="BK199" s="232">
        <f>ROUND(I199*H199,2)</f>
        <v>0</v>
      </c>
      <c r="BL199" s="18" t="s">
        <v>191</v>
      </c>
      <c r="BM199" s="231" t="s">
        <v>273</v>
      </c>
    </row>
    <row r="200" s="13" customFormat="1">
      <c r="A200" s="13"/>
      <c r="B200" s="233"/>
      <c r="C200" s="234"/>
      <c r="D200" s="235" t="s">
        <v>193</v>
      </c>
      <c r="E200" s="236" t="s">
        <v>1</v>
      </c>
      <c r="F200" s="237" t="s">
        <v>194</v>
      </c>
      <c r="G200" s="234"/>
      <c r="H200" s="236" t="s">
        <v>1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193</v>
      </c>
      <c r="AU200" s="243" t="s">
        <v>87</v>
      </c>
      <c r="AV200" s="13" t="s">
        <v>84</v>
      </c>
      <c r="AW200" s="13" t="s">
        <v>32</v>
      </c>
      <c r="AX200" s="13" t="s">
        <v>76</v>
      </c>
      <c r="AY200" s="243" t="s">
        <v>184</v>
      </c>
    </row>
    <row r="201" s="14" customFormat="1">
      <c r="A201" s="14"/>
      <c r="B201" s="244"/>
      <c r="C201" s="245"/>
      <c r="D201" s="235" t="s">
        <v>193</v>
      </c>
      <c r="E201" s="246" t="s">
        <v>1</v>
      </c>
      <c r="F201" s="247" t="s">
        <v>955</v>
      </c>
      <c r="G201" s="245"/>
      <c r="H201" s="248">
        <v>1.7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193</v>
      </c>
      <c r="AU201" s="254" t="s">
        <v>87</v>
      </c>
      <c r="AV201" s="14" t="s">
        <v>87</v>
      </c>
      <c r="AW201" s="14" t="s">
        <v>32</v>
      </c>
      <c r="AX201" s="14" t="s">
        <v>84</v>
      </c>
      <c r="AY201" s="254" t="s">
        <v>184</v>
      </c>
    </row>
    <row r="202" s="2" customFormat="1" ht="24.15" customHeight="1">
      <c r="A202" s="39"/>
      <c r="B202" s="40"/>
      <c r="C202" s="220" t="s">
        <v>308</v>
      </c>
      <c r="D202" s="220" t="s">
        <v>186</v>
      </c>
      <c r="E202" s="221" t="s">
        <v>276</v>
      </c>
      <c r="F202" s="222" t="s">
        <v>277</v>
      </c>
      <c r="G202" s="223" t="s">
        <v>217</v>
      </c>
      <c r="H202" s="224">
        <v>1.7</v>
      </c>
      <c r="I202" s="225"/>
      <c r="J202" s="226">
        <f>ROUND(I202*H202,2)</f>
        <v>0</v>
      </c>
      <c r="K202" s="222" t="s">
        <v>190</v>
      </c>
      <c r="L202" s="45"/>
      <c r="M202" s="227" t="s">
        <v>1</v>
      </c>
      <c r="N202" s="228" t="s">
        <v>41</v>
      </c>
      <c r="O202" s="92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191</v>
      </c>
      <c r="AT202" s="231" t="s">
        <v>186</v>
      </c>
      <c r="AU202" s="231" t="s">
        <v>87</v>
      </c>
      <c r="AY202" s="18" t="s">
        <v>184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84</v>
      </c>
      <c r="BK202" s="232">
        <f>ROUND(I202*H202,2)</f>
        <v>0</v>
      </c>
      <c r="BL202" s="18" t="s">
        <v>191</v>
      </c>
      <c r="BM202" s="231" t="s">
        <v>278</v>
      </c>
    </row>
    <row r="203" s="13" customFormat="1">
      <c r="A203" s="13"/>
      <c r="B203" s="233"/>
      <c r="C203" s="234"/>
      <c r="D203" s="235" t="s">
        <v>193</v>
      </c>
      <c r="E203" s="236" t="s">
        <v>1</v>
      </c>
      <c r="F203" s="237" t="s">
        <v>194</v>
      </c>
      <c r="G203" s="234"/>
      <c r="H203" s="236" t="s">
        <v>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193</v>
      </c>
      <c r="AU203" s="243" t="s">
        <v>87</v>
      </c>
      <c r="AV203" s="13" t="s">
        <v>84</v>
      </c>
      <c r="AW203" s="13" t="s">
        <v>32</v>
      </c>
      <c r="AX203" s="13" t="s">
        <v>76</v>
      </c>
      <c r="AY203" s="243" t="s">
        <v>184</v>
      </c>
    </row>
    <row r="204" s="14" customFormat="1">
      <c r="A204" s="14"/>
      <c r="B204" s="244"/>
      <c r="C204" s="245"/>
      <c r="D204" s="235" t="s">
        <v>193</v>
      </c>
      <c r="E204" s="246" t="s">
        <v>1</v>
      </c>
      <c r="F204" s="247" t="s">
        <v>955</v>
      </c>
      <c r="G204" s="245"/>
      <c r="H204" s="248">
        <v>1.7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193</v>
      </c>
      <c r="AU204" s="254" t="s">
        <v>87</v>
      </c>
      <c r="AV204" s="14" t="s">
        <v>87</v>
      </c>
      <c r="AW204" s="14" t="s">
        <v>32</v>
      </c>
      <c r="AX204" s="14" t="s">
        <v>84</v>
      </c>
      <c r="AY204" s="254" t="s">
        <v>184</v>
      </c>
    </row>
    <row r="205" s="2" customFormat="1" ht="24.15" customHeight="1">
      <c r="A205" s="39"/>
      <c r="B205" s="40"/>
      <c r="C205" s="220" t="s">
        <v>317</v>
      </c>
      <c r="D205" s="220" t="s">
        <v>186</v>
      </c>
      <c r="E205" s="221" t="s">
        <v>280</v>
      </c>
      <c r="F205" s="222" t="s">
        <v>281</v>
      </c>
      <c r="G205" s="223" t="s">
        <v>259</v>
      </c>
      <c r="H205" s="224">
        <v>15.709</v>
      </c>
      <c r="I205" s="225"/>
      <c r="J205" s="226">
        <f>ROUND(I205*H205,2)</f>
        <v>0</v>
      </c>
      <c r="K205" s="222" t="s">
        <v>190</v>
      </c>
      <c r="L205" s="45"/>
      <c r="M205" s="227" t="s">
        <v>1</v>
      </c>
      <c r="N205" s="228" t="s">
        <v>41</v>
      </c>
      <c r="O205" s="92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1" t="s">
        <v>191</v>
      </c>
      <c r="AT205" s="231" t="s">
        <v>186</v>
      </c>
      <c r="AU205" s="231" t="s">
        <v>87</v>
      </c>
      <c r="AY205" s="18" t="s">
        <v>184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84</v>
      </c>
      <c r="BK205" s="232">
        <f>ROUND(I205*H205,2)</f>
        <v>0</v>
      </c>
      <c r="BL205" s="18" t="s">
        <v>191</v>
      </c>
      <c r="BM205" s="231" t="s">
        <v>282</v>
      </c>
    </row>
    <row r="206" s="13" customFormat="1">
      <c r="A206" s="13"/>
      <c r="B206" s="233"/>
      <c r="C206" s="234"/>
      <c r="D206" s="235" t="s">
        <v>193</v>
      </c>
      <c r="E206" s="236" t="s">
        <v>1</v>
      </c>
      <c r="F206" s="237" t="s">
        <v>194</v>
      </c>
      <c r="G206" s="234"/>
      <c r="H206" s="236" t="s">
        <v>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193</v>
      </c>
      <c r="AU206" s="243" t="s">
        <v>87</v>
      </c>
      <c r="AV206" s="13" t="s">
        <v>84</v>
      </c>
      <c r="AW206" s="13" t="s">
        <v>32</v>
      </c>
      <c r="AX206" s="13" t="s">
        <v>76</v>
      </c>
      <c r="AY206" s="243" t="s">
        <v>184</v>
      </c>
    </row>
    <row r="207" s="13" customFormat="1">
      <c r="A207" s="13"/>
      <c r="B207" s="233"/>
      <c r="C207" s="234"/>
      <c r="D207" s="235" t="s">
        <v>193</v>
      </c>
      <c r="E207" s="236" t="s">
        <v>1</v>
      </c>
      <c r="F207" s="237" t="s">
        <v>283</v>
      </c>
      <c r="G207" s="234"/>
      <c r="H207" s="236" t="s">
        <v>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193</v>
      </c>
      <c r="AU207" s="243" t="s">
        <v>87</v>
      </c>
      <c r="AV207" s="13" t="s">
        <v>84</v>
      </c>
      <c r="AW207" s="13" t="s">
        <v>32</v>
      </c>
      <c r="AX207" s="13" t="s">
        <v>76</v>
      </c>
      <c r="AY207" s="243" t="s">
        <v>184</v>
      </c>
    </row>
    <row r="208" s="14" customFormat="1">
      <c r="A208" s="14"/>
      <c r="B208" s="244"/>
      <c r="C208" s="245"/>
      <c r="D208" s="235" t="s">
        <v>193</v>
      </c>
      <c r="E208" s="246" t="s">
        <v>1</v>
      </c>
      <c r="F208" s="247" t="s">
        <v>956</v>
      </c>
      <c r="G208" s="245"/>
      <c r="H208" s="248">
        <v>40.018000000000001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193</v>
      </c>
      <c r="AU208" s="254" t="s">
        <v>87</v>
      </c>
      <c r="AV208" s="14" t="s">
        <v>87</v>
      </c>
      <c r="AW208" s="14" t="s">
        <v>32</v>
      </c>
      <c r="AX208" s="14" t="s">
        <v>76</v>
      </c>
      <c r="AY208" s="254" t="s">
        <v>184</v>
      </c>
    </row>
    <row r="209" s="14" customFormat="1">
      <c r="A209" s="14"/>
      <c r="B209" s="244"/>
      <c r="C209" s="245"/>
      <c r="D209" s="235" t="s">
        <v>193</v>
      </c>
      <c r="E209" s="246" t="s">
        <v>1</v>
      </c>
      <c r="F209" s="247" t="s">
        <v>957</v>
      </c>
      <c r="G209" s="245"/>
      <c r="H209" s="248">
        <v>26.437999999999999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193</v>
      </c>
      <c r="AU209" s="254" t="s">
        <v>87</v>
      </c>
      <c r="AV209" s="14" t="s">
        <v>87</v>
      </c>
      <c r="AW209" s="14" t="s">
        <v>32</v>
      </c>
      <c r="AX209" s="14" t="s">
        <v>76</v>
      </c>
      <c r="AY209" s="254" t="s">
        <v>184</v>
      </c>
    </row>
    <row r="210" s="14" customFormat="1">
      <c r="A210" s="14"/>
      <c r="B210" s="244"/>
      <c r="C210" s="245"/>
      <c r="D210" s="235" t="s">
        <v>193</v>
      </c>
      <c r="E210" s="246" t="s">
        <v>1</v>
      </c>
      <c r="F210" s="247" t="s">
        <v>958</v>
      </c>
      <c r="G210" s="245"/>
      <c r="H210" s="248">
        <v>1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193</v>
      </c>
      <c r="AU210" s="254" t="s">
        <v>87</v>
      </c>
      <c r="AV210" s="14" t="s">
        <v>87</v>
      </c>
      <c r="AW210" s="14" t="s">
        <v>32</v>
      </c>
      <c r="AX210" s="14" t="s">
        <v>76</v>
      </c>
      <c r="AY210" s="254" t="s">
        <v>184</v>
      </c>
    </row>
    <row r="211" s="14" customFormat="1">
      <c r="A211" s="14"/>
      <c r="B211" s="244"/>
      <c r="C211" s="245"/>
      <c r="D211" s="235" t="s">
        <v>193</v>
      </c>
      <c r="E211" s="246" t="s">
        <v>1</v>
      </c>
      <c r="F211" s="247" t="s">
        <v>959</v>
      </c>
      <c r="G211" s="245"/>
      <c r="H211" s="248">
        <v>-3.706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193</v>
      </c>
      <c r="AU211" s="254" t="s">
        <v>87</v>
      </c>
      <c r="AV211" s="14" t="s">
        <v>87</v>
      </c>
      <c r="AW211" s="14" t="s">
        <v>32</v>
      </c>
      <c r="AX211" s="14" t="s">
        <v>76</v>
      </c>
      <c r="AY211" s="254" t="s">
        <v>184</v>
      </c>
    </row>
    <row r="212" s="14" customFormat="1">
      <c r="A212" s="14"/>
      <c r="B212" s="244"/>
      <c r="C212" s="245"/>
      <c r="D212" s="235" t="s">
        <v>193</v>
      </c>
      <c r="E212" s="246" t="s">
        <v>1</v>
      </c>
      <c r="F212" s="247" t="s">
        <v>960</v>
      </c>
      <c r="G212" s="245"/>
      <c r="H212" s="248">
        <v>-0.60399999999999998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193</v>
      </c>
      <c r="AU212" s="254" t="s">
        <v>87</v>
      </c>
      <c r="AV212" s="14" t="s">
        <v>87</v>
      </c>
      <c r="AW212" s="14" t="s">
        <v>32</v>
      </c>
      <c r="AX212" s="14" t="s">
        <v>76</v>
      </c>
      <c r="AY212" s="254" t="s">
        <v>184</v>
      </c>
    </row>
    <row r="213" s="14" customFormat="1">
      <c r="A213" s="14"/>
      <c r="B213" s="244"/>
      <c r="C213" s="245"/>
      <c r="D213" s="235" t="s">
        <v>193</v>
      </c>
      <c r="E213" s="246" t="s">
        <v>1</v>
      </c>
      <c r="F213" s="247" t="s">
        <v>961</v>
      </c>
      <c r="G213" s="245"/>
      <c r="H213" s="248">
        <v>-3.96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193</v>
      </c>
      <c r="AU213" s="254" t="s">
        <v>87</v>
      </c>
      <c r="AV213" s="14" t="s">
        <v>87</v>
      </c>
      <c r="AW213" s="14" t="s">
        <v>32</v>
      </c>
      <c r="AX213" s="14" t="s">
        <v>76</v>
      </c>
      <c r="AY213" s="254" t="s">
        <v>184</v>
      </c>
    </row>
    <row r="214" s="14" customFormat="1">
      <c r="A214" s="14"/>
      <c r="B214" s="244"/>
      <c r="C214" s="245"/>
      <c r="D214" s="235" t="s">
        <v>193</v>
      </c>
      <c r="E214" s="246" t="s">
        <v>1</v>
      </c>
      <c r="F214" s="247" t="s">
        <v>962</v>
      </c>
      <c r="G214" s="245"/>
      <c r="H214" s="248">
        <v>-0.066000000000000003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193</v>
      </c>
      <c r="AU214" s="254" t="s">
        <v>87</v>
      </c>
      <c r="AV214" s="14" t="s">
        <v>87</v>
      </c>
      <c r="AW214" s="14" t="s">
        <v>32</v>
      </c>
      <c r="AX214" s="14" t="s">
        <v>76</v>
      </c>
      <c r="AY214" s="254" t="s">
        <v>184</v>
      </c>
    </row>
    <row r="215" s="14" customFormat="1">
      <c r="A215" s="14"/>
      <c r="B215" s="244"/>
      <c r="C215" s="245"/>
      <c r="D215" s="235" t="s">
        <v>193</v>
      </c>
      <c r="E215" s="246" t="s">
        <v>1</v>
      </c>
      <c r="F215" s="247" t="s">
        <v>963</v>
      </c>
      <c r="G215" s="245"/>
      <c r="H215" s="248">
        <v>-6.2560000000000002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193</v>
      </c>
      <c r="AU215" s="254" t="s">
        <v>87</v>
      </c>
      <c r="AV215" s="14" t="s">
        <v>87</v>
      </c>
      <c r="AW215" s="14" t="s">
        <v>32</v>
      </c>
      <c r="AX215" s="14" t="s">
        <v>76</v>
      </c>
      <c r="AY215" s="254" t="s">
        <v>184</v>
      </c>
    </row>
    <row r="216" s="14" customFormat="1">
      <c r="A216" s="14"/>
      <c r="B216" s="244"/>
      <c r="C216" s="245"/>
      <c r="D216" s="235" t="s">
        <v>193</v>
      </c>
      <c r="E216" s="246" t="s">
        <v>1</v>
      </c>
      <c r="F216" s="247" t="s">
        <v>964</v>
      </c>
      <c r="G216" s="245"/>
      <c r="H216" s="248">
        <v>-0.5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193</v>
      </c>
      <c r="AU216" s="254" t="s">
        <v>87</v>
      </c>
      <c r="AV216" s="14" t="s">
        <v>87</v>
      </c>
      <c r="AW216" s="14" t="s">
        <v>32</v>
      </c>
      <c r="AX216" s="14" t="s">
        <v>76</v>
      </c>
      <c r="AY216" s="254" t="s">
        <v>184</v>
      </c>
    </row>
    <row r="217" s="15" customFormat="1">
      <c r="A217" s="15"/>
      <c r="B217" s="255"/>
      <c r="C217" s="256"/>
      <c r="D217" s="235" t="s">
        <v>193</v>
      </c>
      <c r="E217" s="257" t="s">
        <v>130</v>
      </c>
      <c r="F217" s="258" t="s">
        <v>128</v>
      </c>
      <c r="G217" s="256"/>
      <c r="H217" s="259">
        <v>52.363999999999997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5" t="s">
        <v>193</v>
      </c>
      <c r="AU217" s="265" t="s">
        <v>87</v>
      </c>
      <c r="AV217" s="15" t="s">
        <v>191</v>
      </c>
      <c r="AW217" s="15" t="s">
        <v>32</v>
      </c>
      <c r="AX217" s="15" t="s">
        <v>76</v>
      </c>
      <c r="AY217" s="265" t="s">
        <v>184</v>
      </c>
    </row>
    <row r="218" s="14" customFormat="1">
      <c r="A218" s="14"/>
      <c r="B218" s="244"/>
      <c r="C218" s="245"/>
      <c r="D218" s="235" t="s">
        <v>193</v>
      </c>
      <c r="E218" s="246" t="s">
        <v>1</v>
      </c>
      <c r="F218" s="247" t="s">
        <v>298</v>
      </c>
      <c r="G218" s="245"/>
      <c r="H218" s="248">
        <v>15.709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193</v>
      </c>
      <c r="AU218" s="254" t="s">
        <v>87</v>
      </c>
      <c r="AV218" s="14" t="s">
        <v>87</v>
      </c>
      <c r="AW218" s="14" t="s">
        <v>32</v>
      </c>
      <c r="AX218" s="14" t="s">
        <v>84</v>
      </c>
      <c r="AY218" s="254" t="s">
        <v>184</v>
      </c>
    </row>
    <row r="219" s="2" customFormat="1" ht="24.15" customHeight="1">
      <c r="A219" s="39"/>
      <c r="B219" s="40"/>
      <c r="C219" s="220" t="s">
        <v>321</v>
      </c>
      <c r="D219" s="220" t="s">
        <v>186</v>
      </c>
      <c r="E219" s="221" t="s">
        <v>300</v>
      </c>
      <c r="F219" s="222" t="s">
        <v>301</v>
      </c>
      <c r="G219" s="223" t="s">
        <v>259</v>
      </c>
      <c r="H219" s="224">
        <v>36.655000000000001</v>
      </c>
      <c r="I219" s="225"/>
      <c r="J219" s="226">
        <f>ROUND(I219*H219,2)</f>
        <v>0</v>
      </c>
      <c r="K219" s="222" t="s">
        <v>190</v>
      </c>
      <c r="L219" s="45"/>
      <c r="M219" s="227" t="s">
        <v>1</v>
      </c>
      <c r="N219" s="228" t="s">
        <v>41</v>
      </c>
      <c r="O219" s="92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1" t="s">
        <v>191</v>
      </c>
      <c r="AT219" s="231" t="s">
        <v>186</v>
      </c>
      <c r="AU219" s="231" t="s">
        <v>87</v>
      </c>
      <c r="AY219" s="18" t="s">
        <v>184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84</v>
      </c>
      <c r="BK219" s="232">
        <f>ROUND(I219*H219,2)</f>
        <v>0</v>
      </c>
      <c r="BL219" s="18" t="s">
        <v>191</v>
      </c>
      <c r="BM219" s="231" t="s">
        <v>302</v>
      </c>
    </row>
    <row r="220" s="14" customFormat="1">
      <c r="A220" s="14"/>
      <c r="B220" s="244"/>
      <c r="C220" s="245"/>
      <c r="D220" s="235" t="s">
        <v>193</v>
      </c>
      <c r="E220" s="246" t="s">
        <v>1</v>
      </c>
      <c r="F220" s="247" t="s">
        <v>303</v>
      </c>
      <c r="G220" s="245"/>
      <c r="H220" s="248">
        <v>36.655000000000001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193</v>
      </c>
      <c r="AU220" s="254" t="s">
        <v>87</v>
      </c>
      <c r="AV220" s="14" t="s">
        <v>87</v>
      </c>
      <c r="AW220" s="14" t="s">
        <v>32</v>
      </c>
      <c r="AX220" s="14" t="s">
        <v>84</v>
      </c>
      <c r="AY220" s="254" t="s">
        <v>184</v>
      </c>
    </row>
    <row r="221" s="2" customFormat="1" ht="14.4" customHeight="1">
      <c r="A221" s="39"/>
      <c r="B221" s="40"/>
      <c r="C221" s="220" t="s">
        <v>327</v>
      </c>
      <c r="D221" s="220" t="s">
        <v>186</v>
      </c>
      <c r="E221" s="221" t="s">
        <v>309</v>
      </c>
      <c r="F221" s="222" t="s">
        <v>310</v>
      </c>
      <c r="G221" s="223" t="s">
        <v>189</v>
      </c>
      <c r="H221" s="224">
        <v>138.03999999999999</v>
      </c>
      <c r="I221" s="225"/>
      <c r="J221" s="226">
        <f>ROUND(I221*H221,2)</f>
        <v>0</v>
      </c>
      <c r="K221" s="222" t="s">
        <v>190</v>
      </c>
      <c r="L221" s="45"/>
      <c r="M221" s="227" t="s">
        <v>1</v>
      </c>
      <c r="N221" s="228" t="s">
        <v>41</v>
      </c>
      <c r="O221" s="92"/>
      <c r="P221" s="229">
        <f>O221*H221</f>
        <v>0</v>
      </c>
      <c r="Q221" s="229">
        <v>0.00084000000000000003</v>
      </c>
      <c r="R221" s="229">
        <f>Q221*H221</f>
        <v>0.1159536</v>
      </c>
      <c r="S221" s="229">
        <v>0</v>
      </c>
      <c r="T221" s="23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1" t="s">
        <v>191</v>
      </c>
      <c r="AT221" s="231" t="s">
        <v>186</v>
      </c>
      <c r="AU221" s="231" t="s">
        <v>87</v>
      </c>
      <c r="AY221" s="18" t="s">
        <v>184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84</v>
      </c>
      <c r="BK221" s="232">
        <f>ROUND(I221*H221,2)</f>
        <v>0</v>
      </c>
      <c r="BL221" s="18" t="s">
        <v>191</v>
      </c>
      <c r="BM221" s="231" t="s">
        <v>311</v>
      </c>
    </row>
    <row r="222" s="13" customFormat="1">
      <c r="A222" s="13"/>
      <c r="B222" s="233"/>
      <c r="C222" s="234"/>
      <c r="D222" s="235" t="s">
        <v>193</v>
      </c>
      <c r="E222" s="236" t="s">
        <v>1</v>
      </c>
      <c r="F222" s="237" t="s">
        <v>194</v>
      </c>
      <c r="G222" s="234"/>
      <c r="H222" s="236" t="s">
        <v>1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193</v>
      </c>
      <c r="AU222" s="243" t="s">
        <v>87</v>
      </c>
      <c r="AV222" s="13" t="s">
        <v>84</v>
      </c>
      <c r="AW222" s="13" t="s">
        <v>32</v>
      </c>
      <c r="AX222" s="13" t="s">
        <v>76</v>
      </c>
      <c r="AY222" s="243" t="s">
        <v>184</v>
      </c>
    </row>
    <row r="223" s="14" customFormat="1">
      <c r="A223" s="14"/>
      <c r="B223" s="244"/>
      <c r="C223" s="245"/>
      <c r="D223" s="235" t="s">
        <v>193</v>
      </c>
      <c r="E223" s="246" t="s">
        <v>1</v>
      </c>
      <c r="F223" s="247" t="s">
        <v>965</v>
      </c>
      <c r="G223" s="245"/>
      <c r="H223" s="248">
        <v>72.760000000000005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193</v>
      </c>
      <c r="AU223" s="254" t="s">
        <v>87</v>
      </c>
      <c r="AV223" s="14" t="s">
        <v>87</v>
      </c>
      <c r="AW223" s="14" t="s">
        <v>32</v>
      </c>
      <c r="AX223" s="14" t="s">
        <v>76</v>
      </c>
      <c r="AY223" s="254" t="s">
        <v>184</v>
      </c>
    </row>
    <row r="224" s="14" customFormat="1">
      <c r="A224" s="14"/>
      <c r="B224" s="244"/>
      <c r="C224" s="245"/>
      <c r="D224" s="235" t="s">
        <v>193</v>
      </c>
      <c r="E224" s="246" t="s">
        <v>1</v>
      </c>
      <c r="F224" s="247" t="s">
        <v>966</v>
      </c>
      <c r="G224" s="245"/>
      <c r="H224" s="248">
        <v>65.280000000000001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193</v>
      </c>
      <c r="AU224" s="254" t="s">
        <v>87</v>
      </c>
      <c r="AV224" s="14" t="s">
        <v>87</v>
      </c>
      <c r="AW224" s="14" t="s">
        <v>32</v>
      </c>
      <c r="AX224" s="14" t="s">
        <v>76</v>
      </c>
      <c r="AY224" s="254" t="s">
        <v>184</v>
      </c>
    </row>
    <row r="225" s="15" customFormat="1">
      <c r="A225" s="15"/>
      <c r="B225" s="255"/>
      <c r="C225" s="256"/>
      <c r="D225" s="235" t="s">
        <v>193</v>
      </c>
      <c r="E225" s="257" t="s">
        <v>109</v>
      </c>
      <c r="F225" s="258" t="s">
        <v>128</v>
      </c>
      <c r="G225" s="256"/>
      <c r="H225" s="259">
        <v>138.03999999999999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5" t="s">
        <v>193</v>
      </c>
      <c r="AU225" s="265" t="s">
        <v>87</v>
      </c>
      <c r="AV225" s="15" t="s">
        <v>191</v>
      </c>
      <c r="AW225" s="15" t="s">
        <v>32</v>
      </c>
      <c r="AX225" s="15" t="s">
        <v>76</v>
      </c>
      <c r="AY225" s="265" t="s">
        <v>184</v>
      </c>
    </row>
    <row r="226" s="14" customFormat="1">
      <c r="A226" s="14"/>
      <c r="B226" s="244"/>
      <c r="C226" s="245"/>
      <c r="D226" s="235" t="s">
        <v>193</v>
      </c>
      <c r="E226" s="246" t="s">
        <v>1</v>
      </c>
      <c r="F226" s="247" t="s">
        <v>109</v>
      </c>
      <c r="G226" s="245"/>
      <c r="H226" s="248">
        <v>138.03999999999999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193</v>
      </c>
      <c r="AU226" s="254" t="s">
        <v>87</v>
      </c>
      <c r="AV226" s="14" t="s">
        <v>87</v>
      </c>
      <c r="AW226" s="14" t="s">
        <v>32</v>
      </c>
      <c r="AX226" s="14" t="s">
        <v>84</v>
      </c>
      <c r="AY226" s="254" t="s">
        <v>184</v>
      </c>
    </row>
    <row r="227" s="2" customFormat="1" ht="24.15" customHeight="1">
      <c r="A227" s="39"/>
      <c r="B227" s="40"/>
      <c r="C227" s="220" t="s">
        <v>331</v>
      </c>
      <c r="D227" s="220" t="s">
        <v>186</v>
      </c>
      <c r="E227" s="221" t="s">
        <v>318</v>
      </c>
      <c r="F227" s="222" t="s">
        <v>319</v>
      </c>
      <c r="G227" s="223" t="s">
        <v>189</v>
      </c>
      <c r="H227" s="224">
        <v>138.03999999999999</v>
      </c>
      <c r="I227" s="225"/>
      <c r="J227" s="226">
        <f>ROUND(I227*H227,2)</f>
        <v>0</v>
      </c>
      <c r="K227" s="222" t="s">
        <v>190</v>
      </c>
      <c r="L227" s="45"/>
      <c r="M227" s="227" t="s">
        <v>1</v>
      </c>
      <c r="N227" s="228" t="s">
        <v>41</v>
      </c>
      <c r="O227" s="92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1" t="s">
        <v>191</v>
      </c>
      <c r="AT227" s="231" t="s">
        <v>186</v>
      </c>
      <c r="AU227" s="231" t="s">
        <v>87</v>
      </c>
      <c r="AY227" s="18" t="s">
        <v>184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84</v>
      </c>
      <c r="BK227" s="232">
        <f>ROUND(I227*H227,2)</f>
        <v>0</v>
      </c>
      <c r="BL227" s="18" t="s">
        <v>191</v>
      </c>
      <c r="BM227" s="231" t="s">
        <v>320</v>
      </c>
    </row>
    <row r="228" s="14" customFormat="1">
      <c r="A228" s="14"/>
      <c r="B228" s="244"/>
      <c r="C228" s="245"/>
      <c r="D228" s="235" t="s">
        <v>193</v>
      </c>
      <c r="E228" s="246" t="s">
        <v>1</v>
      </c>
      <c r="F228" s="247" t="s">
        <v>109</v>
      </c>
      <c r="G228" s="245"/>
      <c r="H228" s="248">
        <v>138.03999999999999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4" t="s">
        <v>193</v>
      </c>
      <c r="AU228" s="254" t="s">
        <v>87</v>
      </c>
      <c r="AV228" s="14" t="s">
        <v>87</v>
      </c>
      <c r="AW228" s="14" t="s">
        <v>32</v>
      </c>
      <c r="AX228" s="14" t="s">
        <v>84</v>
      </c>
      <c r="AY228" s="254" t="s">
        <v>184</v>
      </c>
    </row>
    <row r="229" s="2" customFormat="1" ht="24.15" customHeight="1">
      <c r="A229" s="39"/>
      <c r="B229" s="40"/>
      <c r="C229" s="220" t="s">
        <v>354</v>
      </c>
      <c r="D229" s="220" t="s">
        <v>186</v>
      </c>
      <c r="E229" s="221" t="s">
        <v>332</v>
      </c>
      <c r="F229" s="222" t="s">
        <v>333</v>
      </c>
      <c r="G229" s="223" t="s">
        <v>259</v>
      </c>
      <c r="H229" s="224">
        <v>15.709</v>
      </c>
      <c r="I229" s="225"/>
      <c r="J229" s="226">
        <f>ROUND(I229*H229,2)</f>
        <v>0</v>
      </c>
      <c r="K229" s="222" t="s">
        <v>190</v>
      </c>
      <c r="L229" s="45"/>
      <c r="M229" s="227" t="s">
        <v>1</v>
      </c>
      <c r="N229" s="228" t="s">
        <v>41</v>
      </c>
      <c r="O229" s="92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1" t="s">
        <v>191</v>
      </c>
      <c r="AT229" s="231" t="s">
        <v>186</v>
      </c>
      <c r="AU229" s="231" t="s">
        <v>87</v>
      </c>
      <c r="AY229" s="18" t="s">
        <v>184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84</v>
      </c>
      <c r="BK229" s="232">
        <f>ROUND(I229*H229,2)</f>
        <v>0</v>
      </c>
      <c r="BL229" s="18" t="s">
        <v>191</v>
      </c>
      <c r="BM229" s="231" t="s">
        <v>334</v>
      </c>
    </row>
    <row r="230" s="13" customFormat="1">
      <c r="A230" s="13"/>
      <c r="B230" s="233"/>
      <c r="C230" s="234"/>
      <c r="D230" s="235" t="s">
        <v>193</v>
      </c>
      <c r="E230" s="236" t="s">
        <v>1</v>
      </c>
      <c r="F230" s="237" t="s">
        <v>194</v>
      </c>
      <c r="G230" s="234"/>
      <c r="H230" s="236" t="s">
        <v>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193</v>
      </c>
      <c r="AU230" s="243" t="s">
        <v>87</v>
      </c>
      <c r="AV230" s="13" t="s">
        <v>84</v>
      </c>
      <c r="AW230" s="13" t="s">
        <v>32</v>
      </c>
      <c r="AX230" s="13" t="s">
        <v>76</v>
      </c>
      <c r="AY230" s="243" t="s">
        <v>184</v>
      </c>
    </row>
    <row r="231" s="13" customFormat="1">
      <c r="A231" s="13"/>
      <c r="B231" s="233"/>
      <c r="C231" s="234"/>
      <c r="D231" s="235" t="s">
        <v>193</v>
      </c>
      <c r="E231" s="236" t="s">
        <v>1</v>
      </c>
      <c r="F231" s="237" t="s">
        <v>335</v>
      </c>
      <c r="G231" s="234"/>
      <c r="H231" s="236" t="s">
        <v>1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193</v>
      </c>
      <c r="AU231" s="243" t="s">
        <v>87</v>
      </c>
      <c r="AV231" s="13" t="s">
        <v>84</v>
      </c>
      <c r="AW231" s="13" t="s">
        <v>32</v>
      </c>
      <c r="AX231" s="13" t="s">
        <v>76</v>
      </c>
      <c r="AY231" s="243" t="s">
        <v>184</v>
      </c>
    </row>
    <row r="232" s="13" customFormat="1">
      <c r="A232" s="13"/>
      <c r="B232" s="233"/>
      <c r="C232" s="234"/>
      <c r="D232" s="235" t="s">
        <v>193</v>
      </c>
      <c r="E232" s="236" t="s">
        <v>1</v>
      </c>
      <c r="F232" s="237" t="s">
        <v>336</v>
      </c>
      <c r="G232" s="234"/>
      <c r="H232" s="236" t="s">
        <v>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193</v>
      </c>
      <c r="AU232" s="243" t="s">
        <v>87</v>
      </c>
      <c r="AV232" s="13" t="s">
        <v>84</v>
      </c>
      <c r="AW232" s="13" t="s">
        <v>32</v>
      </c>
      <c r="AX232" s="13" t="s">
        <v>76</v>
      </c>
      <c r="AY232" s="243" t="s">
        <v>184</v>
      </c>
    </row>
    <row r="233" s="14" customFormat="1">
      <c r="A233" s="14"/>
      <c r="B233" s="244"/>
      <c r="C233" s="245"/>
      <c r="D233" s="235" t="s">
        <v>193</v>
      </c>
      <c r="E233" s="246" t="s">
        <v>1</v>
      </c>
      <c r="F233" s="247" t="s">
        <v>967</v>
      </c>
      <c r="G233" s="245"/>
      <c r="H233" s="248">
        <v>2.3540000000000001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193</v>
      </c>
      <c r="AU233" s="254" t="s">
        <v>87</v>
      </c>
      <c r="AV233" s="14" t="s">
        <v>87</v>
      </c>
      <c r="AW233" s="14" t="s">
        <v>32</v>
      </c>
      <c r="AX233" s="14" t="s">
        <v>76</v>
      </c>
      <c r="AY233" s="254" t="s">
        <v>184</v>
      </c>
    </row>
    <row r="234" s="14" customFormat="1">
      <c r="A234" s="14"/>
      <c r="B234" s="244"/>
      <c r="C234" s="245"/>
      <c r="D234" s="235" t="s">
        <v>193</v>
      </c>
      <c r="E234" s="246" t="s">
        <v>1</v>
      </c>
      <c r="F234" s="247" t="s">
        <v>968</v>
      </c>
      <c r="G234" s="245"/>
      <c r="H234" s="248">
        <v>1.5549999999999999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193</v>
      </c>
      <c r="AU234" s="254" t="s">
        <v>87</v>
      </c>
      <c r="AV234" s="14" t="s">
        <v>87</v>
      </c>
      <c r="AW234" s="14" t="s">
        <v>32</v>
      </c>
      <c r="AX234" s="14" t="s">
        <v>76</v>
      </c>
      <c r="AY234" s="254" t="s">
        <v>184</v>
      </c>
    </row>
    <row r="235" s="16" customFormat="1">
      <c r="A235" s="16"/>
      <c r="B235" s="266"/>
      <c r="C235" s="267"/>
      <c r="D235" s="235" t="s">
        <v>193</v>
      </c>
      <c r="E235" s="268" t="s">
        <v>99</v>
      </c>
      <c r="F235" s="269" t="s">
        <v>100</v>
      </c>
      <c r="G235" s="267"/>
      <c r="H235" s="270">
        <v>3.9089999999999998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76" t="s">
        <v>193</v>
      </c>
      <c r="AU235" s="276" t="s">
        <v>87</v>
      </c>
      <c r="AV235" s="16" t="s">
        <v>14</v>
      </c>
      <c r="AW235" s="16" t="s">
        <v>32</v>
      </c>
      <c r="AX235" s="16" t="s">
        <v>76</v>
      </c>
      <c r="AY235" s="276" t="s">
        <v>184</v>
      </c>
    </row>
    <row r="236" s="13" customFormat="1">
      <c r="A236" s="13"/>
      <c r="B236" s="233"/>
      <c r="C236" s="234"/>
      <c r="D236" s="235" t="s">
        <v>193</v>
      </c>
      <c r="E236" s="236" t="s">
        <v>1</v>
      </c>
      <c r="F236" s="237" t="s">
        <v>341</v>
      </c>
      <c r="G236" s="234"/>
      <c r="H236" s="236" t="s">
        <v>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193</v>
      </c>
      <c r="AU236" s="243" t="s">
        <v>87</v>
      </c>
      <c r="AV236" s="13" t="s">
        <v>84</v>
      </c>
      <c r="AW236" s="13" t="s">
        <v>32</v>
      </c>
      <c r="AX236" s="13" t="s">
        <v>76</v>
      </c>
      <c r="AY236" s="243" t="s">
        <v>184</v>
      </c>
    </row>
    <row r="237" s="14" customFormat="1">
      <c r="A237" s="14"/>
      <c r="B237" s="244"/>
      <c r="C237" s="245"/>
      <c r="D237" s="235" t="s">
        <v>193</v>
      </c>
      <c r="E237" s="246" t="s">
        <v>1</v>
      </c>
      <c r="F237" s="247" t="s">
        <v>969</v>
      </c>
      <c r="G237" s="245"/>
      <c r="H237" s="248">
        <v>8.2390000000000008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193</v>
      </c>
      <c r="AU237" s="254" t="s">
        <v>87</v>
      </c>
      <c r="AV237" s="14" t="s">
        <v>87</v>
      </c>
      <c r="AW237" s="14" t="s">
        <v>32</v>
      </c>
      <c r="AX237" s="14" t="s">
        <v>76</v>
      </c>
      <c r="AY237" s="254" t="s">
        <v>184</v>
      </c>
    </row>
    <row r="238" s="14" customFormat="1">
      <c r="A238" s="14"/>
      <c r="B238" s="244"/>
      <c r="C238" s="245"/>
      <c r="D238" s="235" t="s">
        <v>193</v>
      </c>
      <c r="E238" s="246" t="s">
        <v>1</v>
      </c>
      <c r="F238" s="247" t="s">
        <v>970</v>
      </c>
      <c r="G238" s="245"/>
      <c r="H238" s="248">
        <v>5.4429999999999996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193</v>
      </c>
      <c r="AU238" s="254" t="s">
        <v>87</v>
      </c>
      <c r="AV238" s="14" t="s">
        <v>87</v>
      </c>
      <c r="AW238" s="14" t="s">
        <v>32</v>
      </c>
      <c r="AX238" s="14" t="s">
        <v>76</v>
      </c>
      <c r="AY238" s="254" t="s">
        <v>184</v>
      </c>
    </row>
    <row r="239" s="16" customFormat="1">
      <c r="A239" s="16"/>
      <c r="B239" s="266"/>
      <c r="C239" s="267"/>
      <c r="D239" s="235" t="s">
        <v>193</v>
      </c>
      <c r="E239" s="268" t="s">
        <v>105</v>
      </c>
      <c r="F239" s="269" t="s">
        <v>100</v>
      </c>
      <c r="G239" s="267"/>
      <c r="H239" s="270">
        <v>13.682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76" t="s">
        <v>193</v>
      </c>
      <c r="AU239" s="276" t="s">
        <v>87</v>
      </c>
      <c r="AV239" s="16" t="s">
        <v>14</v>
      </c>
      <c r="AW239" s="16" t="s">
        <v>32</v>
      </c>
      <c r="AX239" s="16" t="s">
        <v>76</v>
      </c>
      <c r="AY239" s="276" t="s">
        <v>184</v>
      </c>
    </row>
    <row r="240" s="13" customFormat="1">
      <c r="A240" s="13"/>
      <c r="B240" s="233"/>
      <c r="C240" s="234"/>
      <c r="D240" s="235" t="s">
        <v>193</v>
      </c>
      <c r="E240" s="236" t="s">
        <v>1</v>
      </c>
      <c r="F240" s="237" t="s">
        <v>971</v>
      </c>
      <c r="G240" s="234"/>
      <c r="H240" s="236" t="s">
        <v>1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193</v>
      </c>
      <c r="AU240" s="243" t="s">
        <v>87</v>
      </c>
      <c r="AV240" s="13" t="s">
        <v>84</v>
      </c>
      <c r="AW240" s="13" t="s">
        <v>32</v>
      </c>
      <c r="AX240" s="13" t="s">
        <v>76</v>
      </c>
      <c r="AY240" s="243" t="s">
        <v>184</v>
      </c>
    </row>
    <row r="241" s="15" customFormat="1">
      <c r="A241" s="15"/>
      <c r="B241" s="255"/>
      <c r="C241" s="256"/>
      <c r="D241" s="235" t="s">
        <v>193</v>
      </c>
      <c r="E241" s="257" t="s">
        <v>127</v>
      </c>
      <c r="F241" s="258" t="s">
        <v>128</v>
      </c>
      <c r="G241" s="256"/>
      <c r="H241" s="259">
        <v>17.591000000000001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5" t="s">
        <v>193</v>
      </c>
      <c r="AU241" s="265" t="s">
        <v>87</v>
      </c>
      <c r="AV241" s="15" t="s">
        <v>191</v>
      </c>
      <c r="AW241" s="15" t="s">
        <v>32</v>
      </c>
      <c r="AX241" s="15" t="s">
        <v>76</v>
      </c>
      <c r="AY241" s="265" t="s">
        <v>184</v>
      </c>
    </row>
    <row r="242" s="14" customFormat="1">
      <c r="A242" s="14"/>
      <c r="B242" s="244"/>
      <c r="C242" s="245"/>
      <c r="D242" s="235" t="s">
        <v>193</v>
      </c>
      <c r="E242" s="246" t="s">
        <v>120</v>
      </c>
      <c r="F242" s="247" t="s">
        <v>385</v>
      </c>
      <c r="G242" s="245"/>
      <c r="H242" s="248">
        <v>34.773000000000003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193</v>
      </c>
      <c r="AU242" s="254" t="s">
        <v>87</v>
      </c>
      <c r="AV242" s="14" t="s">
        <v>87</v>
      </c>
      <c r="AW242" s="14" t="s">
        <v>32</v>
      </c>
      <c r="AX242" s="14" t="s">
        <v>76</v>
      </c>
      <c r="AY242" s="254" t="s">
        <v>184</v>
      </c>
    </row>
    <row r="243" s="14" customFormat="1">
      <c r="A243" s="14"/>
      <c r="B243" s="244"/>
      <c r="C243" s="245"/>
      <c r="D243" s="235" t="s">
        <v>193</v>
      </c>
      <c r="E243" s="246" t="s">
        <v>125</v>
      </c>
      <c r="F243" s="247" t="s">
        <v>130</v>
      </c>
      <c r="G243" s="245"/>
      <c r="H243" s="248">
        <v>52.363999999999997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193</v>
      </c>
      <c r="AU243" s="254" t="s">
        <v>87</v>
      </c>
      <c r="AV243" s="14" t="s">
        <v>87</v>
      </c>
      <c r="AW243" s="14" t="s">
        <v>32</v>
      </c>
      <c r="AX243" s="14" t="s">
        <v>76</v>
      </c>
      <c r="AY243" s="254" t="s">
        <v>184</v>
      </c>
    </row>
    <row r="244" s="14" customFormat="1">
      <c r="A244" s="14"/>
      <c r="B244" s="244"/>
      <c r="C244" s="245"/>
      <c r="D244" s="235" t="s">
        <v>193</v>
      </c>
      <c r="E244" s="246" t="s">
        <v>1</v>
      </c>
      <c r="F244" s="247" t="s">
        <v>353</v>
      </c>
      <c r="G244" s="245"/>
      <c r="H244" s="248">
        <v>15.709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193</v>
      </c>
      <c r="AU244" s="254" t="s">
        <v>87</v>
      </c>
      <c r="AV244" s="14" t="s">
        <v>87</v>
      </c>
      <c r="AW244" s="14" t="s">
        <v>32</v>
      </c>
      <c r="AX244" s="14" t="s">
        <v>84</v>
      </c>
      <c r="AY244" s="254" t="s">
        <v>184</v>
      </c>
    </row>
    <row r="245" s="2" customFormat="1" ht="24.15" customHeight="1">
      <c r="A245" s="39"/>
      <c r="B245" s="40"/>
      <c r="C245" s="220" t="s">
        <v>359</v>
      </c>
      <c r="D245" s="220" t="s">
        <v>186</v>
      </c>
      <c r="E245" s="221" t="s">
        <v>355</v>
      </c>
      <c r="F245" s="222" t="s">
        <v>356</v>
      </c>
      <c r="G245" s="223" t="s">
        <v>259</v>
      </c>
      <c r="H245" s="224">
        <v>36.655000000000001</v>
      </c>
      <c r="I245" s="225"/>
      <c r="J245" s="226">
        <f>ROUND(I245*H245,2)</f>
        <v>0</v>
      </c>
      <c r="K245" s="222" t="s">
        <v>190</v>
      </c>
      <c r="L245" s="45"/>
      <c r="M245" s="227" t="s">
        <v>1</v>
      </c>
      <c r="N245" s="228" t="s">
        <v>41</v>
      </c>
      <c r="O245" s="92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1" t="s">
        <v>191</v>
      </c>
      <c r="AT245" s="231" t="s">
        <v>186</v>
      </c>
      <c r="AU245" s="231" t="s">
        <v>87</v>
      </c>
      <c r="AY245" s="18" t="s">
        <v>184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84</v>
      </c>
      <c r="BK245" s="232">
        <f>ROUND(I245*H245,2)</f>
        <v>0</v>
      </c>
      <c r="BL245" s="18" t="s">
        <v>191</v>
      </c>
      <c r="BM245" s="231" t="s">
        <v>357</v>
      </c>
    </row>
    <row r="246" s="14" customFormat="1">
      <c r="A246" s="14"/>
      <c r="B246" s="244"/>
      <c r="C246" s="245"/>
      <c r="D246" s="235" t="s">
        <v>193</v>
      </c>
      <c r="E246" s="246" t="s">
        <v>1</v>
      </c>
      <c r="F246" s="247" t="s">
        <v>358</v>
      </c>
      <c r="G246" s="245"/>
      <c r="H246" s="248">
        <v>36.655000000000001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193</v>
      </c>
      <c r="AU246" s="254" t="s">
        <v>87</v>
      </c>
      <c r="AV246" s="14" t="s">
        <v>87</v>
      </c>
      <c r="AW246" s="14" t="s">
        <v>32</v>
      </c>
      <c r="AX246" s="14" t="s">
        <v>84</v>
      </c>
      <c r="AY246" s="254" t="s">
        <v>184</v>
      </c>
    </row>
    <row r="247" s="2" customFormat="1" ht="24.15" customHeight="1">
      <c r="A247" s="39"/>
      <c r="B247" s="40"/>
      <c r="C247" s="220" t="s">
        <v>364</v>
      </c>
      <c r="D247" s="220" t="s">
        <v>186</v>
      </c>
      <c r="E247" s="221" t="s">
        <v>360</v>
      </c>
      <c r="F247" s="222" t="s">
        <v>361</v>
      </c>
      <c r="G247" s="223" t="s">
        <v>259</v>
      </c>
      <c r="H247" s="224">
        <v>15.709</v>
      </c>
      <c r="I247" s="225"/>
      <c r="J247" s="226">
        <f>ROUND(I247*H247,2)</f>
        <v>0</v>
      </c>
      <c r="K247" s="222" t="s">
        <v>190</v>
      </c>
      <c r="L247" s="45"/>
      <c r="M247" s="227" t="s">
        <v>1</v>
      </c>
      <c r="N247" s="228" t="s">
        <v>41</v>
      </c>
      <c r="O247" s="92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1" t="s">
        <v>191</v>
      </c>
      <c r="AT247" s="231" t="s">
        <v>186</v>
      </c>
      <c r="AU247" s="231" t="s">
        <v>87</v>
      </c>
      <c r="AY247" s="18" t="s">
        <v>184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84</v>
      </c>
      <c r="BK247" s="232">
        <f>ROUND(I247*H247,2)</f>
        <v>0</v>
      </c>
      <c r="BL247" s="18" t="s">
        <v>191</v>
      </c>
      <c r="BM247" s="231" t="s">
        <v>362</v>
      </c>
    </row>
    <row r="248" s="14" customFormat="1">
      <c r="A248" s="14"/>
      <c r="B248" s="244"/>
      <c r="C248" s="245"/>
      <c r="D248" s="235" t="s">
        <v>193</v>
      </c>
      <c r="E248" s="246" t="s">
        <v>1</v>
      </c>
      <c r="F248" s="247" t="s">
        <v>363</v>
      </c>
      <c r="G248" s="245"/>
      <c r="H248" s="248">
        <v>15.709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193</v>
      </c>
      <c r="AU248" s="254" t="s">
        <v>87</v>
      </c>
      <c r="AV248" s="14" t="s">
        <v>87</v>
      </c>
      <c r="AW248" s="14" t="s">
        <v>32</v>
      </c>
      <c r="AX248" s="14" t="s">
        <v>84</v>
      </c>
      <c r="AY248" s="254" t="s">
        <v>184</v>
      </c>
    </row>
    <row r="249" s="2" customFormat="1" ht="24.15" customHeight="1">
      <c r="A249" s="39"/>
      <c r="B249" s="40"/>
      <c r="C249" s="220" t="s">
        <v>369</v>
      </c>
      <c r="D249" s="220" t="s">
        <v>186</v>
      </c>
      <c r="E249" s="221" t="s">
        <v>365</v>
      </c>
      <c r="F249" s="222" t="s">
        <v>366</v>
      </c>
      <c r="G249" s="223" t="s">
        <v>259</v>
      </c>
      <c r="H249" s="224">
        <v>36.655000000000001</v>
      </c>
      <c r="I249" s="225"/>
      <c r="J249" s="226">
        <f>ROUND(I249*H249,2)</f>
        <v>0</v>
      </c>
      <c r="K249" s="222" t="s">
        <v>190</v>
      </c>
      <c r="L249" s="45"/>
      <c r="M249" s="227" t="s">
        <v>1</v>
      </c>
      <c r="N249" s="228" t="s">
        <v>41</v>
      </c>
      <c r="O249" s="92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1" t="s">
        <v>191</v>
      </c>
      <c r="AT249" s="231" t="s">
        <v>186</v>
      </c>
      <c r="AU249" s="231" t="s">
        <v>87</v>
      </c>
      <c r="AY249" s="18" t="s">
        <v>184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84</v>
      </c>
      <c r="BK249" s="232">
        <f>ROUND(I249*H249,2)</f>
        <v>0</v>
      </c>
      <c r="BL249" s="18" t="s">
        <v>191</v>
      </c>
      <c r="BM249" s="231" t="s">
        <v>367</v>
      </c>
    </row>
    <row r="250" s="14" customFormat="1">
      <c r="A250" s="14"/>
      <c r="B250" s="244"/>
      <c r="C250" s="245"/>
      <c r="D250" s="235" t="s">
        <v>193</v>
      </c>
      <c r="E250" s="246" t="s">
        <v>1</v>
      </c>
      <c r="F250" s="247" t="s">
        <v>368</v>
      </c>
      <c r="G250" s="245"/>
      <c r="H250" s="248">
        <v>36.655000000000001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193</v>
      </c>
      <c r="AU250" s="254" t="s">
        <v>87</v>
      </c>
      <c r="AV250" s="14" t="s">
        <v>87</v>
      </c>
      <c r="AW250" s="14" t="s">
        <v>32</v>
      </c>
      <c r="AX250" s="14" t="s">
        <v>84</v>
      </c>
      <c r="AY250" s="254" t="s">
        <v>184</v>
      </c>
    </row>
    <row r="251" s="2" customFormat="1" ht="14.4" customHeight="1">
      <c r="A251" s="39"/>
      <c r="B251" s="40"/>
      <c r="C251" s="220" t="s">
        <v>375</v>
      </c>
      <c r="D251" s="220" t="s">
        <v>186</v>
      </c>
      <c r="E251" s="221" t="s">
        <v>370</v>
      </c>
      <c r="F251" s="222" t="s">
        <v>371</v>
      </c>
      <c r="G251" s="223" t="s">
        <v>372</v>
      </c>
      <c r="H251" s="224">
        <v>52.363999999999997</v>
      </c>
      <c r="I251" s="225"/>
      <c r="J251" s="226">
        <f>ROUND(I251*H251,2)</f>
        <v>0</v>
      </c>
      <c r="K251" s="222" t="s">
        <v>190</v>
      </c>
      <c r="L251" s="45"/>
      <c r="M251" s="227" t="s">
        <v>1</v>
      </c>
      <c r="N251" s="228" t="s">
        <v>41</v>
      </c>
      <c r="O251" s="92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1" t="s">
        <v>191</v>
      </c>
      <c r="AT251" s="231" t="s">
        <v>186</v>
      </c>
      <c r="AU251" s="231" t="s">
        <v>87</v>
      </c>
      <c r="AY251" s="18" t="s">
        <v>184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84</v>
      </c>
      <c r="BK251" s="232">
        <f>ROUND(I251*H251,2)</f>
        <v>0</v>
      </c>
      <c r="BL251" s="18" t="s">
        <v>191</v>
      </c>
      <c r="BM251" s="231" t="s">
        <v>373</v>
      </c>
    </row>
    <row r="252" s="14" customFormat="1">
      <c r="A252" s="14"/>
      <c r="B252" s="244"/>
      <c r="C252" s="245"/>
      <c r="D252" s="235" t="s">
        <v>193</v>
      </c>
      <c r="E252" s="246" t="s">
        <v>1</v>
      </c>
      <c r="F252" s="247" t="s">
        <v>374</v>
      </c>
      <c r="G252" s="245"/>
      <c r="H252" s="248">
        <v>52.363999999999997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193</v>
      </c>
      <c r="AU252" s="254" t="s">
        <v>87</v>
      </c>
      <c r="AV252" s="14" t="s">
        <v>87</v>
      </c>
      <c r="AW252" s="14" t="s">
        <v>32</v>
      </c>
      <c r="AX252" s="14" t="s">
        <v>84</v>
      </c>
      <c r="AY252" s="254" t="s">
        <v>184</v>
      </c>
    </row>
    <row r="253" s="2" customFormat="1" ht="24.15" customHeight="1">
      <c r="A253" s="39"/>
      <c r="B253" s="40"/>
      <c r="C253" s="220" t="s">
        <v>381</v>
      </c>
      <c r="D253" s="220" t="s">
        <v>186</v>
      </c>
      <c r="E253" s="221" t="s">
        <v>376</v>
      </c>
      <c r="F253" s="222" t="s">
        <v>377</v>
      </c>
      <c r="G253" s="223" t="s">
        <v>378</v>
      </c>
      <c r="H253" s="224">
        <v>94.254999999999995</v>
      </c>
      <c r="I253" s="225"/>
      <c r="J253" s="226">
        <f>ROUND(I253*H253,2)</f>
        <v>0</v>
      </c>
      <c r="K253" s="222" t="s">
        <v>190</v>
      </c>
      <c r="L253" s="45"/>
      <c r="M253" s="227" t="s">
        <v>1</v>
      </c>
      <c r="N253" s="228" t="s">
        <v>41</v>
      </c>
      <c r="O253" s="92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1" t="s">
        <v>191</v>
      </c>
      <c r="AT253" s="231" t="s">
        <v>186</v>
      </c>
      <c r="AU253" s="231" t="s">
        <v>87</v>
      </c>
      <c r="AY253" s="18" t="s">
        <v>184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84</v>
      </c>
      <c r="BK253" s="232">
        <f>ROUND(I253*H253,2)</f>
        <v>0</v>
      </c>
      <c r="BL253" s="18" t="s">
        <v>191</v>
      </c>
      <c r="BM253" s="231" t="s">
        <v>379</v>
      </c>
    </row>
    <row r="254" s="14" customFormat="1">
      <c r="A254" s="14"/>
      <c r="B254" s="244"/>
      <c r="C254" s="245"/>
      <c r="D254" s="235" t="s">
        <v>193</v>
      </c>
      <c r="E254" s="246" t="s">
        <v>1</v>
      </c>
      <c r="F254" s="247" t="s">
        <v>380</v>
      </c>
      <c r="G254" s="245"/>
      <c r="H254" s="248">
        <v>94.254999999999995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193</v>
      </c>
      <c r="AU254" s="254" t="s">
        <v>87</v>
      </c>
      <c r="AV254" s="14" t="s">
        <v>87</v>
      </c>
      <c r="AW254" s="14" t="s">
        <v>32</v>
      </c>
      <c r="AX254" s="14" t="s">
        <v>84</v>
      </c>
      <c r="AY254" s="254" t="s">
        <v>184</v>
      </c>
    </row>
    <row r="255" s="2" customFormat="1" ht="24.15" customHeight="1">
      <c r="A255" s="39"/>
      <c r="B255" s="40"/>
      <c r="C255" s="220" t="s">
        <v>386</v>
      </c>
      <c r="D255" s="220" t="s">
        <v>186</v>
      </c>
      <c r="E255" s="221" t="s">
        <v>382</v>
      </c>
      <c r="F255" s="222" t="s">
        <v>383</v>
      </c>
      <c r="G255" s="223" t="s">
        <v>372</v>
      </c>
      <c r="H255" s="224">
        <v>35.073</v>
      </c>
      <c r="I255" s="225"/>
      <c r="J255" s="226">
        <f>ROUND(I255*H255,2)</f>
        <v>0</v>
      </c>
      <c r="K255" s="222" t="s">
        <v>190</v>
      </c>
      <c r="L255" s="45"/>
      <c r="M255" s="227" t="s">
        <v>1</v>
      </c>
      <c r="N255" s="228" t="s">
        <v>41</v>
      </c>
      <c r="O255" s="92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1" t="s">
        <v>191</v>
      </c>
      <c r="AT255" s="231" t="s">
        <v>186</v>
      </c>
      <c r="AU255" s="231" t="s">
        <v>87</v>
      </c>
      <c r="AY255" s="18" t="s">
        <v>184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84</v>
      </c>
      <c r="BK255" s="232">
        <f>ROUND(I255*H255,2)</f>
        <v>0</v>
      </c>
      <c r="BL255" s="18" t="s">
        <v>191</v>
      </c>
      <c r="BM255" s="231" t="s">
        <v>384</v>
      </c>
    </row>
    <row r="256" s="14" customFormat="1">
      <c r="A256" s="14"/>
      <c r="B256" s="244"/>
      <c r="C256" s="245"/>
      <c r="D256" s="235" t="s">
        <v>193</v>
      </c>
      <c r="E256" s="246" t="s">
        <v>1</v>
      </c>
      <c r="F256" s="247" t="s">
        <v>385</v>
      </c>
      <c r="G256" s="245"/>
      <c r="H256" s="248">
        <v>34.773000000000003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193</v>
      </c>
      <c r="AU256" s="254" t="s">
        <v>87</v>
      </c>
      <c r="AV256" s="14" t="s">
        <v>87</v>
      </c>
      <c r="AW256" s="14" t="s">
        <v>32</v>
      </c>
      <c r="AX256" s="14" t="s">
        <v>76</v>
      </c>
      <c r="AY256" s="254" t="s">
        <v>184</v>
      </c>
    </row>
    <row r="257" s="14" customFormat="1">
      <c r="A257" s="14"/>
      <c r="B257" s="244"/>
      <c r="C257" s="245"/>
      <c r="D257" s="235" t="s">
        <v>193</v>
      </c>
      <c r="E257" s="246" t="s">
        <v>906</v>
      </c>
      <c r="F257" s="247" t="s">
        <v>972</v>
      </c>
      <c r="G257" s="245"/>
      <c r="H257" s="248">
        <v>0.29999999999999999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193</v>
      </c>
      <c r="AU257" s="254" t="s">
        <v>87</v>
      </c>
      <c r="AV257" s="14" t="s">
        <v>87</v>
      </c>
      <c r="AW257" s="14" t="s">
        <v>32</v>
      </c>
      <c r="AX257" s="14" t="s">
        <v>76</v>
      </c>
      <c r="AY257" s="254" t="s">
        <v>184</v>
      </c>
    </row>
    <row r="258" s="15" customFormat="1">
      <c r="A258" s="15"/>
      <c r="B258" s="255"/>
      <c r="C258" s="256"/>
      <c r="D258" s="235" t="s">
        <v>193</v>
      </c>
      <c r="E258" s="257" t="s">
        <v>1</v>
      </c>
      <c r="F258" s="258" t="s">
        <v>128</v>
      </c>
      <c r="G258" s="256"/>
      <c r="H258" s="259">
        <v>35.073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5" t="s">
        <v>193</v>
      </c>
      <c r="AU258" s="265" t="s">
        <v>87</v>
      </c>
      <c r="AV258" s="15" t="s">
        <v>191</v>
      </c>
      <c r="AW258" s="15" t="s">
        <v>32</v>
      </c>
      <c r="AX258" s="15" t="s">
        <v>84</v>
      </c>
      <c r="AY258" s="265" t="s">
        <v>184</v>
      </c>
    </row>
    <row r="259" s="2" customFormat="1" ht="24.15" customHeight="1">
      <c r="A259" s="39"/>
      <c r="B259" s="40"/>
      <c r="C259" s="220" t="s">
        <v>392</v>
      </c>
      <c r="D259" s="220" t="s">
        <v>186</v>
      </c>
      <c r="E259" s="221" t="s">
        <v>393</v>
      </c>
      <c r="F259" s="222" t="s">
        <v>394</v>
      </c>
      <c r="G259" s="223" t="s">
        <v>259</v>
      </c>
      <c r="H259" s="224">
        <v>13.632</v>
      </c>
      <c r="I259" s="225"/>
      <c r="J259" s="226">
        <f>ROUND(I259*H259,2)</f>
        <v>0</v>
      </c>
      <c r="K259" s="222" t="s">
        <v>190</v>
      </c>
      <c r="L259" s="45"/>
      <c r="M259" s="227" t="s">
        <v>1</v>
      </c>
      <c r="N259" s="228" t="s">
        <v>41</v>
      </c>
      <c r="O259" s="92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1" t="s">
        <v>191</v>
      </c>
      <c r="AT259" s="231" t="s">
        <v>186</v>
      </c>
      <c r="AU259" s="231" t="s">
        <v>87</v>
      </c>
      <c r="AY259" s="18" t="s">
        <v>184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84</v>
      </c>
      <c r="BK259" s="232">
        <f>ROUND(I259*H259,2)</f>
        <v>0</v>
      </c>
      <c r="BL259" s="18" t="s">
        <v>191</v>
      </c>
      <c r="BM259" s="231" t="s">
        <v>395</v>
      </c>
    </row>
    <row r="260" s="13" customFormat="1">
      <c r="A260" s="13"/>
      <c r="B260" s="233"/>
      <c r="C260" s="234"/>
      <c r="D260" s="235" t="s">
        <v>193</v>
      </c>
      <c r="E260" s="236" t="s">
        <v>1</v>
      </c>
      <c r="F260" s="237" t="s">
        <v>194</v>
      </c>
      <c r="G260" s="234"/>
      <c r="H260" s="236" t="s">
        <v>1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193</v>
      </c>
      <c r="AU260" s="243" t="s">
        <v>87</v>
      </c>
      <c r="AV260" s="13" t="s">
        <v>84</v>
      </c>
      <c r="AW260" s="13" t="s">
        <v>32</v>
      </c>
      <c r="AX260" s="13" t="s">
        <v>76</v>
      </c>
      <c r="AY260" s="243" t="s">
        <v>184</v>
      </c>
    </row>
    <row r="261" s="14" customFormat="1">
      <c r="A261" s="14"/>
      <c r="B261" s="244"/>
      <c r="C261" s="245"/>
      <c r="D261" s="235" t="s">
        <v>193</v>
      </c>
      <c r="E261" s="246" t="s">
        <v>1</v>
      </c>
      <c r="F261" s="247" t="s">
        <v>973</v>
      </c>
      <c r="G261" s="245"/>
      <c r="H261" s="248">
        <v>0.050000000000000003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193</v>
      </c>
      <c r="AU261" s="254" t="s">
        <v>87</v>
      </c>
      <c r="AV261" s="14" t="s">
        <v>87</v>
      </c>
      <c r="AW261" s="14" t="s">
        <v>32</v>
      </c>
      <c r="AX261" s="14" t="s">
        <v>76</v>
      </c>
      <c r="AY261" s="254" t="s">
        <v>184</v>
      </c>
    </row>
    <row r="262" s="16" customFormat="1">
      <c r="A262" s="16"/>
      <c r="B262" s="266"/>
      <c r="C262" s="267"/>
      <c r="D262" s="235" t="s">
        <v>193</v>
      </c>
      <c r="E262" s="268" t="s">
        <v>1</v>
      </c>
      <c r="F262" s="269" t="s">
        <v>100</v>
      </c>
      <c r="G262" s="267"/>
      <c r="H262" s="270">
        <v>0.050000000000000003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T262" s="276" t="s">
        <v>193</v>
      </c>
      <c r="AU262" s="276" t="s">
        <v>87</v>
      </c>
      <c r="AV262" s="16" t="s">
        <v>14</v>
      </c>
      <c r="AW262" s="16" t="s">
        <v>32</v>
      </c>
      <c r="AX262" s="16" t="s">
        <v>76</v>
      </c>
      <c r="AY262" s="276" t="s">
        <v>184</v>
      </c>
    </row>
    <row r="263" s="14" customFormat="1">
      <c r="A263" s="14"/>
      <c r="B263" s="244"/>
      <c r="C263" s="245"/>
      <c r="D263" s="235" t="s">
        <v>193</v>
      </c>
      <c r="E263" s="246" t="s">
        <v>117</v>
      </c>
      <c r="F263" s="247" t="s">
        <v>974</v>
      </c>
      <c r="G263" s="245"/>
      <c r="H263" s="248">
        <v>13.632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193</v>
      </c>
      <c r="AU263" s="254" t="s">
        <v>87</v>
      </c>
      <c r="AV263" s="14" t="s">
        <v>87</v>
      </c>
      <c r="AW263" s="14" t="s">
        <v>32</v>
      </c>
      <c r="AX263" s="14" t="s">
        <v>76</v>
      </c>
      <c r="AY263" s="254" t="s">
        <v>184</v>
      </c>
    </row>
    <row r="264" s="14" customFormat="1">
      <c r="A264" s="14"/>
      <c r="B264" s="244"/>
      <c r="C264" s="245"/>
      <c r="D264" s="235" t="s">
        <v>193</v>
      </c>
      <c r="E264" s="246" t="s">
        <v>1</v>
      </c>
      <c r="F264" s="247" t="s">
        <v>117</v>
      </c>
      <c r="G264" s="245"/>
      <c r="H264" s="248">
        <v>13.632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193</v>
      </c>
      <c r="AU264" s="254" t="s">
        <v>87</v>
      </c>
      <c r="AV264" s="14" t="s">
        <v>87</v>
      </c>
      <c r="AW264" s="14" t="s">
        <v>32</v>
      </c>
      <c r="AX264" s="14" t="s">
        <v>84</v>
      </c>
      <c r="AY264" s="254" t="s">
        <v>184</v>
      </c>
    </row>
    <row r="265" s="2" customFormat="1" ht="14.4" customHeight="1">
      <c r="A265" s="39"/>
      <c r="B265" s="40"/>
      <c r="C265" s="277" t="s">
        <v>400</v>
      </c>
      <c r="D265" s="277" t="s">
        <v>401</v>
      </c>
      <c r="E265" s="278" t="s">
        <v>402</v>
      </c>
      <c r="F265" s="279" t="s">
        <v>403</v>
      </c>
      <c r="G265" s="280" t="s">
        <v>378</v>
      </c>
      <c r="H265" s="281">
        <v>63.131</v>
      </c>
      <c r="I265" s="282"/>
      <c r="J265" s="283">
        <f>ROUND(I265*H265,2)</f>
        <v>0</v>
      </c>
      <c r="K265" s="279" t="s">
        <v>1</v>
      </c>
      <c r="L265" s="284"/>
      <c r="M265" s="285" t="s">
        <v>1</v>
      </c>
      <c r="N265" s="286" t="s">
        <v>41</v>
      </c>
      <c r="O265" s="92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1" t="s">
        <v>226</v>
      </c>
      <c r="AT265" s="231" t="s">
        <v>401</v>
      </c>
      <c r="AU265" s="231" t="s">
        <v>87</v>
      </c>
      <c r="AY265" s="18" t="s">
        <v>184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84</v>
      </c>
      <c r="BK265" s="232">
        <f>ROUND(I265*H265,2)</f>
        <v>0</v>
      </c>
      <c r="BL265" s="18" t="s">
        <v>191</v>
      </c>
      <c r="BM265" s="231" t="s">
        <v>404</v>
      </c>
    </row>
    <row r="266" s="13" customFormat="1">
      <c r="A266" s="13"/>
      <c r="B266" s="233"/>
      <c r="C266" s="234"/>
      <c r="D266" s="235" t="s">
        <v>193</v>
      </c>
      <c r="E266" s="236" t="s">
        <v>1</v>
      </c>
      <c r="F266" s="237" t="s">
        <v>405</v>
      </c>
      <c r="G266" s="234"/>
      <c r="H266" s="236" t="s">
        <v>1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193</v>
      </c>
      <c r="AU266" s="243" t="s">
        <v>87</v>
      </c>
      <c r="AV266" s="13" t="s">
        <v>84</v>
      </c>
      <c r="AW266" s="13" t="s">
        <v>32</v>
      </c>
      <c r="AX266" s="13" t="s">
        <v>76</v>
      </c>
      <c r="AY266" s="243" t="s">
        <v>184</v>
      </c>
    </row>
    <row r="267" s="14" customFormat="1">
      <c r="A267" s="14"/>
      <c r="B267" s="244"/>
      <c r="C267" s="245"/>
      <c r="D267" s="235" t="s">
        <v>193</v>
      </c>
      <c r="E267" s="246" t="s">
        <v>1</v>
      </c>
      <c r="F267" s="247" t="s">
        <v>406</v>
      </c>
      <c r="G267" s="245"/>
      <c r="H267" s="248">
        <v>62.591000000000001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193</v>
      </c>
      <c r="AU267" s="254" t="s">
        <v>87</v>
      </c>
      <c r="AV267" s="14" t="s">
        <v>87</v>
      </c>
      <c r="AW267" s="14" t="s">
        <v>32</v>
      </c>
      <c r="AX267" s="14" t="s">
        <v>76</v>
      </c>
      <c r="AY267" s="254" t="s">
        <v>184</v>
      </c>
    </row>
    <row r="268" s="14" customFormat="1">
      <c r="A268" s="14"/>
      <c r="B268" s="244"/>
      <c r="C268" s="245"/>
      <c r="D268" s="235" t="s">
        <v>193</v>
      </c>
      <c r="E268" s="246" t="s">
        <v>1</v>
      </c>
      <c r="F268" s="247" t="s">
        <v>975</v>
      </c>
      <c r="G268" s="245"/>
      <c r="H268" s="248">
        <v>0.54000000000000004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193</v>
      </c>
      <c r="AU268" s="254" t="s">
        <v>87</v>
      </c>
      <c r="AV268" s="14" t="s">
        <v>87</v>
      </c>
      <c r="AW268" s="14" t="s">
        <v>32</v>
      </c>
      <c r="AX268" s="14" t="s">
        <v>76</v>
      </c>
      <c r="AY268" s="254" t="s">
        <v>184</v>
      </c>
    </row>
    <row r="269" s="15" customFormat="1">
      <c r="A269" s="15"/>
      <c r="B269" s="255"/>
      <c r="C269" s="256"/>
      <c r="D269" s="235" t="s">
        <v>193</v>
      </c>
      <c r="E269" s="257" t="s">
        <v>1</v>
      </c>
      <c r="F269" s="258" t="s">
        <v>128</v>
      </c>
      <c r="G269" s="256"/>
      <c r="H269" s="259">
        <v>63.131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5" t="s">
        <v>193</v>
      </c>
      <c r="AU269" s="265" t="s">
        <v>87</v>
      </c>
      <c r="AV269" s="15" t="s">
        <v>191</v>
      </c>
      <c r="AW269" s="15" t="s">
        <v>32</v>
      </c>
      <c r="AX269" s="15" t="s">
        <v>84</v>
      </c>
      <c r="AY269" s="265" t="s">
        <v>184</v>
      </c>
    </row>
    <row r="270" s="2" customFormat="1" ht="14.4" customHeight="1">
      <c r="A270" s="39"/>
      <c r="B270" s="40"/>
      <c r="C270" s="277" t="s">
        <v>407</v>
      </c>
      <c r="D270" s="277" t="s">
        <v>401</v>
      </c>
      <c r="E270" s="278" t="s">
        <v>408</v>
      </c>
      <c r="F270" s="279" t="s">
        <v>409</v>
      </c>
      <c r="G270" s="280" t="s">
        <v>378</v>
      </c>
      <c r="H270" s="281">
        <v>24.538</v>
      </c>
      <c r="I270" s="282"/>
      <c r="J270" s="283">
        <f>ROUND(I270*H270,2)</f>
        <v>0</v>
      </c>
      <c r="K270" s="279" t="s">
        <v>1</v>
      </c>
      <c r="L270" s="284"/>
      <c r="M270" s="285" t="s">
        <v>1</v>
      </c>
      <c r="N270" s="286" t="s">
        <v>41</v>
      </c>
      <c r="O270" s="92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1" t="s">
        <v>226</v>
      </c>
      <c r="AT270" s="231" t="s">
        <v>401</v>
      </c>
      <c r="AU270" s="231" t="s">
        <v>87</v>
      </c>
      <c r="AY270" s="18" t="s">
        <v>184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84</v>
      </c>
      <c r="BK270" s="232">
        <f>ROUND(I270*H270,2)</f>
        <v>0</v>
      </c>
      <c r="BL270" s="18" t="s">
        <v>191</v>
      </c>
      <c r="BM270" s="231" t="s">
        <v>410</v>
      </c>
    </row>
    <row r="271" s="14" customFormat="1">
      <c r="A271" s="14"/>
      <c r="B271" s="244"/>
      <c r="C271" s="245"/>
      <c r="D271" s="235" t="s">
        <v>193</v>
      </c>
      <c r="E271" s="246" t="s">
        <v>1</v>
      </c>
      <c r="F271" s="247" t="s">
        <v>411</v>
      </c>
      <c r="G271" s="245"/>
      <c r="H271" s="248">
        <v>24.538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4" t="s">
        <v>193</v>
      </c>
      <c r="AU271" s="254" t="s">
        <v>87</v>
      </c>
      <c r="AV271" s="14" t="s">
        <v>87</v>
      </c>
      <c r="AW271" s="14" t="s">
        <v>32</v>
      </c>
      <c r="AX271" s="14" t="s">
        <v>76</v>
      </c>
      <c r="AY271" s="254" t="s">
        <v>184</v>
      </c>
    </row>
    <row r="272" s="15" customFormat="1">
      <c r="A272" s="15"/>
      <c r="B272" s="255"/>
      <c r="C272" s="256"/>
      <c r="D272" s="235" t="s">
        <v>193</v>
      </c>
      <c r="E272" s="257" t="s">
        <v>1</v>
      </c>
      <c r="F272" s="258" t="s">
        <v>128</v>
      </c>
      <c r="G272" s="256"/>
      <c r="H272" s="259">
        <v>24.538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5" t="s">
        <v>193</v>
      </c>
      <c r="AU272" s="265" t="s">
        <v>87</v>
      </c>
      <c r="AV272" s="15" t="s">
        <v>191</v>
      </c>
      <c r="AW272" s="15" t="s">
        <v>32</v>
      </c>
      <c r="AX272" s="15" t="s">
        <v>84</v>
      </c>
      <c r="AY272" s="265" t="s">
        <v>184</v>
      </c>
    </row>
    <row r="273" s="2" customFormat="1" ht="24.15" customHeight="1">
      <c r="A273" s="39"/>
      <c r="B273" s="40"/>
      <c r="C273" s="220" t="s">
        <v>412</v>
      </c>
      <c r="D273" s="220" t="s">
        <v>186</v>
      </c>
      <c r="E273" s="221" t="s">
        <v>360</v>
      </c>
      <c r="F273" s="222" t="s">
        <v>361</v>
      </c>
      <c r="G273" s="223" t="s">
        <v>259</v>
      </c>
      <c r="H273" s="224">
        <v>52.613999999999997</v>
      </c>
      <c r="I273" s="225"/>
      <c r="J273" s="226">
        <f>ROUND(I273*H273,2)</f>
        <v>0</v>
      </c>
      <c r="K273" s="222" t="s">
        <v>190</v>
      </c>
      <c r="L273" s="45"/>
      <c r="M273" s="227" t="s">
        <v>1</v>
      </c>
      <c r="N273" s="228" t="s">
        <v>41</v>
      </c>
      <c r="O273" s="92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1" t="s">
        <v>191</v>
      </c>
      <c r="AT273" s="231" t="s">
        <v>186</v>
      </c>
      <c r="AU273" s="231" t="s">
        <v>87</v>
      </c>
      <c r="AY273" s="18" t="s">
        <v>184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84</v>
      </c>
      <c r="BK273" s="232">
        <f>ROUND(I273*H273,2)</f>
        <v>0</v>
      </c>
      <c r="BL273" s="18" t="s">
        <v>191</v>
      </c>
      <c r="BM273" s="231" t="s">
        <v>418</v>
      </c>
    </row>
    <row r="274" s="13" customFormat="1">
      <c r="A274" s="13"/>
      <c r="B274" s="233"/>
      <c r="C274" s="234"/>
      <c r="D274" s="235" t="s">
        <v>193</v>
      </c>
      <c r="E274" s="236" t="s">
        <v>1</v>
      </c>
      <c r="F274" s="237" t="s">
        <v>194</v>
      </c>
      <c r="G274" s="234"/>
      <c r="H274" s="236" t="s">
        <v>1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193</v>
      </c>
      <c r="AU274" s="243" t="s">
        <v>87</v>
      </c>
      <c r="AV274" s="13" t="s">
        <v>84</v>
      </c>
      <c r="AW274" s="13" t="s">
        <v>32</v>
      </c>
      <c r="AX274" s="13" t="s">
        <v>76</v>
      </c>
      <c r="AY274" s="243" t="s">
        <v>184</v>
      </c>
    </row>
    <row r="275" s="13" customFormat="1">
      <c r="A275" s="13"/>
      <c r="B275" s="233"/>
      <c r="C275" s="234"/>
      <c r="D275" s="235" t="s">
        <v>193</v>
      </c>
      <c r="E275" s="236" t="s">
        <v>1</v>
      </c>
      <c r="F275" s="237" t="s">
        <v>419</v>
      </c>
      <c r="G275" s="234"/>
      <c r="H275" s="236" t="s">
        <v>1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193</v>
      </c>
      <c r="AU275" s="243" t="s">
        <v>87</v>
      </c>
      <c r="AV275" s="13" t="s">
        <v>84</v>
      </c>
      <c r="AW275" s="13" t="s">
        <v>32</v>
      </c>
      <c r="AX275" s="13" t="s">
        <v>76</v>
      </c>
      <c r="AY275" s="243" t="s">
        <v>184</v>
      </c>
    </row>
    <row r="276" s="14" customFormat="1">
      <c r="A276" s="14"/>
      <c r="B276" s="244"/>
      <c r="C276" s="245"/>
      <c r="D276" s="235" t="s">
        <v>193</v>
      </c>
      <c r="E276" s="246" t="s">
        <v>1</v>
      </c>
      <c r="F276" s="247" t="s">
        <v>976</v>
      </c>
      <c r="G276" s="245"/>
      <c r="H276" s="248">
        <v>52.613999999999997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193</v>
      </c>
      <c r="AU276" s="254" t="s">
        <v>87</v>
      </c>
      <c r="AV276" s="14" t="s">
        <v>87</v>
      </c>
      <c r="AW276" s="14" t="s">
        <v>32</v>
      </c>
      <c r="AX276" s="14" t="s">
        <v>76</v>
      </c>
      <c r="AY276" s="254" t="s">
        <v>184</v>
      </c>
    </row>
    <row r="277" s="15" customFormat="1">
      <c r="A277" s="15"/>
      <c r="B277" s="255"/>
      <c r="C277" s="256"/>
      <c r="D277" s="235" t="s">
        <v>193</v>
      </c>
      <c r="E277" s="257" t="s">
        <v>114</v>
      </c>
      <c r="F277" s="258" t="s">
        <v>128</v>
      </c>
      <c r="G277" s="256"/>
      <c r="H277" s="259">
        <v>52.613999999999997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5" t="s">
        <v>193</v>
      </c>
      <c r="AU277" s="265" t="s">
        <v>87</v>
      </c>
      <c r="AV277" s="15" t="s">
        <v>191</v>
      </c>
      <c r="AW277" s="15" t="s">
        <v>32</v>
      </c>
      <c r="AX277" s="15" t="s">
        <v>84</v>
      </c>
      <c r="AY277" s="265" t="s">
        <v>184</v>
      </c>
    </row>
    <row r="278" s="2" customFormat="1" ht="24.15" customHeight="1">
      <c r="A278" s="39"/>
      <c r="B278" s="40"/>
      <c r="C278" s="220" t="s">
        <v>417</v>
      </c>
      <c r="D278" s="220" t="s">
        <v>186</v>
      </c>
      <c r="E278" s="221" t="s">
        <v>422</v>
      </c>
      <c r="F278" s="222" t="s">
        <v>423</v>
      </c>
      <c r="G278" s="223" t="s">
        <v>259</v>
      </c>
      <c r="H278" s="224">
        <v>52.613999999999997</v>
      </c>
      <c r="I278" s="225"/>
      <c r="J278" s="226">
        <f>ROUND(I278*H278,2)</f>
        <v>0</v>
      </c>
      <c r="K278" s="222" t="s">
        <v>190</v>
      </c>
      <c r="L278" s="45"/>
      <c r="M278" s="227" t="s">
        <v>1</v>
      </c>
      <c r="N278" s="228" t="s">
        <v>41</v>
      </c>
      <c r="O278" s="92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1" t="s">
        <v>191</v>
      </c>
      <c r="AT278" s="231" t="s">
        <v>186</v>
      </c>
      <c r="AU278" s="231" t="s">
        <v>87</v>
      </c>
      <c r="AY278" s="18" t="s">
        <v>184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84</v>
      </c>
      <c r="BK278" s="232">
        <f>ROUND(I278*H278,2)</f>
        <v>0</v>
      </c>
      <c r="BL278" s="18" t="s">
        <v>191</v>
      </c>
      <c r="BM278" s="231" t="s">
        <v>424</v>
      </c>
    </row>
    <row r="279" s="14" customFormat="1">
      <c r="A279" s="14"/>
      <c r="B279" s="244"/>
      <c r="C279" s="245"/>
      <c r="D279" s="235" t="s">
        <v>193</v>
      </c>
      <c r="E279" s="246" t="s">
        <v>1</v>
      </c>
      <c r="F279" s="247" t="s">
        <v>114</v>
      </c>
      <c r="G279" s="245"/>
      <c r="H279" s="248">
        <v>52.613999999999997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193</v>
      </c>
      <c r="AU279" s="254" t="s">
        <v>87</v>
      </c>
      <c r="AV279" s="14" t="s">
        <v>87</v>
      </c>
      <c r="AW279" s="14" t="s">
        <v>32</v>
      </c>
      <c r="AX279" s="14" t="s">
        <v>84</v>
      </c>
      <c r="AY279" s="254" t="s">
        <v>184</v>
      </c>
    </row>
    <row r="280" s="12" customFormat="1" ht="22.8" customHeight="1">
      <c r="A280" s="12"/>
      <c r="B280" s="204"/>
      <c r="C280" s="205"/>
      <c r="D280" s="206" t="s">
        <v>75</v>
      </c>
      <c r="E280" s="218" t="s">
        <v>191</v>
      </c>
      <c r="F280" s="218" t="s">
        <v>458</v>
      </c>
      <c r="G280" s="205"/>
      <c r="H280" s="205"/>
      <c r="I280" s="208"/>
      <c r="J280" s="219">
        <f>BK280</f>
        <v>0</v>
      </c>
      <c r="K280" s="205"/>
      <c r="L280" s="210"/>
      <c r="M280" s="211"/>
      <c r="N280" s="212"/>
      <c r="O280" s="212"/>
      <c r="P280" s="213">
        <f>SUM(P281:P288)</f>
        <v>0</v>
      </c>
      <c r="Q280" s="212"/>
      <c r="R280" s="213">
        <f>SUM(R281:R288)</f>
        <v>6.2678615999999998</v>
      </c>
      <c r="S280" s="212"/>
      <c r="T280" s="214">
        <f>SUM(T281:T288)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5" t="s">
        <v>84</v>
      </c>
      <c r="AT280" s="216" t="s">
        <v>75</v>
      </c>
      <c r="AU280" s="216" t="s">
        <v>84</v>
      </c>
      <c r="AY280" s="215" t="s">
        <v>184</v>
      </c>
      <c r="BK280" s="217">
        <f>SUM(BK281:BK288)</f>
        <v>0</v>
      </c>
    </row>
    <row r="281" s="2" customFormat="1" ht="24.15" customHeight="1">
      <c r="A281" s="39"/>
      <c r="B281" s="40"/>
      <c r="C281" s="220" t="s">
        <v>421</v>
      </c>
      <c r="D281" s="220" t="s">
        <v>186</v>
      </c>
      <c r="E281" s="221" t="s">
        <v>977</v>
      </c>
      <c r="F281" s="222" t="s">
        <v>978</v>
      </c>
      <c r="G281" s="223" t="s">
        <v>189</v>
      </c>
      <c r="H281" s="224">
        <v>2</v>
      </c>
      <c r="I281" s="225"/>
      <c r="J281" s="226">
        <f>ROUND(I281*H281,2)</f>
        <v>0</v>
      </c>
      <c r="K281" s="222" t="s">
        <v>190</v>
      </c>
      <c r="L281" s="45"/>
      <c r="M281" s="227" t="s">
        <v>1</v>
      </c>
      <c r="N281" s="228" t="s">
        <v>41</v>
      </c>
      <c r="O281" s="92"/>
      <c r="P281" s="229">
        <f>O281*H281</f>
        <v>0</v>
      </c>
      <c r="Q281" s="229">
        <v>0.18051</v>
      </c>
      <c r="R281" s="229">
        <f>Q281*H281</f>
        <v>0.36102000000000001</v>
      </c>
      <c r="S281" s="229">
        <v>0</v>
      </c>
      <c r="T281" s="23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1" t="s">
        <v>191</v>
      </c>
      <c r="AT281" s="231" t="s">
        <v>186</v>
      </c>
      <c r="AU281" s="231" t="s">
        <v>87</v>
      </c>
      <c r="AY281" s="18" t="s">
        <v>184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84</v>
      </c>
      <c r="BK281" s="232">
        <f>ROUND(I281*H281,2)</f>
        <v>0</v>
      </c>
      <c r="BL281" s="18" t="s">
        <v>191</v>
      </c>
      <c r="BM281" s="231" t="s">
        <v>979</v>
      </c>
    </row>
    <row r="282" s="13" customFormat="1">
      <c r="A282" s="13"/>
      <c r="B282" s="233"/>
      <c r="C282" s="234"/>
      <c r="D282" s="235" t="s">
        <v>193</v>
      </c>
      <c r="E282" s="236" t="s">
        <v>1</v>
      </c>
      <c r="F282" s="237" t="s">
        <v>917</v>
      </c>
      <c r="G282" s="234"/>
      <c r="H282" s="236" t="s">
        <v>1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193</v>
      </c>
      <c r="AU282" s="243" t="s">
        <v>87</v>
      </c>
      <c r="AV282" s="13" t="s">
        <v>84</v>
      </c>
      <c r="AW282" s="13" t="s">
        <v>32</v>
      </c>
      <c r="AX282" s="13" t="s">
        <v>76</v>
      </c>
      <c r="AY282" s="243" t="s">
        <v>184</v>
      </c>
    </row>
    <row r="283" s="14" customFormat="1">
      <c r="A283" s="14"/>
      <c r="B283" s="244"/>
      <c r="C283" s="245"/>
      <c r="D283" s="235" t="s">
        <v>193</v>
      </c>
      <c r="E283" s="246" t="s">
        <v>1</v>
      </c>
      <c r="F283" s="247" t="s">
        <v>980</v>
      </c>
      <c r="G283" s="245"/>
      <c r="H283" s="248">
        <v>2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4" t="s">
        <v>193</v>
      </c>
      <c r="AU283" s="254" t="s">
        <v>87</v>
      </c>
      <c r="AV283" s="14" t="s">
        <v>87</v>
      </c>
      <c r="AW283" s="14" t="s">
        <v>32</v>
      </c>
      <c r="AX283" s="14" t="s">
        <v>84</v>
      </c>
      <c r="AY283" s="254" t="s">
        <v>184</v>
      </c>
    </row>
    <row r="284" s="2" customFormat="1" ht="14.4" customHeight="1">
      <c r="A284" s="39"/>
      <c r="B284" s="40"/>
      <c r="C284" s="220" t="s">
        <v>425</v>
      </c>
      <c r="D284" s="220" t="s">
        <v>186</v>
      </c>
      <c r="E284" s="221" t="s">
        <v>460</v>
      </c>
      <c r="F284" s="222" t="s">
        <v>461</v>
      </c>
      <c r="G284" s="223" t="s">
        <v>372</v>
      </c>
      <c r="H284" s="224">
        <v>3.9089999999999998</v>
      </c>
      <c r="I284" s="225"/>
      <c r="J284" s="226">
        <f>ROUND(I284*H284,2)</f>
        <v>0</v>
      </c>
      <c r="K284" s="222" t="s">
        <v>190</v>
      </c>
      <c r="L284" s="45"/>
      <c r="M284" s="227" t="s">
        <v>1</v>
      </c>
      <c r="N284" s="228" t="s">
        <v>41</v>
      </c>
      <c r="O284" s="92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1" t="s">
        <v>191</v>
      </c>
      <c r="AT284" s="231" t="s">
        <v>186</v>
      </c>
      <c r="AU284" s="231" t="s">
        <v>87</v>
      </c>
      <c r="AY284" s="18" t="s">
        <v>184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84</v>
      </c>
      <c r="BK284" s="232">
        <f>ROUND(I284*H284,2)</f>
        <v>0</v>
      </c>
      <c r="BL284" s="18" t="s">
        <v>191</v>
      </c>
      <c r="BM284" s="231" t="s">
        <v>462</v>
      </c>
    </row>
    <row r="285" s="14" customFormat="1">
      <c r="A285" s="14"/>
      <c r="B285" s="244"/>
      <c r="C285" s="245"/>
      <c r="D285" s="235" t="s">
        <v>193</v>
      </c>
      <c r="E285" s="246" t="s">
        <v>1</v>
      </c>
      <c r="F285" s="247" t="s">
        <v>99</v>
      </c>
      <c r="G285" s="245"/>
      <c r="H285" s="248">
        <v>3.9089999999999998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193</v>
      </c>
      <c r="AU285" s="254" t="s">
        <v>87</v>
      </c>
      <c r="AV285" s="14" t="s">
        <v>87</v>
      </c>
      <c r="AW285" s="14" t="s">
        <v>32</v>
      </c>
      <c r="AX285" s="14" t="s">
        <v>84</v>
      </c>
      <c r="AY285" s="254" t="s">
        <v>184</v>
      </c>
    </row>
    <row r="286" s="2" customFormat="1" ht="24.15" customHeight="1">
      <c r="A286" s="39"/>
      <c r="B286" s="40"/>
      <c r="C286" s="220" t="s">
        <v>430</v>
      </c>
      <c r="D286" s="220" t="s">
        <v>186</v>
      </c>
      <c r="E286" s="221" t="s">
        <v>981</v>
      </c>
      <c r="F286" s="222" t="s">
        <v>982</v>
      </c>
      <c r="G286" s="223" t="s">
        <v>189</v>
      </c>
      <c r="H286" s="224">
        <v>36.479999999999997</v>
      </c>
      <c r="I286" s="225"/>
      <c r="J286" s="226">
        <f>ROUND(I286*H286,2)</f>
        <v>0</v>
      </c>
      <c r="K286" s="222" t="s">
        <v>190</v>
      </c>
      <c r="L286" s="45"/>
      <c r="M286" s="227" t="s">
        <v>1</v>
      </c>
      <c r="N286" s="228" t="s">
        <v>41</v>
      </c>
      <c r="O286" s="92"/>
      <c r="P286" s="229">
        <f>O286*H286</f>
        <v>0</v>
      </c>
      <c r="Q286" s="229">
        <v>0.16192000000000001</v>
      </c>
      <c r="R286" s="229">
        <f>Q286*H286</f>
        <v>5.9068415999999999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191</v>
      </c>
      <c r="AT286" s="231" t="s">
        <v>186</v>
      </c>
      <c r="AU286" s="231" t="s">
        <v>87</v>
      </c>
      <c r="AY286" s="18" t="s">
        <v>184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84</v>
      </c>
      <c r="BK286" s="232">
        <f>ROUND(I286*H286,2)</f>
        <v>0</v>
      </c>
      <c r="BL286" s="18" t="s">
        <v>191</v>
      </c>
      <c r="BM286" s="231" t="s">
        <v>983</v>
      </c>
    </row>
    <row r="287" s="13" customFormat="1">
      <c r="A287" s="13"/>
      <c r="B287" s="233"/>
      <c r="C287" s="234"/>
      <c r="D287" s="235" t="s">
        <v>193</v>
      </c>
      <c r="E287" s="236" t="s">
        <v>1</v>
      </c>
      <c r="F287" s="237" t="s">
        <v>472</v>
      </c>
      <c r="G287" s="234"/>
      <c r="H287" s="236" t="s">
        <v>1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193</v>
      </c>
      <c r="AU287" s="243" t="s">
        <v>87</v>
      </c>
      <c r="AV287" s="13" t="s">
        <v>84</v>
      </c>
      <c r="AW287" s="13" t="s">
        <v>32</v>
      </c>
      <c r="AX287" s="13" t="s">
        <v>76</v>
      </c>
      <c r="AY287" s="243" t="s">
        <v>184</v>
      </c>
    </row>
    <row r="288" s="14" customFormat="1">
      <c r="A288" s="14"/>
      <c r="B288" s="244"/>
      <c r="C288" s="245"/>
      <c r="D288" s="235" t="s">
        <v>193</v>
      </c>
      <c r="E288" s="246" t="s">
        <v>1</v>
      </c>
      <c r="F288" s="247" t="s">
        <v>984</v>
      </c>
      <c r="G288" s="245"/>
      <c r="H288" s="248">
        <v>36.479999999999997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193</v>
      </c>
      <c r="AU288" s="254" t="s">
        <v>87</v>
      </c>
      <c r="AV288" s="14" t="s">
        <v>87</v>
      </c>
      <c r="AW288" s="14" t="s">
        <v>32</v>
      </c>
      <c r="AX288" s="14" t="s">
        <v>84</v>
      </c>
      <c r="AY288" s="254" t="s">
        <v>184</v>
      </c>
    </row>
    <row r="289" s="12" customFormat="1" ht="22.8" customHeight="1">
      <c r="A289" s="12"/>
      <c r="B289" s="204"/>
      <c r="C289" s="205"/>
      <c r="D289" s="206" t="s">
        <v>75</v>
      </c>
      <c r="E289" s="218" t="s">
        <v>210</v>
      </c>
      <c r="F289" s="218" t="s">
        <v>474</v>
      </c>
      <c r="G289" s="205"/>
      <c r="H289" s="205"/>
      <c r="I289" s="208"/>
      <c r="J289" s="219">
        <f>BK289</f>
        <v>0</v>
      </c>
      <c r="K289" s="205"/>
      <c r="L289" s="210"/>
      <c r="M289" s="211"/>
      <c r="N289" s="212"/>
      <c r="O289" s="212"/>
      <c r="P289" s="213">
        <f>SUM(P290:P326)</f>
        <v>0</v>
      </c>
      <c r="Q289" s="212"/>
      <c r="R289" s="213">
        <f>SUM(R290:R326)</f>
        <v>45.659932979999994</v>
      </c>
      <c r="S289" s="212"/>
      <c r="T289" s="214">
        <f>SUM(T290:T326)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5" t="s">
        <v>84</v>
      </c>
      <c r="AT289" s="216" t="s">
        <v>75</v>
      </c>
      <c r="AU289" s="216" t="s">
        <v>84</v>
      </c>
      <c r="AY289" s="215" t="s">
        <v>184</v>
      </c>
      <c r="BK289" s="217">
        <f>SUM(BK290:BK326)</f>
        <v>0</v>
      </c>
    </row>
    <row r="290" s="2" customFormat="1" ht="14.4" customHeight="1">
      <c r="A290" s="39"/>
      <c r="B290" s="40"/>
      <c r="C290" s="220" t="s">
        <v>434</v>
      </c>
      <c r="D290" s="220" t="s">
        <v>186</v>
      </c>
      <c r="E290" s="221" t="s">
        <v>985</v>
      </c>
      <c r="F290" s="222" t="s">
        <v>986</v>
      </c>
      <c r="G290" s="223" t="s">
        <v>189</v>
      </c>
      <c r="H290" s="224">
        <v>19.597999999999999</v>
      </c>
      <c r="I290" s="225"/>
      <c r="J290" s="226">
        <f>ROUND(I290*H290,2)</f>
        <v>0</v>
      </c>
      <c r="K290" s="222" t="s">
        <v>190</v>
      </c>
      <c r="L290" s="45"/>
      <c r="M290" s="227" t="s">
        <v>1</v>
      </c>
      <c r="N290" s="228" t="s">
        <v>41</v>
      </c>
      <c r="O290" s="92"/>
      <c r="P290" s="229">
        <f>O290*H290</f>
        <v>0</v>
      </c>
      <c r="Q290" s="229">
        <v>0.46000000000000002</v>
      </c>
      <c r="R290" s="229">
        <f>Q290*H290</f>
        <v>9.0150799999999993</v>
      </c>
      <c r="S290" s="229">
        <v>0</v>
      </c>
      <c r="T290" s="23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1" t="s">
        <v>191</v>
      </c>
      <c r="AT290" s="231" t="s">
        <v>186</v>
      </c>
      <c r="AU290" s="231" t="s">
        <v>87</v>
      </c>
      <c r="AY290" s="18" t="s">
        <v>184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84</v>
      </c>
      <c r="BK290" s="232">
        <f>ROUND(I290*H290,2)</f>
        <v>0</v>
      </c>
      <c r="BL290" s="18" t="s">
        <v>191</v>
      </c>
      <c r="BM290" s="231" t="s">
        <v>987</v>
      </c>
    </row>
    <row r="291" s="13" customFormat="1">
      <c r="A291" s="13"/>
      <c r="B291" s="233"/>
      <c r="C291" s="234"/>
      <c r="D291" s="235" t="s">
        <v>193</v>
      </c>
      <c r="E291" s="236" t="s">
        <v>1</v>
      </c>
      <c r="F291" s="237" t="s">
        <v>194</v>
      </c>
      <c r="G291" s="234"/>
      <c r="H291" s="236" t="s">
        <v>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193</v>
      </c>
      <c r="AU291" s="243" t="s">
        <v>87</v>
      </c>
      <c r="AV291" s="13" t="s">
        <v>84</v>
      </c>
      <c r="AW291" s="13" t="s">
        <v>32</v>
      </c>
      <c r="AX291" s="13" t="s">
        <v>76</v>
      </c>
      <c r="AY291" s="243" t="s">
        <v>184</v>
      </c>
    </row>
    <row r="292" s="14" customFormat="1">
      <c r="A292" s="14"/>
      <c r="B292" s="244"/>
      <c r="C292" s="245"/>
      <c r="D292" s="235" t="s">
        <v>193</v>
      </c>
      <c r="E292" s="246" t="s">
        <v>1</v>
      </c>
      <c r="F292" s="247" t="s">
        <v>988</v>
      </c>
      <c r="G292" s="245"/>
      <c r="H292" s="248">
        <v>1.7250000000000001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4" t="s">
        <v>193</v>
      </c>
      <c r="AU292" s="254" t="s">
        <v>87</v>
      </c>
      <c r="AV292" s="14" t="s">
        <v>87</v>
      </c>
      <c r="AW292" s="14" t="s">
        <v>32</v>
      </c>
      <c r="AX292" s="14" t="s">
        <v>76</v>
      </c>
      <c r="AY292" s="254" t="s">
        <v>184</v>
      </c>
    </row>
    <row r="293" s="14" customFormat="1">
      <c r="A293" s="14"/>
      <c r="B293" s="244"/>
      <c r="C293" s="245"/>
      <c r="D293" s="235" t="s">
        <v>193</v>
      </c>
      <c r="E293" s="246" t="s">
        <v>1</v>
      </c>
      <c r="F293" s="247" t="s">
        <v>924</v>
      </c>
      <c r="G293" s="245"/>
      <c r="H293" s="248">
        <v>17.873000000000001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193</v>
      </c>
      <c r="AU293" s="254" t="s">
        <v>87</v>
      </c>
      <c r="AV293" s="14" t="s">
        <v>87</v>
      </c>
      <c r="AW293" s="14" t="s">
        <v>32</v>
      </c>
      <c r="AX293" s="14" t="s">
        <v>76</v>
      </c>
      <c r="AY293" s="254" t="s">
        <v>184</v>
      </c>
    </row>
    <row r="294" s="15" customFormat="1">
      <c r="A294" s="15"/>
      <c r="B294" s="255"/>
      <c r="C294" s="256"/>
      <c r="D294" s="235" t="s">
        <v>193</v>
      </c>
      <c r="E294" s="257" t="s">
        <v>1</v>
      </c>
      <c r="F294" s="258" t="s">
        <v>128</v>
      </c>
      <c r="G294" s="256"/>
      <c r="H294" s="259">
        <v>19.597999999999999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5" t="s">
        <v>193</v>
      </c>
      <c r="AU294" s="265" t="s">
        <v>87</v>
      </c>
      <c r="AV294" s="15" t="s">
        <v>191</v>
      </c>
      <c r="AW294" s="15" t="s">
        <v>32</v>
      </c>
      <c r="AX294" s="15" t="s">
        <v>84</v>
      </c>
      <c r="AY294" s="265" t="s">
        <v>184</v>
      </c>
    </row>
    <row r="295" s="2" customFormat="1" ht="14.4" customHeight="1">
      <c r="A295" s="39"/>
      <c r="B295" s="40"/>
      <c r="C295" s="220" t="s">
        <v>438</v>
      </c>
      <c r="D295" s="220" t="s">
        <v>186</v>
      </c>
      <c r="E295" s="221" t="s">
        <v>476</v>
      </c>
      <c r="F295" s="222" t="s">
        <v>477</v>
      </c>
      <c r="G295" s="223" t="s">
        <v>189</v>
      </c>
      <c r="H295" s="224">
        <v>19.164000000000001</v>
      </c>
      <c r="I295" s="225"/>
      <c r="J295" s="226">
        <f>ROUND(I295*H295,2)</f>
        <v>0</v>
      </c>
      <c r="K295" s="222" t="s">
        <v>190</v>
      </c>
      <c r="L295" s="45"/>
      <c r="M295" s="227" t="s">
        <v>1</v>
      </c>
      <c r="N295" s="228" t="s">
        <v>41</v>
      </c>
      <c r="O295" s="92"/>
      <c r="P295" s="229">
        <f>O295*H295</f>
        <v>0</v>
      </c>
      <c r="Q295" s="229">
        <v>0.57499999999999996</v>
      </c>
      <c r="R295" s="229">
        <f>Q295*H295</f>
        <v>11.019299999999999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191</v>
      </c>
      <c r="AT295" s="231" t="s">
        <v>186</v>
      </c>
      <c r="AU295" s="231" t="s">
        <v>87</v>
      </c>
      <c r="AY295" s="18" t="s">
        <v>184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84</v>
      </c>
      <c r="BK295" s="232">
        <f>ROUND(I295*H295,2)</f>
        <v>0</v>
      </c>
      <c r="BL295" s="18" t="s">
        <v>191</v>
      </c>
      <c r="BM295" s="231" t="s">
        <v>478</v>
      </c>
    </row>
    <row r="296" s="14" customFormat="1">
      <c r="A296" s="14"/>
      <c r="B296" s="244"/>
      <c r="C296" s="245"/>
      <c r="D296" s="235" t="s">
        <v>193</v>
      </c>
      <c r="E296" s="246" t="s">
        <v>1</v>
      </c>
      <c r="F296" s="247" t="s">
        <v>479</v>
      </c>
      <c r="G296" s="245"/>
      <c r="H296" s="248">
        <v>19.164000000000001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193</v>
      </c>
      <c r="AU296" s="254" t="s">
        <v>87</v>
      </c>
      <c r="AV296" s="14" t="s">
        <v>87</v>
      </c>
      <c r="AW296" s="14" t="s">
        <v>32</v>
      </c>
      <c r="AX296" s="14" t="s">
        <v>84</v>
      </c>
      <c r="AY296" s="254" t="s">
        <v>184</v>
      </c>
    </row>
    <row r="297" s="2" customFormat="1" ht="24.15" customHeight="1">
      <c r="A297" s="39"/>
      <c r="B297" s="40"/>
      <c r="C297" s="220" t="s">
        <v>445</v>
      </c>
      <c r="D297" s="220" t="s">
        <v>186</v>
      </c>
      <c r="E297" s="221" t="s">
        <v>481</v>
      </c>
      <c r="F297" s="222" t="s">
        <v>482</v>
      </c>
      <c r="G297" s="223" t="s">
        <v>189</v>
      </c>
      <c r="H297" s="224">
        <v>28.861999999999998</v>
      </c>
      <c r="I297" s="225"/>
      <c r="J297" s="226">
        <f>ROUND(I297*H297,2)</f>
        <v>0</v>
      </c>
      <c r="K297" s="222" t="s">
        <v>190</v>
      </c>
      <c r="L297" s="45"/>
      <c r="M297" s="227" t="s">
        <v>1</v>
      </c>
      <c r="N297" s="228" t="s">
        <v>41</v>
      </c>
      <c r="O297" s="92"/>
      <c r="P297" s="229">
        <f>O297*H297</f>
        <v>0</v>
      </c>
      <c r="Q297" s="229">
        <v>0.33206000000000002</v>
      </c>
      <c r="R297" s="229">
        <f>Q297*H297</f>
        <v>9.5839157200000002</v>
      </c>
      <c r="S297" s="229">
        <v>0</v>
      </c>
      <c r="T297" s="23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1" t="s">
        <v>191</v>
      </c>
      <c r="AT297" s="231" t="s">
        <v>186</v>
      </c>
      <c r="AU297" s="231" t="s">
        <v>87</v>
      </c>
      <c r="AY297" s="18" t="s">
        <v>184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8" t="s">
        <v>84</v>
      </c>
      <c r="BK297" s="232">
        <f>ROUND(I297*H297,2)</f>
        <v>0</v>
      </c>
      <c r="BL297" s="18" t="s">
        <v>191</v>
      </c>
      <c r="BM297" s="231" t="s">
        <v>483</v>
      </c>
    </row>
    <row r="298" s="14" customFormat="1">
      <c r="A298" s="14"/>
      <c r="B298" s="244"/>
      <c r="C298" s="245"/>
      <c r="D298" s="235" t="s">
        <v>193</v>
      </c>
      <c r="E298" s="246" t="s">
        <v>1</v>
      </c>
      <c r="F298" s="247" t="s">
        <v>102</v>
      </c>
      <c r="G298" s="245"/>
      <c r="H298" s="248">
        <v>9.2639999999999993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4" t="s">
        <v>193</v>
      </c>
      <c r="AU298" s="254" t="s">
        <v>87</v>
      </c>
      <c r="AV298" s="14" t="s">
        <v>87</v>
      </c>
      <c r="AW298" s="14" t="s">
        <v>32</v>
      </c>
      <c r="AX298" s="14" t="s">
        <v>76</v>
      </c>
      <c r="AY298" s="254" t="s">
        <v>184</v>
      </c>
    </row>
    <row r="299" s="14" customFormat="1">
      <c r="A299" s="14"/>
      <c r="B299" s="244"/>
      <c r="C299" s="245"/>
      <c r="D299" s="235" t="s">
        <v>193</v>
      </c>
      <c r="E299" s="246" t="s">
        <v>1</v>
      </c>
      <c r="F299" s="247" t="s">
        <v>988</v>
      </c>
      <c r="G299" s="245"/>
      <c r="H299" s="248">
        <v>1.7250000000000001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4" t="s">
        <v>193</v>
      </c>
      <c r="AU299" s="254" t="s">
        <v>87</v>
      </c>
      <c r="AV299" s="14" t="s">
        <v>87</v>
      </c>
      <c r="AW299" s="14" t="s">
        <v>32</v>
      </c>
      <c r="AX299" s="14" t="s">
        <v>76</v>
      </c>
      <c r="AY299" s="254" t="s">
        <v>184</v>
      </c>
    </row>
    <row r="300" s="14" customFormat="1">
      <c r="A300" s="14"/>
      <c r="B300" s="244"/>
      <c r="C300" s="245"/>
      <c r="D300" s="235" t="s">
        <v>193</v>
      </c>
      <c r="E300" s="246" t="s">
        <v>1</v>
      </c>
      <c r="F300" s="247" t="s">
        <v>924</v>
      </c>
      <c r="G300" s="245"/>
      <c r="H300" s="248">
        <v>17.873000000000001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4" t="s">
        <v>193</v>
      </c>
      <c r="AU300" s="254" t="s">
        <v>87</v>
      </c>
      <c r="AV300" s="14" t="s">
        <v>87</v>
      </c>
      <c r="AW300" s="14" t="s">
        <v>32</v>
      </c>
      <c r="AX300" s="14" t="s">
        <v>76</v>
      </c>
      <c r="AY300" s="254" t="s">
        <v>184</v>
      </c>
    </row>
    <row r="301" s="15" customFormat="1">
      <c r="A301" s="15"/>
      <c r="B301" s="255"/>
      <c r="C301" s="256"/>
      <c r="D301" s="235" t="s">
        <v>193</v>
      </c>
      <c r="E301" s="257" t="s">
        <v>1</v>
      </c>
      <c r="F301" s="258" t="s">
        <v>128</v>
      </c>
      <c r="G301" s="256"/>
      <c r="H301" s="259">
        <v>28.861999999999998</v>
      </c>
      <c r="I301" s="260"/>
      <c r="J301" s="256"/>
      <c r="K301" s="256"/>
      <c r="L301" s="261"/>
      <c r="M301" s="262"/>
      <c r="N301" s="263"/>
      <c r="O301" s="263"/>
      <c r="P301" s="263"/>
      <c r="Q301" s="263"/>
      <c r="R301" s="263"/>
      <c r="S301" s="263"/>
      <c r="T301" s="264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5" t="s">
        <v>193</v>
      </c>
      <c r="AU301" s="265" t="s">
        <v>87</v>
      </c>
      <c r="AV301" s="15" t="s">
        <v>191</v>
      </c>
      <c r="AW301" s="15" t="s">
        <v>32</v>
      </c>
      <c r="AX301" s="15" t="s">
        <v>84</v>
      </c>
      <c r="AY301" s="265" t="s">
        <v>184</v>
      </c>
    </row>
    <row r="302" s="2" customFormat="1" ht="24.15" customHeight="1">
      <c r="A302" s="39"/>
      <c r="B302" s="40"/>
      <c r="C302" s="220" t="s">
        <v>451</v>
      </c>
      <c r="D302" s="220" t="s">
        <v>186</v>
      </c>
      <c r="E302" s="221" t="s">
        <v>485</v>
      </c>
      <c r="F302" s="222" t="s">
        <v>486</v>
      </c>
      <c r="G302" s="223" t="s">
        <v>189</v>
      </c>
      <c r="H302" s="224">
        <v>9.9000000000000004</v>
      </c>
      <c r="I302" s="225"/>
      <c r="J302" s="226">
        <f>ROUND(I302*H302,2)</f>
        <v>0</v>
      </c>
      <c r="K302" s="222" t="s">
        <v>190</v>
      </c>
      <c r="L302" s="45"/>
      <c r="M302" s="227" t="s">
        <v>1</v>
      </c>
      <c r="N302" s="228" t="s">
        <v>41</v>
      </c>
      <c r="O302" s="92"/>
      <c r="P302" s="229">
        <f>O302*H302</f>
        <v>0</v>
      </c>
      <c r="Q302" s="229">
        <v>0.38313999999999998</v>
      </c>
      <c r="R302" s="229">
        <f>Q302*H302</f>
        <v>3.7930859999999997</v>
      </c>
      <c r="S302" s="229">
        <v>0</v>
      </c>
      <c r="T302" s="23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1" t="s">
        <v>191</v>
      </c>
      <c r="AT302" s="231" t="s">
        <v>186</v>
      </c>
      <c r="AU302" s="231" t="s">
        <v>87</v>
      </c>
      <c r="AY302" s="18" t="s">
        <v>184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84</v>
      </c>
      <c r="BK302" s="232">
        <f>ROUND(I302*H302,2)</f>
        <v>0</v>
      </c>
      <c r="BL302" s="18" t="s">
        <v>191</v>
      </c>
      <c r="BM302" s="231" t="s">
        <v>487</v>
      </c>
    </row>
    <row r="303" s="14" customFormat="1">
      <c r="A303" s="14"/>
      <c r="B303" s="244"/>
      <c r="C303" s="245"/>
      <c r="D303" s="235" t="s">
        <v>193</v>
      </c>
      <c r="E303" s="246" t="s">
        <v>1</v>
      </c>
      <c r="F303" s="247" t="s">
        <v>141</v>
      </c>
      <c r="G303" s="245"/>
      <c r="H303" s="248">
        <v>9.9000000000000004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4" t="s">
        <v>193</v>
      </c>
      <c r="AU303" s="254" t="s">
        <v>87</v>
      </c>
      <c r="AV303" s="14" t="s">
        <v>87</v>
      </c>
      <c r="AW303" s="14" t="s">
        <v>32</v>
      </c>
      <c r="AX303" s="14" t="s">
        <v>84</v>
      </c>
      <c r="AY303" s="254" t="s">
        <v>184</v>
      </c>
    </row>
    <row r="304" s="2" customFormat="1" ht="24.15" customHeight="1">
      <c r="A304" s="39"/>
      <c r="B304" s="40"/>
      <c r="C304" s="220" t="s">
        <v>459</v>
      </c>
      <c r="D304" s="220" t="s">
        <v>186</v>
      </c>
      <c r="E304" s="221" t="s">
        <v>489</v>
      </c>
      <c r="F304" s="222" t="s">
        <v>490</v>
      </c>
      <c r="G304" s="223" t="s">
        <v>189</v>
      </c>
      <c r="H304" s="224">
        <v>9.2639999999999993</v>
      </c>
      <c r="I304" s="225"/>
      <c r="J304" s="226">
        <f>ROUND(I304*H304,2)</f>
        <v>0</v>
      </c>
      <c r="K304" s="222" t="s">
        <v>190</v>
      </c>
      <c r="L304" s="45"/>
      <c r="M304" s="227" t="s">
        <v>1</v>
      </c>
      <c r="N304" s="228" t="s">
        <v>41</v>
      </c>
      <c r="O304" s="92"/>
      <c r="P304" s="229">
        <f>O304*H304</f>
        <v>0</v>
      </c>
      <c r="Q304" s="229">
        <v>0.0060099999999999997</v>
      </c>
      <c r="R304" s="229">
        <f>Q304*H304</f>
        <v>0.055676639999999993</v>
      </c>
      <c r="S304" s="229">
        <v>0</v>
      </c>
      <c r="T304" s="23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1" t="s">
        <v>191</v>
      </c>
      <c r="AT304" s="231" t="s">
        <v>186</v>
      </c>
      <c r="AU304" s="231" t="s">
        <v>87</v>
      </c>
      <c r="AY304" s="18" t="s">
        <v>184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84</v>
      </c>
      <c r="BK304" s="232">
        <f>ROUND(I304*H304,2)</f>
        <v>0</v>
      </c>
      <c r="BL304" s="18" t="s">
        <v>191</v>
      </c>
      <c r="BM304" s="231" t="s">
        <v>491</v>
      </c>
    </row>
    <row r="305" s="14" customFormat="1">
      <c r="A305" s="14"/>
      <c r="B305" s="244"/>
      <c r="C305" s="245"/>
      <c r="D305" s="235" t="s">
        <v>193</v>
      </c>
      <c r="E305" s="246" t="s">
        <v>1</v>
      </c>
      <c r="F305" s="247" t="s">
        <v>102</v>
      </c>
      <c r="G305" s="245"/>
      <c r="H305" s="248">
        <v>9.2639999999999993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193</v>
      </c>
      <c r="AU305" s="254" t="s">
        <v>87</v>
      </c>
      <c r="AV305" s="14" t="s">
        <v>87</v>
      </c>
      <c r="AW305" s="14" t="s">
        <v>32</v>
      </c>
      <c r="AX305" s="14" t="s">
        <v>84</v>
      </c>
      <c r="AY305" s="254" t="s">
        <v>184</v>
      </c>
    </row>
    <row r="306" s="2" customFormat="1" ht="14.4" customHeight="1">
      <c r="A306" s="39"/>
      <c r="B306" s="40"/>
      <c r="C306" s="220" t="s">
        <v>463</v>
      </c>
      <c r="D306" s="220" t="s">
        <v>186</v>
      </c>
      <c r="E306" s="221" t="s">
        <v>493</v>
      </c>
      <c r="F306" s="222" t="s">
        <v>494</v>
      </c>
      <c r="G306" s="223" t="s">
        <v>189</v>
      </c>
      <c r="H306" s="224">
        <v>23.489999999999998</v>
      </c>
      <c r="I306" s="225"/>
      <c r="J306" s="226">
        <f>ROUND(I306*H306,2)</f>
        <v>0</v>
      </c>
      <c r="K306" s="222" t="s">
        <v>190</v>
      </c>
      <c r="L306" s="45"/>
      <c r="M306" s="227" t="s">
        <v>1</v>
      </c>
      <c r="N306" s="228" t="s">
        <v>41</v>
      </c>
      <c r="O306" s="92"/>
      <c r="P306" s="229">
        <f>O306*H306</f>
        <v>0</v>
      </c>
      <c r="Q306" s="229">
        <v>0.00021000000000000001</v>
      </c>
      <c r="R306" s="229">
        <f>Q306*H306</f>
        <v>0.0049328999999999996</v>
      </c>
      <c r="S306" s="229">
        <v>0</v>
      </c>
      <c r="T306" s="23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1" t="s">
        <v>191</v>
      </c>
      <c r="AT306" s="231" t="s">
        <v>186</v>
      </c>
      <c r="AU306" s="231" t="s">
        <v>87</v>
      </c>
      <c r="AY306" s="18" t="s">
        <v>184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8" t="s">
        <v>84</v>
      </c>
      <c r="BK306" s="232">
        <f>ROUND(I306*H306,2)</f>
        <v>0</v>
      </c>
      <c r="BL306" s="18" t="s">
        <v>191</v>
      </c>
      <c r="BM306" s="231" t="s">
        <v>495</v>
      </c>
    </row>
    <row r="307" s="14" customFormat="1">
      <c r="A307" s="14"/>
      <c r="B307" s="244"/>
      <c r="C307" s="245"/>
      <c r="D307" s="235" t="s">
        <v>193</v>
      </c>
      <c r="E307" s="246" t="s">
        <v>1</v>
      </c>
      <c r="F307" s="247" t="s">
        <v>139</v>
      </c>
      <c r="G307" s="245"/>
      <c r="H307" s="248">
        <v>20.07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4" t="s">
        <v>193</v>
      </c>
      <c r="AU307" s="254" t="s">
        <v>87</v>
      </c>
      <c r="AV307" s="14" t="s">
        <v>87</v>
      </c>
      <c r="AW307" s="14" t="s">
        <v>32</v>
      </c>
      <c r="AX307" s="14" t="s">
        <v>76</v>
      </c>
      <c r="AY307" s="254" t="s">
        <v>184</v>
      </c>
    </row>
    <row r="308" s="14" customFormat="1">
      <c r="A308" s="14"/>
      <c r="B308" s="244"/>
      <c r="C308" s="245"/>
      <c r="D308" s="235" t="s">
        <v>193</v>
      </c>
      <c r="E308" s="246" t="s">
        <v>1</v>
      </c>
      <c r="F308" s="247" t="s">
        <v>934</v>
      </c>
      <c r="G308" s="245"/>
      <c r="H308" s="248">
        <v>3.4199999999999999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193</v>
      </c>
      <c r="AU308" s="254" t="s">
        <v>87</v>
      </c>
      <c r="AV308" s="14" t="s">
        <v>87</v>
      </c>
      <c r="AW308" s="14" t="s">
        <v>32</v>
      </c>
      <c r="AX308" s="14" t="s">
        <v>76</v>
      </c>
      <c r="AY308" s="254" t="s">
        <v>184</v>
      </c>
    </row>
    <row r="309" s="15" customFormat="1">
      <c r="A309" s="15"/>
      <c r="B309" s="255"/>
      <c r="C309" s="256"/>
      <c r="D309" s="235" t="s">
        <v>193</v>
      </c>
      <c r="E309" s="257" t="s">
        <v>1</v>
      </c>
      <c r="F309" s="258" t="s">
        <v>128</v>
      </c>
      <c r="G309" s="256"/>
      <c r="H309" s="259">
        <v>23.489999999999998</v>
      </c>
      <c r="I309" s="260"/>
      <c r="J309" s="256"/>
      <c r="K309" s="256"/>
      <c r="L309" s="261"/>
      <c r="M309" s="262"/>
      <c r="N309" s="263"/>
      <c r="O309" s="263"/>
      <c r="P309" s="263"/>
      <c r="Q309" s="263"/>
      <c r="R309" s="263"/>
      <c r="S309" s="263"/>
      <c r="T309" s="264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5" t="s">
        <v>193</v>
      </c>
      <c r="AU309" s="265" t="s">
        <v>87</v>
      </c>
      <c r="AV309" s="15" t="s">
        <v>191</v>
      </c>
      <c r="AW309" s="15" t="s">
        <v>32</v>
      </c>
      <c r="AX309" s="15" t="s">
        <v>84</v>
      </c>
      <c r="AY309" s="265" t="s">
        <v>184</v>
      </c>
    </row>
    <row r="310" s="2" customFormat="1" ht="24.15" customHeight="1">
      <c r="A310" s="39"/>
      <c r="B310" s="40"/>
      <c r="C310" s="220" t="s">
        <v>467</v>
      </c>
      <c r="D310" s="220" t="s">
        <v>186</v>
      </c>
      <c r="E310" s="221" t="s">
        <v>497</v>
      </c>
      <c r="F310" s="222" t="s">
        <v>498</v>
      </c>
      <c r="G310" s="223" t="s">
        <v>189</v>
      </c>
      <c r="H310" s="224">
        <v>23.489999999999998</v>
      </c>
      <c r="I310" s="225"/>
      <c r="J310" s="226">
        <f>ROUND(I310*H310,2)</f>
        <v>0</v>
      </c>
      <c r="K310" s="222" t="s">
        <v>190</v>
      </c>
      <c r="L310" s="45"/>
      <c r="M310" s="227" t="s">
        <v>1</v>
      </c>
      <c r="N310" s="228" t="s">
        <v>41</v>
      </c>
      <c r="O310" s="92"/>
      <c r="P310" s="229">
        <f>O310*H310</f>
        <v>0</v>
      </c>
      <c r="Q310" s="229">
        <v>0.12966</v>
      </c>
      <c r="R310" s="229">
        <f>Q310*H310</f>
        <v>3.0457133999999999</v>
      </c>
      <c r="S310" s="229">
        <v>0</v>
      </c>
      <c r="T310" s="23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1" t="s">
        <v>191</v>
      </c>
      <c r="AT310" s="231" t="s">
        <v>186</v>
      </c>
      <c r="AU310" s="231" t="s">
        <v>87</v>
      </c>
      <c r="AY310" s="18" t="s">
        <v>184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8" t="s">
        <v>84</v>
      </c>
      <c r="BK310" s="232">
        <f>ROUND(I310*H310,2)</f>
        <v>0</v>
      </c>
      <c r="BL310" s="18" t="s">
        <v>191</v>
      </c>
      <c r="BM310" s="231" t="s">
        <v>499</v>
      </c>
    </row>
    <row r="311" s="14" customFormat="1">
      <c r="A311" s="14"/>
      <c r="B311" s="244"/>
      <c r="C311" s="245"/>
      <c r="D311" s="235" t="s">
        <v>193</v>
      </c>
      <c r="E311" s="246" t="s">
        <v>1</v>
      </c>
      <c r="F311" s="247" t="s">
        <v>139</v>
      </c>
      <c r="G311" s="245"/>
      <c r="H311" s="248">
        <v>20.07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4" t="s">
        <v>193</v>
      </c>
      <c r="AU311" s="254" t="s">
        <v>87</v>
      </c>
      <c r="AV311" s="14" t="s">
        <v>87</v>
      </c>
      <c r="AW311" s="14" t="s">
        <v>32</v>
      </c>
      <c r="AX311" s="14" t="s">
        <v>76</v>
      </c>
      <c r="AY311" s="254" t="s">
        <v>184</v>
      </c>
    </row>
    <row r="312" s="14" customFormat="1">
      <c r="A312" s="14"/>
      <c r="B312" s="244"/>
      <c r="C312" s="245"/>
      <c r="D312" s="235" t="s">
        <v>193</v>
      </c>
      <c r="E312" s="246" t="s">
        <v>1</v>
      </c>
      <c r="F312" s="247" t="s">
        <v>934</v>
      </c>
      <c r="G312" s="245"/>
      <c r="H312" s="248">
        <v>3.4199999999999999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193</v>
      </c>
      <c r="AU312" s="254" t="s">
        <v>87</v>
      </c>
      <c r="AV312" s="14" t="s">
        <v>87</v>
      </c>
      <c r="AW312" s="14" t="s">
        <v>32</v>
      </c>
      <c r="AX312" s="14" t="s">
        <v>76</v>
      </c>
      <c r="AY312" s="254" t="s">
        <v>184</v>
      </c>
    </row>
    <row r="313" s="15" customFormat="1">
      <c r="A313" s="15"/>
      <c r="B313" s="255"/>
      <c r="C313" s="256"/>
      <c r="D313" s="235" t="s">
        <v>193</v>
      </c>
      <c r="E313" s="257" t="s">
        <v>1</v>
      </c>
      <c r="F313" s="258" t="s">
        <v>128</v>
      </c>
      <c r="G313" s="256"/>
      <c r="H313" s="259">
        <v>23.489999999999998</v>
      </c>
      <c r="I313" s="260"/>
      <c r="J313" s="256"/>
      <c r="K313" s="256"/>
      <c r="L313" s="261"/>
      <c r="M313" s="262"/>
      <c r="N313" s="263"/>
      <c r="O313" s="263"/>
      <c r="P313" s="263"/>
      <c r="Q313" s="263"/>
      <c r="R313" s="263"/>
      <c r="S313" s="263"/>
      <c r="T313" s="26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5" t="s">
        <v>193</v>
      </c>
      <c r="AU313" s="265" t="s">
        <v>87</v>
      </c>
      <c r="AV313" s="15" t="s">
        <v>191</v>
      </c>
      <c r="AW313" s="15" t="s">
        <v>32</v>
      </c>
      <c r="AX313" s="15" t="s">
        <v>84</v>
      </c>
      <c r="AY313" s="265" t="s">
        <v>184</v>
      </c>
    </row>
    <row r="314" s="2" customFormat="1" ht="24.15" customHeight="1">
      <c r="A314" s="39"/>
      <c r="B314" s="40"/>
      <c r="C314" s="220" t="s">
        <v>475</v>
      </c>
      <c r="D314" s="220" t="s">
        <v>186</v>
      </c>
      <c r="E314" s="221" t="s">
        <v>501</v>
      </c>
      <c r="F314" s="222" t="s">
        <v>502</v>
      </c>
      <c r="G314" s="223" t="s">
        <v>189</v>
      </c>
      <c r="H314" s="224">
        <v>9.2639999999999993</v>
      </c>
      <c r="I314" s="225"/>
      <c r="J314" s="226">
        <f>ROUND(I314*H314,2)</f>
        <v>0</v>
      </c>
      <c r="K314" s="222" t="s">
        <v>190</v>
      </c>
      <c r="L314" s="45"/>
      <c r="M314" s="227" t="s">
        <v>1</v>
      </c>
      <c r="N314" s="228" t="s">
        <v>41</v>
      </c>
      <c r="O314" s="92"/>
      <c r="P314" s="229">
        <f>O314*H314</f>
        <v>0</v>
      </c>
      <c r="Q314" s="229">
        <v>0.18462999999999999</v>
      </c>
      <c r="R314" s="229">
        <f>Q314*H314</f>
        <v>1.7104123199999999</v>
      </c>
      <c r="S314" s="229">
        <v>0</v>
      </c>
      <c r="T314" s="23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1" t="s">
        <v>191</v>
      </c>
      <c r="AT314" s="231" t="s">
        <v>186</v>
      </c>
      <c r="AU314" s="231" t="s">
        <v>87</v>
      </c>
      <c r="AY314" s="18" t="s">
        <v>184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8" t="s">
        <v>84</v>
      </c>
      <c r="BK314" s="232">
        <f>ROUND(I314*H314,2)</f>
        <v>0</v>
      </c>
      <c r="BL314" s="18" t="s">
        <v>191</v>
      </c>
      <c r="BM314" s="231" t="s">
        <v>503</v>
      </c>
    </row>
    <row r="315" s="14" customFormat="1">
      <c r="A315" s="14"/>
      <c r="B315" s="244"/>
      <c r="C315" s="245"/>
      <c r="D315" s="235" t="s">
        <v>193</v>
      </c>
      <c r="E315" s="246" t="s">
        <v>1</v>
      </c>
      <c r="F315" s="247" t="s">
        <v>102</v>
      </c>
      <c r="G315" s="245"/>
      <c r="H315" s="248">
        <v>9.2639999999999993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193</v>
      </c>
      <c r="AU315" s="254" t="s">
        <v>87</v>
      </c>
      <c r="AV315" s="14" t="s">
        <v>87</v>
      </c>
      <c r="AW315" s="14" t="s">
        <v>32</v>
      </c>
      <c r="AX315" s="14" t="s">
        <v>84</v>
      </c>
      <c r="AY315" s="254" t="s">
        <v>184</v>
      </c>
    </row>
    <row r="316" s="2" customFormat="1" ht="14.4" customHeight="1">
      <c r="A316" s="39"/>
      <c r="B316" s="40"/>
      <c r="C316" s="220" t="s">
        <v>480</v>
      </c>
      <c r="D316" s="220" t="s">
        <v>186</v>
      </c>
      <c r="E316" s="221" t="s">
        <v>989</v>
      </c>
      <c r="F316" s="222" t="s">
        <v>990</v>
      </c>
      <c r="G316" s="223" t="s">
        <v>189</v>
      </c>
      <c r="H316" s="224">
        <v>0.33000000000000002</v>
      </c>
      <c r="I316" s="225"/>
      <c r="J316" s="226">
        <f>ROUND(I316*H316,2)</f>
        <v>0</v>
      </c>
      <c r="K316" s="222" t="s">
        <v>190</v>
      </c>
      <c r="L316" s="45"/>
      <c r="M316" s="227" t="s">
        <v>1</v>
      </c>
      <c r="N316" s="228" t="s">
        <v>41</v>
      </c>
      <c r="O316" s="92"/>
      <c r="P316" s="229">
        <f>O316*H316</f>
        <v>0</v>
      </c>
      <c r="Q316" s="229">
        <v>0.49819999999999998</v>
      </c>
      <c r="R316" s="229">
        <f>Q316*H316</f>
        <v>0.164406</v>
      </c>
      <c r="S316" s="229">
        <v>0</v>
      </c>
      <c r="T316" s="23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1" t="s">
        <v>191</v>
      </c>
      <c r="AT316" s="231" t="s">
        <v>186</v>
      </c>
      <c r="AU316" s="231" t="s">
        <v>87</v>
      </c>
      <c r="AY316" s="18" t="s">
        <v>184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8" t="s">
        <v>84</v>
      </c>
      <c r="BK316" s="232">
        <f>ROUND(I316*H316,2)</f>
        <v>0</v>
      </c>
      <c r="BL316" s="18" t="s">
        <v>191</v>
      </c>
      <c r="BM316" s="231" t="s">
        <v>991</v>
      </c>
    </row>
    <row r="317" s="13" customFormat="1">
      <c r="A317" s="13"/>
      <c r="B317" s="233"/>
      <c r="C317" s="234"/>
      <c r="D317" s="235" t="s">
        <v>193</v>
      </c>
      <c r="E317" s="236" t="s">
        <v>1</v>
      </c>
      <c r="F317" s="237" t="s">
        <v>194</v>
      </c>
      <c r="G317" s="234"/>
      <c r="H317" s="236" t="s">
        <v>1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193</v>
      </c>
      <c r="AU317" s="243" t="s">
        <v>87</v>
      </c>
      <c r="AV317" s="13" t="s">
        <v>84</v>
      </c>
      <c r="AW317" s="13" t="s">
        <v>32</v>
      </c>
      <c r="AX317" s="13" t="s">
        <v>76</v>
      </c>
      <c r="AY317" s="243" t="s">
        <v>184</v>
      </c>
    </row>
    <row r="318" s="14" customFormat="1">
      <c r="A318" s="14"/>
      <c r="B318" s="244"/>
      <c r="C318" s="245"/>
      <c r="D318" s="235" t="s">
        <v>193</v>
      </c>
      <c r="E318" s="246" t="s">
        <v>1</v>
      </c>
      <c r="F318" s="247" t="s">
        <v>992</v>
      </c>
      <c r="G318" s="245"/>
      <c r="H318" s="248">
        <v>0.33000000000000002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193</v>
      </c>
      <c r="AU318" s="254" t="s">
        <v>87</v>
      </c>
      <c r="AV318" s="14" t="s">
        <v>87</v>
      </c>
      <c r="AW318" s="14" t="s">
        <v>32</v>
      </c>
      <c r="AX318" s="14" t="s">
        <v>84</v>
      </c>
      <c r="AY318" s="254" t="s">
        <v>184</v>
      </c>
    </row>
    <row r="319" s="2" customFormat="1" ht="24.15" customHeight="1">
      <c r="A319" s="39"/>
      <c r="B319" s="40"/>
      <c r="C319" s="220" t="s">
        <v>484</v>
      </c>
      <c r="D319" s="220" t="s">
        <v>186</v>
      </c>
      <c r="E319" s="221" t="s">
        <v>505</v>
      </c>
      <c r="F319" s="222" t="s">
        <v>506</v>
      </c>
      <c r="G319" s="223" t="s">
        <v>189</v>
      </c>
      <c r="H319" s="224">
        <v>18.899999999999999</v>
      </c>
      <c r="I319" s="225"/>
      <c r="J319" s="226">
        <f>ROUND(I319*H319,2)</f>
        <v>0</v>
      </c>
      <c r="K319" s="222" t="s">
        <v>190</v>
      </c>
      <c r="L319" s="45"/>
      <c r="M319" s="227" t="s">
        <v>1</v>
      </c>
      <c r="N319" s="228" t="s">
        <v>41</v>
      </c>
      <c r="O319" s="92"/>
      <c r="P319" s="229">
        <f>O319*H319</f>
        <v>0</v>
      </c>
      <c r="Q319" s="229">
        <v>0.1837</v>
      </c>
      <c r="R319" s="229">
        <f>Q319*H319</f>
        <v>3.47193</v>
      </c>
      <c r="S319" s="229">
        <v>0</v>
      </c>
      <c r="T319" s="23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1" t="s">
        <v>191</v>
      </c>
      <c r="AT319" s="231" t="s">
        <v>186</v>
      </c>
      <c r="AU319" s="231" t="s">
        <v>87</v>
      </c>
      <c r="AY319" s="18" t="s">
        <v>184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8" t="s">
        <v>84</v>
      </c>
      <c r="BK319" s="232">
        <f>ROUND(I319*H319,2)</f>
        <v>0</v>
      </c>
      <c r="BL319" s="18" t="s">
        <v>191</v>
      </c>
      <c r="BM319" s="231" t="s">
        <v>507</v>
      </c>
    </row>
    <row r="320" s="14" customFormat="1">
      <c r="A320" s="14"/>
      <c r="B320" s="244"/>
      <c r="C320" s="245"/>
      <c r="D320" s="235" t="s">
        <v>193</v>
      </c>
      <c r="E320" s="246" t="s">
        <v>1</v>
      </c>
      <c r="F320" s="247" t="s">
        <v>143</v>
      </c>
      <c r="G320" s="245"/>
      <c r="H320" s="248">
        <v>18.899999999999999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4" t="s">
        <v>193</v>
      </c>
      <c r="AU320" s="254" t="s">
        <v>87</v>
      </c>
      <c r="AV320" s="14" t="s">
        <v>87</v>
      </c>
      <c r="AW320" s="14" t="s">
        <v>32</v>
      </c>
      <c r="AX320" s="14" t="s">
        <v>84</v>
      </c>
      <c r="AY320" s="254" t="s">
        <v>184</v>
      </c>
    </row>
    <row r="321" s="2" customFormat="1" ht="24.15" customHeight="1">
      <c r="A321" s="39"/>
      <c r="B321" s="40"/>
      <c r="C321" s="220" t="s">
        <v>488</v>
      </c>
      <c r="D321" s="220" t="s">
        <v>186</v>
      </c>
      <c r="E321" s="221" t="s">
        <v>993</v>
      </c>
      <c r="F321" s="222" t="s">
        <v>994</v>
      </c>
      <c r="G321" s="223" t="s">
        <v>189</v>
      </c>
      <c r="H321" s="224">
        <v>36.479999999999997</v>
      </c>
      <c r="I321" s="225"/>
      <c r="J321" s="226">
        <f>ROUND(I321*H321,2)</f>
        <v>0</v>
      </c>
      <c r="K321" s="222" t="s">
        <v>190</v>
      </c>
      <c r="L321" s="45"/>
      <c r="M321" s="227" t="s">
        <v>1</v>
      </c>
      <c r="N321" s="228" t="s">
        <v>41</v>
      </c>
      <c r="O321" s="92"/>
      <c r="P321" s="229">
        <f>O321*H321</f>
        <v>0</v>
      </c>
      <c r="Q321" s="229">
        <v>0.10100000000000001</v>
      </c>
      <c r="R321" s="229">
        <f>Q321*H321</f>
        <v>3.6844799999999998</v>
      </c>
      <c r="S321" s="229">
        <v>0</v>
      </c>
      <c r="T321" s="23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1" t="s">
        <v>191</v>
      </c>
      <c r="AT321" s="231" t="s">
        <v>186</v>
      </c>
      <c r="AU321" s="231" t="s">
        <v>87</v>
      </c>
      <c r="AY321" s="18" t="s">
        <v>184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8" t="s">
        <v>84</v>
      </c>
      <c r="BK321" s="232">
        <f>ROUND(I321*H321,2)</f>
        <v>0</v>
      </c>
      <c r="BL321" s="18" t="s">
        <v>191</v>
      </c>
      <c r="BM321" s="231" t="s">
        <v>995</v>
      </c>
    </row>
    <row r="322" s="13" customFormat="1">
      <c r="A322" s="13"/>
      <c r="B322" s="233"/>
      <c r="C322" s="234"/>
      <c r="D322" s="235" t="s">
        <v>193</v>
      </c>
      <c r="E322" s="236" t="s">
        <v>1</v>
      </c>
      <c r="F322" s="237" t="s">
        <v>996</v>
      </c>
      <c r="G322" s="234"/>
      <c r="H322" s="236" t="s">
        <v>1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193</v>
      </c>
      <c r="AU322" s="243" t="s">
        <v>87</v>
      </c>
      <c r="AV322" s="13" t="s">
        <v>84</v>
      </c>
      <c r="AW322" s="13" t="s">
        <v>32</v>
      </c>
      <c r="AX322" s="13" t="s">
        <v>76</v>
      </c>
      <c r="AY322" s="243" t="s">
        <v>184</v>
      </c>
    </row>
    <row r="323" s="14" customFormat="1">
      <c r="A323" s="14"/>
      <c r="B323" s="244"/>
      <c r="C323" s="245"/>
      <c r="D323" s="235" t="s">
        <v>193</v>
      </c>
      <c r="E323" s="246" t="s">
        <v>1</v>
      </c>
      <c r="F323" s="247" t="s">
        <v>997</v>
      </c>
      <c r="G323" s="245"/>
      <c r="H323" s="248">
        <v>36.479999999999997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4" t="s">
        <v>193</v>
      </c>
      <c r="AU323" s="254" t="s">
        <v>87</v>
      </c>
      <c r="AV323" s="14" t="s">
        <v>87</v>
      </c>
      <c r="AW323" s="14" t="s">
        <v>32</v>
      </c>
      <c r="AX323" s="14" t="s">
        <v>84</v>
      </c>
      <c r="AY323" s="254" t="s">
        <v>184</v>
      </c>
    </row>
    <row r="324" s="2" customFormat="1" ht="24.15" customHeight="1">
      <c r="A324" s="39"/>
      <c r="B324" s="40"/>
      <c r="C324" s="220" t="s">
        <v>492</v>
      </c>
      <c r="D324" s="220" t="s">
        <v>186</v>
      </c>
      <c r="E324" s="221" t="s">
        <v>513</v>
      </c>
      <c r="F324" s="222" t="s">
        <v>514</v>
      </c>
      <c r="G324" s="223" t="s">
        <v>189</v>
      </c>
      <c r="H324" s="224">
        <v>1.25</v>
      </c>
      <c r="I324" s="225"/>
      <c r="J324" s="226">
        <f>ROUND(I324*H324,2)</f>
        <v>0</v>
      </c>
      <c r="K324" s="222" t="s">
        <v>190</v>
      </c>
      <c r="L324" s="45"/>
      <c r="M324" s="227" t="s">
        <v>1</v>
      </c>
      <c r="N324" s="228" t="s">
        <v>41</v>
      </c>
      <c r="O324" s="92"/>
      <c r="P324" s="229">
        <f>O324*H324</f>
        <v>0</v>
      </c>
      <c r="Q324" s="229">
        <v>0.088800000000000004</v>
      </c>
      <c r="R324" s="229">
        <f>Q324*H324</f>
        <v>0.111</v>
      </c>
      <c r="S324" s="229">
        <v>0</v>
      </c>
      <c r="T324" s="23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1" t="s">
        <v>191</v>
      </c>
      <c r="AT324" s="231" t="s">
        <v>186</v>
      </c>
      <c r="AU324" s="231" t="s">
        <v>87</v>
      </c>
      <c r="AY324" s="18" t="s">
        <v>184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8" t="s">
        <v>84</v>
      </c>
      <c r="BK324" s="232">
        <f>ROUND(I324*H324,2)</f>
        <v>0</v>
      </c>
      <c r="BL324" s="18" t="s">
        <v>191</v>
      </c>
      <c r="BM324" s="231" t="s">
        <v>515</v>
      </c>
    </row>
    <row r="325" s="13" customFormat="1">
      <c r="A325" s="13"/>
      <c r="B325" s="233"/>
      <c r="C325" s="234"/>
      <c r="D325" s="235" t="s">
        <v>193</v>
      </c>
      <c r="E325" s="236" t="s">
        <v>1</v>
      </c>
      <c r="F325" s="237" t="s">
        <v>194</v>
      </c>
      <c r="G325" s="234"/>
      <c r="H325" s="236" t="s">
        <v>1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193</v>
      </c>
      <c r="AU325" s="243" t="s">
        <v>87</v>
      </c>
      <c r="AV325" s="13" t="s">
        <v>84</v>
      </c>
      <c r="AW325" s="13" t="s">
        <v>32</v>
      </c>
      <c r="AX325" s="13" t="s">
        <v>76</v>
      </c>
      <c r="AY325" s="243" t="s">
        <v>184</v>
      </c>
    </row>
    <row r="326" s="14" customFormat="1">
      <c r="A326" s="14"/>
      <c r="B326" s="244"/>
      <c r="C326" s="245"/>
      <c r="D326" s="235" t="s">
        <v>193</v>
      </c>
      <c r="E326" s="246" t="s">
        <v>1</v>
      </c>
      <c r="F326" s="247" t="s">
        <v>998</v>
      </c>
      <c r="G326" s="245"/>
      <c r="H326" s="248">
        <v>1.25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193</v>
      </c>
      <c r="AU326" s="254" t="s">
        <v>87</v>
      </c>
      <c r="AV326" s="14" t="s">
        <v>87</v>
      </c>
      <c r="AW326" s="14" t="s">
        <v>32</v>
      </c>
      <c r="AX326" s="14" t="s">
        <v>84</v>
      </c>
      <c r="AY326" s="254" t="s">
        <v>184</v>
      </c>
    </row>
    <row r="327" s="12" customFormat="1" ht="22.8" customHeight="1">
      <c r="A327" s="12"/>
      <c r="B327" s="204"/>
      <c r="C327" s="205"/>
      <c r="D327" s="206" t="s">
        <v>75</v>
      </c>
      <c r="E327" s="218" t="s">
        <v>226</v>
      </c>
      <c r="F327" s="218" t="s">
        <v>517</v>
      </c>
      <c r="G327" s="205"/>
      <c r="H327" s="205"/>
      <c r="I327" s="208"/>
      <c r="J327" s="219">
        <f>BK327</f>
        <v>0</v>
      </c>
      <c r="K327" s="205"/>
      <c r="L327" s="210"/>
      <c r="M327" s="211"/>
      <c r="N327" s="212"/>
      <c r="O327" s="212"/>
      <c r="P327" s="213">
        <f>SUM(P328:P364)</f>
        <v>0</v>
      </c>
      <c r="Q327" s="212"/>
      <c r="R327" s="213">
        <f>SUM(R328:R364)</f>
        <v>0.085193600000000008</v>
      </c>
      <c r="S327" s="212"/>
      <c r="T327" s="214">
        <f>SUM(T328:T364)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5" t="s">
        <v>84</v>
      </c>
      <c r="AT327" s="216" t="s">
        <v>75</v>
      </c>
      <c r="AU327" s="216" t="s">
        <v>84</v>
      </c>
      <c r="AY327" s="215" t="s">
        <v>184</v>
      </c>
      <c r="BK327" s="217">
        <f>SUM(BK328:BK364)</f>
        <v>0</v>
      </c>
    </row>
    <row r="328" s="2" customFormat="1" ht="24.15" customHeight="1">
      <c r="A328" s="39"/>
      <c r="B328" s="40"/>
      <c r="C328" s="220" t="s">
        <v>496</v>
      </c>
      <c r="D328" s="220" t="s">
        <v>186</v>
      </c>
      <c r="E328" s="221" t="s">
        <v>532</v>
      </c>
      <c r="F328" s="222" t="s">
        <v>533</v>
      </c>
      <c r="G328" s="223" t="s">
        <v>217</v>
      </c>
      <c r="H328" s="224">
        <v>74</v>
      </c>
      <c r="I328" s="225"/>
      <c r="J328" s="226">
        <f>ROUND(I328*H328,2)</f>
        <v>0</v>
      </c>
      <c r="K328" s="222" t="s">
        <v>190</v>
      </c>
      <c r="L328" s="45"/>
      <c r="M328" s="227" t="s">
        <v>1</v>
      </c>
      <c r="N328" s="228" t="s">
        <v>41</v>
      </c>
      <c r="O328" s="92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1" t="s">
        <v>191</v>
      </c>
      <c r="AT328" s="231" t="s">
        <v>186</v>
      </c>
      <c r="AU328" s="231" t="s">
        <v>87</v>
      </c>
      <c r="AY328" s="18" t="s">
        <v>184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8" t="s">
        <v>84</v>
      </c>
      <c r="BK328" s="232">
        <f>ROUND(I328*H328,2)</f>
        <v>0</v>
      </c>
      <c r="BL328" s="18" t="s">
        <v>191</v>
      </c>
      <c r="BM328" s="231" t="s">
        <v>534</v>
      </c>
    </row>
    <row r="329" s="13" customFormat="1">
      <c r="A329" s="13"/>
      <c r="B329" s="233"/>
      <c r="C329" s="234"/>
      <c r="D329" s="235" t="s">
        <v>193</v>
      </c>
      <c r="E329" s="236" t="s">
        <v>1</v>
      </c>
      <c r="F329" s="237" t="s">
        <v>456</v>
      </c>
      <c r="G329" s="234"/>
      <c r="H329" s="236" t="s">
        <v>1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193</v>
      </c>
      <c r="AU329" s="243" t="s">
        <v>87</v>
      </c>
      <c r="AV329" s="13" t="s">
        <v>84</v>
      </c>
      <c r="AW329" s="13" t="s">
        <v>32</v>
      </c>
      <c r="AX329" s="13" t="s">
        <v>76</v>
      </c>
      <c r="AY329" s="243" t="s">
        <v>184</v>
      </c>
    </row>
    <row r="330" s="14" customFormat="1">
      <c r="A330" s="14"/>
      <c r="B330" s="244"/>
      <c r="C330" s="245"/>
      <c r="D330" s="235" t="s">
        <v>193</v>
      </c>
      <c r="E330" s="246" t="s">
        <v>1</v>
      </c>
      <c r="F330" s="247" t="s">
        <v>999</v>
      </c>
      <c r="G330" s="245"/>
      <c r="H330" s="248">
        <v>71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4" t="s">
        <v>193</v>
      </c>
      <c r="AU330" s="254" t="s">
        <v>87</v>
      </c>
      <c r="AV330" s="14" t="s">
        <v>87</v>
      </c>
      <c r="AW330" s="14" t="s">
        <v>32</v>
      </c>
      <c r="AX330" s="14" t="s">
        <v>76</v>
      </c>
      <c r="AY330" s="254" t="s">
        <v>184</v>
      </c>
    </row>
    <row r="331" s="14" customFormat="1">
      <c r="A331" s="14"/>
      <c r="B331" s="244"/>
      <c r="C331" s="245"/>
      <c r="D331" s="235" t="s">
        <v>193</v>
      </c>
      <c r="E331" s="246" t="s">
        <v>1</v>
      </c>
      <c r="F331" s="247" t="s">
        <v>1000</v>
      </c>
      <c r="G331" s="245"/>
      <c r="H331" s="248">
        <v>3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193</v>
      </c>
      <c r="AU331" s="254" t="s">
        <v>87</v>
      </c>
      <c r="AV331" s="14" t="s">
        <v>87</v>
      </c>
      <c r="AW331" s="14" t="s">
        <v>32</v>
      </c>
      <c r="AX331" s="14" t="s">
        <v>76</v>
      </c>
      <c r="AY331" s="254" t="s">
        <v>184</v>
      </c>
    </row>
    <row r="332" s="15" customFormat="1">
      <c r="A332" s="15"/>
      <c r="B332" s="255"/>
      <c r="C332" s="256"/>
      <c r="D332" s="235" t="s">
        <v>193</v>
      </c>
      <c r="E332" s="257" t="s">
        <v>136</v>
      </c>
      <c r="F332" s="258" t="s">
        <v>128</v>
      </c>
      <c r="G332" s="256"/>
      <c r="H332" s="259">
        <v>74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5" t="s">
        <v>193</v>
      </c>
      <c r="AU332" s="265" t="s">
        <v>87</v>
      </c>
      <c r="AV332" s="15" t="s">
        <v>191</v>
      </c>
      <c r="AW332" s="15" t="s">
        <v>32</v>
      </c>
      <c r="AX332" s="15" t="s">
        <v>84</v>
      </c>
      <c r="AY332" s="265" t="s">
        <v>184</v>
      </c>
    </row>
    <row r="333" s="2" customFormat="1" ht="14.4" customHeight="1">
      <c r="A333" s="39"/>
      <c r="B333" s="40"/>
      <c r="C333" s="277" t="s">
        <v>500</v>
      </c>
      <c r="D333" s="277" t="s">
        <v>401</v>
      </c>
      <c r="E333" s="278" t="s">
        <v>537</v>
      </c>
      <c r="F333" s="279" t="s">
        <v>538</v>
      </c>
      <c r="G333" s="280" t="s">
        <v>217</v>
      </c>
      <c r="H333" s="281">
        <v>75.109999999999999</v>
      </c>
      <c r="I333" s="282"/>
      <c r="J333" s="283">
        <f>ROUND(I333*H333,2)</f>
        <v>0</v>
      </c>
      <c r="K333" s="279" t="s">
        <v>190</v>
      </c>
      <c r="L333" s="284"/>
      <c r="M333" s="285" t="s">
        <v>1</v>
      </c>
      <c r="N333" s="286" t="s">
        <v>41</v>
      </c>
      <c r="O333" s="92"/>
      <c r="P333" s="229">
        <f>O333*H333</f>
        <v>0</v>
      </c>
      <c r="Q333" s="229">
        <v>0.00036999999999999999</v>
      </c>
      <c r="R333" s="229">
        <f>Q333*H333</f>
        <v>0.027790699999999998</v>
      </c>
      <c r="S333" s="229">
        <v>0</v>
      </c>
      <c r="T333" s="230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1" t="s">
        <v>226</v>
      </c>
      <c r="AT333" s="231" t="s">
        <v>401</v>
      </c>
      <c r="AU333" s="231" t="s">
        <v>87</v>
      </c>
      <c r="AY333" s="18" t="s">
        <v>184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8" t="s">
        <v>84</v>
      </c>
      <c r="BK333" s="232">
        <f>ROUND(I333*H333,2)</f>
        <v>0</v>
      </c>
      <c r="BL333" s="18" t="s">
        <v>191</v>
      </c>
      <c r="BM333" s="231" t="s">
        <v>539</v>
      </c>
    </row>
    <row r="334" s="14" customFormat="1">
      <c r="A334" s="14"/>
      <c r="B334" s="244"/>
      <c r="C334" s="245"/>
      <c r="D334" s="235" t="s">
        <v>193</v>
      </c>
      <c r="E334" s="246" t="s">
        <v>1</v>
      </c>
      <c r="F334" s="247" t="s">
        <v>540</v>
      </c>
      <c r="G334" s="245"/>
      <c r="H334" s="248">
        <v>75.109999999999999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193</v>
      </c>
      <c r="AU334" s="254" t="s">
        <v>87</v>
      </c>
      <c r="AV334" s="14" t="s">
        <v>87</v>
      </c>
      <c r="AW334" s="14" t="s">
        <v>32</v>
      </c>
      <c r="AX334" s="14" t="s">
        <v>84</v>
      </c>
      <c r="AY334" s="254" t="s">
        <v>184</v>
      </c>
    </row>
    <row r="335" s="2" customFormat="1" ht="24.15" customHeight="1">
      <c r="A335" s="39"/>
      <c r="B335" s="40"/>
      <c r="C335" s="277" t="s">
        <v>504</v>
      </c>
      <c r="D335" s="277" t="s">
        <v>401</v>
      </c>
      <c r="E335" s="278" t="s">
        <v>1001</v>
      </c>
      <c r="F335" s="279" t="s">
        <v>1002</v>
      </c>
      <c r="G335" s="280" t="s">
        <v>454</v>
      </c>
      <c r="H335" s="281">
        <v>13.130000000000001</v>
      </c>
      <c r="I335" s="282"/>
      <c r="J335" s="283">
        <f>ROUND(I335*H335,2)</f>
        <v>0</v>
      </c>
      <c r="K335" s="279" t="s">
        <v>1</v>
      </c>
      <c r="L335" s="284"/>
      <c r="M335" s="285" t="s">
        <v>1</v>
      </c>
      <c r="N335" s="286" t="s">
        <v>41</v>
      </c>
      <c r="O335" s="92"/>
      <c r="P335" s="229">
        <f>O335*H335</f>
        <v>0</v>
      </c>
      <c r="Q335" s="229">
        <v>0.00014999999999999999</v>
      </c>
      <c r="R335" s="229">
        <f>Q335*H335</f>
        <v>0.0019694999999999999</v>
      </c>
      <c r="S335" s="229">
        <v>0</v>
      </c>
      <c r="T335" s="23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1" t="s">
        <v>226</v>
      </c>
      <c r="AT335" s="231" t="s">
        <v>401</v>
      </c>
      <c r="AU335" s="231" t="s">
        <v>87</v>
      </c>
      <c r="AY335" s="18" t="s">
        <v>184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8" t="s">
        <v>84</v>
      </c>
      <c r="BK335" s="232">
        <f>ROUND(I335*H335,2)</f>
        <v>0</v>
      </c>
      <c r="BL335" s="18" t="s">
        <v>191</v>
      </c>
      <c r="BM335" s="231" t="s">
        <v>1003</v>
      </c>
    </row>
    <row r="336" s="13" customFormat="1">
      <c r="A336" s="13"/>
      <c r="B336" s="233"/>
      <c r="C336" s="234"/>
      <c r="D336" s="235" t="s">
        <v>193</v>
      </c>
      <c r="E336" s="236" t="s">
        <v>1</v>
      </c>
      <c r="F336" s="237" t="s">
        <v>456</v>
      </c>
      <c r="G336" s="234"/>
      <c r="H336" s="236" t="s">
        <v>1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193</v>
      </c>
      <c r="AU336" s="243" t="s">
        <v>87</v>
      </c>
      <c r="AV336" s="13" t="s">
        <v>84</v>
      </c>
      <c r="AW336" s="13" t="s">
        <v>32</v>
      </c>
      <c r="AX336" s="13" t="s">
        <v>76</v>
      </c>
      <c r="AY336" s="243" t="s">
        <v>184</v>
      </c>
    </row>
    <row r="337" s="14" customFormat="1">
      <c r="A337" s="14"/>
      <c r="B337" s="244"/>
      <c r="C337" s="245"/>
      <c r="D337" s="235" t="s">
        <v>193</v>
      </c>
      <c r="E337" s="246" t="s">
        <v>1</v>
      </c>
      <c r="F337" s="247" t="s">
        <v>649</v>
      </c>
      <c r="G337" s="245"/>
      <c r="H337" s="248">
        <v>13.130000000000001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193</v>
      </c>
      <c r="AU337" s="254" t="s">
        <v>87</v>
      </c>
      <c r="AV337" s="14" t="s">
        <v>87</v>
      </c>
      <c r="AW337" s="14" t="s">
        <v>32</v>
      </c>
      <c r="AX337" s="14" t="s">
        <v>84</v>
      </c>
      <c r="AY337" s="254" t="s">
        <v>184</v>
      </c>
    </row>
    <row r="338" s="2" customFormat="1" ht="14.4" customHeight="1">
      <c r="A338" s="39"/>
      <c r="B338" s="40"/>
      <c r="C338" s="277" t="s">
        <v>508</v>
      </c>
      <c r="D338" s="277" t="s">
        <v>401</v>
      </c>
      <c r="E338" s="278" t="s">
        <v>1004</v>
      </c>
      <c r="F338" s="279" t="s">
        <v>1005</v>
      </c>
      <c r="G338" s="280" t="s">
        <v>454</v>
      </c>
      <c r="H338" s="281">
        <v>26.260000000000002</v>
      </c>
      <c r="I338" s="282"/>
      <c r="J338" s="283">
        <f>ROUND(I338*H338,2)</f>
        <v>0</v>
      </c>
      <c r="K338" s="279" t="s">
        <v>1</v>
      </c>
      <c r="L338" s="284"/>
      <c r="M338" s="285" t="s">
        <v>1</v>
      </c>
      <c r="N338" s="286" t="s">
        <v>41</v>
      </c>
      <c r="O338" s="92"/>
      <c r="P338" s="229">
        <f>O338*H338</f>
        <v>0</v>
      </c>
      <c r="Q338" s="229">
        <v>0.0011000000000000001</v>
      </c>
      <c r="R338" s="229">
        <f>Q338*H338</f>
        <v>0.028886000000000002</v>
      </c>
      <c r="S338" s="229">
        <v>0</v>
      </c>
      <c r="T338" s="23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1" t="s">
        <v>226</v>
      </c>
      <c r="AT338" s="231" t="s">
        <v>401</v>
      </c>
      <c r="AU338" s="231" t="s">
        <v>87</v>
      </c>
      <c r="AY338" s="18" t="s">
        <v>184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8" t="s">
        <v>84</v>
      </c>
      <c r="BK338" s="232">
        <f>ROUND(I338*H338,2)</f>
        <v>0</v>
      </c>
      <c r="BL338" s="18" t="s">
        <v>191</v>
      </c>
      <c r="BM338" s="231" t="s">
        <v>1006</v>
      </c>
    </row>
    <row r="339" s="13" customFormat="1">
      <c r="A339" s="13"/>
      <c r="B339" s="233"/>
      <c r="C339" s="234"/>
      <c r="D339" s="235" t="s">
        <v>193</v>
      </c>
      <c r="E339" s="236" t="s">
        <v>1</v>
      </c>
      <c r="F339" s="237" t="s">
        <v>456</v>
      </c>
      <c r="G339" s="234"/>
      <c r="H339" s="236" t="s">
        <v>1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193</v>
      </c>
      <c r="AU339" s="243" t="s">
        <v>87</v>
      </c>
      <c r="AV339" s="13" t="s">
        <v>84</v>
      </c>
      <c r="AW339" s="13" t="s">
        <v>32</v>
      </c>
      <c r="AX339" s="13" t="s">
        <v>76</v>
      </c>
      <c r="AY339" s="243" t="s">
        <v>184</v>
      </c>
    </row>
    <row r="340" s="14" customFormat="1">
      <c r="A340" s="14"/>
      <c r="B340" s="244"/>
      <c r="C340" s="245"/>
      <c r="D340" s="235" t="s">
        <v>193</v>
      </c>
      <c r="E340" s="246" t="s">
        <v>1</v>
      </c>
      <c r="F340" s="247" t="s">
        <v>1007</v>
      </c>
      <c r="G340" s="245"/>
      <c r="H340" s="248">
        <v>26.260000000000002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193</v>
      </c>
      <c r="AU340" s="254" t="s">
        <v>87</v>
      </c>
      <c r="AV340" s="14" t="s">
        <v>87</v>
      </c>
      <c r="AW340" s="14" t="s">
        <v>32</v>
      </c>
      <c r="AX340" s="14" t="s">
        <v>84</v>
      </c>
      <c r="AY340" s="254" t="s">
        <v>184</v>
      </c>
    </row>
    <row r="341" s="2" customFormat="1" ht="24.15" customHeight="1">
      <c r="A341" s="39"/>
      <c r="B341" s="40"/>
      <c r="C341" s="220" t="s">
        <v>512</v>
      </c>
      <c r="D341" s="220" t="s">
        <v>186</v>
      </c>
      <c r="E341" s="221" t="s">
        <v>1008</v>
      </c>
      <c r="F341" s="222" t="s">
        <v>1009</v>
      </c>
      <c r="G341" s="223" t="s">
        <v>527</v>
      </c>
      <c r="H341" s="224">
        <v>1</v>
      </c>
      <c r="I341" s="225"/>
      <c r="J341" s="226">
        <f>ROUND(I341*H341,2)</f>
        <v>0</v>
      </c>
      <c r="K341" s="222" t="s">
        <v>1</v>
      </c>
      <c r="L341" s="45"/>
      <c r="M341" s="227" t="s">
        <v>1</v>
      </c>
      <c r="N341" s="228" t="s">
        <v>41</v>
      </c>
      <c r="O341" s="92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1" t="s">
        <v>191</v>
      </c>
      <c r="AT341" s="231" t="s">
        <v>186</v>
      </c>
      <c r="AU341" s="231" t="s">
        <v>87</v>
      </c>
      <c r="AY341" s="18" t="s">
        <v>184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8" t="s">
        <v>84</v>
      </c>
      <c r="BK341" s="232">
        <f>ROUND(I341*H341,2)</f>
        <v>0</v>
      </c>
      <c r="BL341" s="18" t="s">
        <v>191</v>
      </c>
      <c r="BM341" s="231" t="s">
        <v>1010</v>
      </c>
    </row>
    <row r="342" s="13" customFormat="1">
      <c r="A342" s="13"/>
      <c r="B342" s="233"/>
      <c r="C342" s="234"/>
      <c r="D342" s="235" t="s">
        <v>193</v>
      </c>
      <c r="E342" s="236" t="s">
        <v>1</v>
      </c>
      <c r="F342" s="237" t="s">
        <v>194</v>
      </c>
      <c r="G342" s="234"/>
      <c r="H342" s="236" t="s">
        <v>1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193</v>
      </c>
      <c r="AU342" s="243" t="s">
        <v>87</v>
      </c>
      <c r="AV342" s="13" t="s">
        <v>84</v>
      </c>
      <c r="AW342" s="13" t="s">
        <v>32</v>
      </c>
      <c r="AX342" s="13" t="s">
        <v>76</v>
      </c>
      <c r="AY342" s="243" t="s">
        <v>184</v>
      </c>
    </row>
    <row r="343" s="13" customFormat="1">
      <c r="A343" s="13"/>
      <c r="B343" s="233"/>
      <c r="C343" s="234"/>
      <c r="D343" s="235" t="s">
        <v>193</v>
      </c>
      <c r="E343" s="236" t="s">
        <v>1</v>
      </c>
      <c r="F343" s="237" t="s">
        <v>1011</v>
      </c>
      <c r="G343" s="234"/>
      <c r="H343" s="236" t="s">
        <v>1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193</v>
      </c>
      <c r="AU343" s="243" t="s">
        <v>87</v>
      </c>
      <c r="AV343" s="13" t="s">
        <v>84</v>
      </c>
      <c r="AW343" s="13" t="s">
        <v>32</v>
      </c>
      <c r="AX343" s="13" t="s">
        <v>76</v>
      </c>
      <c r="AY343" s="243" t="s">
        <v>184</v>
      </c>
    </row>
    <row r="344" s="14" customFormat="1">
      <c r="A344" s="14"/>
      <c r="B344" s="244"/>
      <c r="C344" s="245"/>
      <c r="D344" s="235" t="s">
        <v>193</v>
      </c>
      <c r="E344" s="246" t="s">
        <v>1</v>
      </c>
      <c r="F344" s="247" t="s">
        <v>84</v>
      </c>
      <c r="G344" s="245"/>
      <c r="H344" s="248">
        <v>1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4" t="s">
        <v>193</v>
      </c>
      <c r="AU344" s="254" t="s">
        <v>87</v>
      </c>
      <c r="AV344" s="14" t="s">
        <v>87</v>
      </c>
      <c r="AW344" s="14" t="s">
        <v>32</v>
      </c>
      <c r="AX344" s="14" t="s">
        <v>84</v>
      </c>
      <c r="AY344" s="254" t="s">
        <v>184</v>
      </c>
    </row>
    <row r="345" s="2" customFormat="1" ht="14.4" customHeight="1">
      <c r="A345" s="39"/>
      <c r="B345" s="40"/>
      <c r="C345" s="277" t="s">
        <v>518</v>
      </c>
      <c r="D345" s="277" t="s">
        <v>401</v>
      </c>
      <c r="E345" s="278" t="s">
        <v>1012</v>
      </c>
      <c r="F345" s="279" t="s">
        <v>1013</v>
      </c>
      <c r="G345" s="280" t="s">
        <v>454</v>
      </c>
      <c r="H345" s="281">
        <v>3</v>
      </c>
      <c r="I345" s="282"/>
      <c r="J345" s="283">
        <f>ROUND(I345*H345,2)</f>
        <v>0</v>
      </c>
      <c r="K345" s="279" t="s">
        <v>190</v>
      </c>
      <c r="L345" s="284"/>
      <c r="M345" s="285" t="s">
        <v>1</v>
      </c>
      <c r="N345" s="286" t="s">
        <v>41</v>
      </c>
      <c r="O345" s="92"/>
      <c r="P345" s="229">
        <f>O345*H345</f>
        <v>0</v>
      </c>
      <c r="Q345" s="229">
        <v>1.0000000000000001E-05</v>
      </c>
      <c r="R345" s="229">
        <f>Q345*H345</f>
        <v>3.0000000000000004E-05</v>
      </c>
      <c r="S345" s="229">
        <v>0</v>
      </c>
      <c r="T345" s="230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1" t="s">
        <v>381</v>
      </c>
      <c r="AT345" s="231" t="s">
        <v>401</v>
      </c>
      <c r="AU345" s="231" t="s">
        <v>87</v>
      </c>
      <c r="AY345" s="18" t="s">
        <v>184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8" t="s">
        <v>84</v>
      </c>
      <c r="BK345" s="232">
        <f>ROUND(I345*H345,2)</f>
        <v>0</v>
      </c>
      <c r="BL345" s="18" t="s">
        <v>266</v>
      </c>
      <c r="BM345" s="231" t="s">
        <v>1014</v>
      </c>
    </row>
    <row r="346" s="13" customFormat="1">
      <c r="A346" s="13"/>
      <c r="B346" s="233"/>
      <c r="C346" s="234"/>
      <c r="D346" s="235" t="s">
        <v>193</v>
      </c>
      <c r="E346" s="236" t="s">
        <v>1</v>
      </c>
      <c r="F346" s="237" t="s">
        <v>194</v>
      </c>
      <c r="G346" s="234"/>
      <c r="H346" s="236" t="s">
        <v>1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193</v>
      </c>
      <c r="AU346" s="243" t="s">
        <v>87</v>
      </c>
      <c r="AV346" s="13" t="s">
        <v>84</v>
      </c>
      <c r="AW346" s="13" t="s">
        <v>32</v>
      </c>
      <c r="AX346" s="13" t="s">
        <v>76</v>
      </c>
      <c r="AY346" s="243" t="s">
        <v>184</v>
      </c>
    </row>
    <row r="347" s="13" customFormat="1">
      <c r="A347" s="13"/>
      <c r="B347" s="233"/>
      <c r="C347" s="234"/>
      <c r="D347" s="235" t="s">
        <v>193</v>
      </c>
      <c r="E347" s="236" t="s">
        <v>1</v>
      </c>
      <c r="F347" s="237" t="s">
        <v>971</v>
      </c>
      <c r="G347" s="234"/>
      <c r="H347" s="236" t="s">
        <v>1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193</v>
      </c>
      <c r="AU347" s="243" t="s">
        <v>87</v>
      </c>
      <c r="AV347" s="13" t="s">
        <v>84</v>
      </c>
      <c r="AW347" s="13" t="s">
        <v>32</v>
      </c>
      <c r="AX347" s="13" t="s">
        <v>76</v>
      </c>
      <c r="AY347" s="243" t="s">
        <v>184</v>
      </c>
    </row>
    <row r="348" s="13" customFormat="1">
      <c r="A348" s="13"/>
      <c r="B348" s="233"/>
      <c r="C348" s="234"/>
      <c r="D348" s="235" t="s">
        <v>193</v>
      </c>
      <c r="E348" s="236" t="s">
        <v>1</v>
      </c>
      <c r="F348" s="237" t="s">
        <v>1015</v>
      </c>
      <c r="G348" s="234"/>
      <c r="H348" s="236" t="s">
        <v>1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193</v>
      </c>
      <c r="AU348" s="243" t="s">
        <v>87</v>
      </c>
      <c r="AV348" s="13" t="s">
        <v>84</v>
      </c>
      <c r="AW348" s="13" t="s">
        <v>32</v>
      </c>
      <c r="AX348" s="13" t="s">
        <v>76</v>
      </c>
      <c r="AY348" s="243" t="s">
        <v>184</v>
      </c>
    </row>
    <row r="349" s="14" customFormat="1">
      <c r="A349" s="14"/>
      <c r="B349" s="244"/>
      <c r="C349" s="245"/>
      <c r="D349" s="235" t="s">
        <v>193</v>
      </c>
      <c r="E349" s="246" t="s">
        <v>1</v>
      </c>
      <c r="F349" s="247" t="s">
        <v>14</v>
      </c>
      <c r="G349" s="245"/>
      <c r="H349" s="248">
        <v>3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4" t="s">
        <v>193</v>
      </c>
      <c r="AU349" s="254" t="s">
        <v>87</v>
      </c>
      <c r="AV349" s="14" t="s">
        <v>87</v>
      </c>
      <c r="AW349" s="14" t="s">
        <v>32</v>
      </c>
      <c r="AX349" s="14" t="s">
        <v>84</v>
      </c>
      <c r="AY349" s="254" t="s">
        <v>184</v>
      </c>
    </row>
    <row r="350" s="2" customFormat="1" ht="14.4" customHeight="1">
      <c r="A350" s="39"/>
      <c r="B350" s="40"/>
      <c r="C350" s="220" t="s">
        <v>524</v>
      </c>
      <c r="D350" s="220" t="s">
        <v>186</v>
      </c>
      <c r="E350" s="221" t="s">
        <v>759</v>
      </c>
      <c r="F350" s="222" t="s">
        <v>760</v>
      </c>
      <c r="G350" s="223" t="s">
        <v>217</v>
      </c>
      <c r="H350" s="224">
        <v>71</v>
      </c>
      <c r="I350" s="225"/>
      <c r="J350" s="226">
        <f>ROUND(I350*H350,2)</f>
        <v>0</v>
      </c>
      <c r="K350" s="222" t="s">
        <v>190</v>
      </c>
      <c r="L350" s="45"/>
      <c r="M350" s="227" t="s">
        <v>1</v>
      </c>
      <c r="N350" s="228" t="s">
        <v>41</v>
      </c>
      <c r="O350" s="92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1" t="s">
        <v>191</v>
      </c>
      <c r="AT350" s="231" t="s">
        <v>186</v>
      </c>
      <c r="AU350" s="231" t="s">
        <v>87</v>
      </c>
      <c r="AY350" s="18" t="s">
        <v>184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8" t="s">
        <v>84</v>
      </c>
      <c r="BK350" s="232">
        <f>ROUND(I350*H350,2)</f>
        <v>0</v>
      </c>
      <c r="BL350" s="18" t="s">
        <v>191</v>
      </c>
      <c r="BM350" s="231" t="s">
        <v>761</v>
      </c>
    </row>
    <row r="351" s="13" customFormat="1">
      <c r="A351" s="13"/>
      <c r="B351" s="233"/>
      <c r="C351" s="234"/>
      <c r="D351" s="235" t="s">
        <v>193</v>
      </c>
      <c r="E351" s="236" t="s">
        <v>1</v>
      </c>
      <c r="F351" s="237" t="s">
        <v>194</v>
      </c>
      <c r="G351" s="234"/>
      <c r="H351" s="236" t="s">
        <v>1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193</v>
      </c>
      <c r="AU351" s="243" t="s">
        <v>87</v>
      </c>
      <c r="AV351" s="13" t="s">
        <v>84</v>
      </c>
      <c r="AW351" s="13" t="s">
        <v>32</v>
      </c>
      <c r="AX351" s="13" t="s">
        <v>76</v>
      </c>
      <c r="AY351" s="243" t="s">
        <v>184</v>
      </c>
    </row>
    <row r="352" s="14" customFormat="1">
      <c r="A352" s="14"/>
      <c r="B352" s="244"/>
      <c r="C352" s="245"/>
      <c r="D352" s="235" t="s">
        <v>193</v>
      </c>
      <c r="E352" s="246" t="s">
        <v>1</v>
      </c>
      <c r="F352" s="247" t="s">
        <v>582</v>
      </c>
      <c r="G352" s="245"/>
      <c r="H352" s="248">
        <v>71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193</v>
      </c>
      <c r="AU352" s="254" t="s">
        <v>87</v>
      </c>
      <c r="AV352" s="14" t="s">
        <v>87</v>
      </c>
      <c r="AW352" s="14" t="s">
        <v>32</v>
      </c>
      <c r="AX352" s="14" t="s">
        <v>84</v>
      </c>
      <c r="AY352" s="254" t="s">
        <v>184</v>
      </c>
    </row>
    <row r="353" s="2" customFormat="1" ht="24.15" customHeight="1">
      <c r="A353" s="39"/>
      <c r="B353" s="40"/>
      <c r="C353" s="220" t="s">
        <v>531</v>
      </c>
      <c r="D353" s="220" t="s">
        <v>186</v>
      </c>
      <c r="E353" s="221" t="s">
        <v>1016</v>
      </c>
      <c r="F353" s="222" t="s">
        <v>1017</v>
      </c>
      <c r="G353" s="223" t="s">
        <v>217</v>
      </c>
      <c r="H353" s="224">
        <v>71</v>
      </c>
      <c r="I353" s="225"/>
      <c r="J353" s="226">
        <f>ROUND(I353*H353,2)</f>
        <v>0</v>
      </c>
      <c r="K353" s="222" t="s">
        <v>190</v>
      </c>
      <c r="L353" s="45"/>
      <c r="M353" s="227" t="s">
        <v>1</v>
      </c>
      <c r="N353" s="228" t="s">
        <v>41</v>
      </c>
      <c r="O353" s="92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1" t="s">
        <v>191</v>
      </c>
      <c r="AT353" s="231" t="s">
        <v>186</v>
      </c>
      <c r="AU353" s="231" t="s">
        <v>87</v>
      </c>
      <c r="AY353" s="18" t="s">
        <v>184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8" t="s">
        <v>84</v>
      </c>
      <c r="BK353" s="232">
        <f>ROUND(I353*H353,2)</f>
        <v>0</v>
      </c>
      <c r="BL353" s="18" t="s">
        <v>191</v>
      </c>
      <c r="BM353" s="231" t="s">
        <v>766</v>
      </c>
    </row>
    <row r="354" s="13" customFormat="1">
      <c r="A354" s="13"/>
      <c r="B354" s="233"/>
      <c r="C354" s="234"/>
      <c r="D354" s="235" t="s">
        <v>193</v>
      </c>
      <c r="E354" s="236" t="s">
        <v>1</v>
      </c>
      <c r="F354" s="237" t="s">
        <v>194</v>
      </c>
      <c r="G354" s="234"/>
      <c r="H354" s="236" t="s">
        <v>1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193</v>
      </c>
      <c r="AU354" s="243" t="s">
        <v>87</v>
      </c>
      <c r="AV354" s="13" t="s">
        <v>84</v>
      </c>
      <c r="AW354" s="13" t="s">
        <v>32</v>
      </c>
      <c r="AX354" s="13" t="s">
        <v>76</v>
      </c>
      <c r="AY354" s="243" t="s">
        <v>184</v>
      </c>
    </row>
    <row r="355" s="14" customFormat="1">
      <c r="A355" s="14"/>
      <c r="B355" s="244"/>
      <c r="C355" s="245"/>
      <c r="D355" s="235" t="s">
        <v>193</v>
      </c>
      <c r="E355" s="246" t="s">
        <v>1</v>
      </c>
      <c r="F355" s="247" t="s">
        <v>582</v>
      </c>
      <c r="G355" s="245"/>
      <c r="H355" s="248">
        <v>71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4" t="s">
        <v>193</v>
      </c>
      <c r="AU355" s="254" t="s">
        <v>87</v>
      </c>
      <c r="AV355" s="14" t="s">
        <v>87</v>
      </c>
      <c r="AW355" s="14" t="s">
        <v>32</v>
      </c>
      <c r="AX355" s="14" t="s">
        <v>84</v>
      </c>
      <c r="AY355" s="254" t="s">
        <v>184</v>
      </c>
    </row>
    <row r="356" s="2" customFormat="1" ht="14.4" customHeight="1">
      <c r="A356" s="39"/>
      <c r="B356" s="40"/>
      <c r="C356" s="220" t="s">
        <v>536</v>
      </c>
      <c r="D356" s="220" t="s">
        <v>186</v>
      </c>
      <c r="E356" s="221" t="s">
        <v>777</v>
      </c>
      <c r="F356" s="222" t="s">
        <v>778</v>
      </c>
      <c r="G356" s="223" t="s">
        <v>217</v>
      </c>
      <c r="H356" s="224">
        <v>65.099999999999994</v>
      </c>
      <c r="I356" s="225"/>
      <c r="J356" s="226">
        <f>ROUND(I356*H356,2)</f>
        <v>0</v>
      </c>
      <c r="K356" s="222" t="s">
        <v>190</v>
      </c>
      <c r="L356" s="45"/>
      <c r="M356" s="227" t="s">
        <v>1</v>
      </c>
      <c r="N356" s="228" t="s">
        <v>41</v>
      </c>
      <c r="O356" s="92"/>
      <c r="P356" s="229">
        <f>O356*H356</f>
        <v>0</v>
      </c>
      <c r="Q356" s="229">
        <v>0.00012999999999999999</v>
      </c>
      <c r="R356" s="229">
        <f>Q356*H356</f>
        <v>0.0084629999999999983</v>
      </c>
      <c r="S356" s="229">
        <v>0</v>
      </c>
      <c r="T356" s="230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1" t="s">
        <v>191</v>
      </c>
      <c r="AT356" s="231" t="s">
        <v>186</v>
      </c>
      <c r="AU356" s="231" t="s">
        <v>87</v>
      </c>
      <c r="AY356" s="18" t="s">
        <v>184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8" t="s">
        <v>84</v>
      </c>
      <c r="BK356" s="232">
        <f>ROUND(I356*H356,2)</f>
        <v>0</v>
      </c>
      <c r="BL356" s="18" t="s">
        <v>191</v>
      </c>
      <c r="BM356" s="231" t="s">
        <v>779</v>
      </c>
    </row>
    <row r="357" s="13" customFormat="1">
      <c r="A357" s="13"/>
      <c r="B357" s="233"/>
      <c r="C357" s="234"/>
      <c r="D357" s="235" t="s">
        <v>193</v>
      </c>
      <c r="E357" s="236" t="s">
        <v>1</v>
      </c>
      <c r="F357" s="237" t="s">
        <v>780</v>
      </c>
      <c r="G357" s="234"/>
      <c r="H357" s="236" t="s">
        <v>1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193</v>
      </c>
      <c r="AU357" s="243" t="s">
        <v>87</v>
      </c>
      <c r="AV357" s="13" t="s">
        <v>84</v>
      </c>
      <c r="AW357" s="13" t="s">
        <v>32</v>
      </c>
      <c r="AX357" s="13" t="s">
        <v>76</v>
      </c>
      <c r="AY357" s="243" t="s">
        <v>184</v>
      </c>
    </row>
    <row r="358" s="14" customFormat="1">
      <c r="A358" s="14"/>
      <c r="B358" s="244"/>
      <c r="C358" s="245"/>
      <c r="D358" s="235" t="s">
        <v>193</v>
      </c>
      <c r="E358" s="246" t="s">
        <v>1</v>
      </c>
      <c r="F358" s="247" t="s">
        <v>1018</v>
      </c>
      <c r="G358" s="245"/>
      <c r="H358" s="248">
        <v>65.099999999999994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4" t="s">
        <v>193</v>
      </c>
      <c r="AU358" s="254" t="s">
        <v>87</v>
      </c>
      <c r="AV358" s="14" t="s">
        <v>87</v>
      </c>
      <c r="AW358" s="14" t="s">
        <v>32</v>
      </c>
      <c r="AX358" s="14" t="s">
        <v>84</v>
      </c>
      <c r="AY358" s="254" t="s">
        <v>184</v>
      </c>
    </row>
    <row r="359" s="2" customFormat="1" ht="14.4" customHeight="1">
      <c r="A359" s="39"/>
      <c r="B359" s="40"/>
      <c r="C359" s="220" t="s">
        <v>541</v>
      </c>
      <c r="D359" s="220" t="s">
        <v>186</v>
      </c>
      <c r="E359" s="221" t="s">
        <v>783</v>
      </c>
      <c r="F359" s="222" t="s">
        <v>784</v>
      </c>
      <c r="G359" s="223" t="s">
        <v>401</v>
      </c>
      <c r="H359" s="224">
        <v>62</v>
      </c>
      <c r="I359" s="225"/>
      <c r="J359" s="226">
        <f>ROUND(I359*H359,2)</f>
        <v>0</v>
      </c>
      <c r="K359" s="222" t="s">
        <v>1</v>
      </c>
      <c r="L359" s="45"/>
      <c r="M359" s="227" t="s">
        <v>1</v>
      </c>
      <c r="N359" s="228" t="s">
        <v>41</v>
      </c>
      <c r="O359" s="92"/>
      <c r="P359" s="229">
        <f>O359*H359</f>
        <v>0</v>
      </c>
      <c r="Q359" s="229">
        <v>2.0000000000000002E-05</v>
      </c>
      <c r="R359" s="229">
        <f>Q359*H359</f>
        <v>0.00124</v>
      </c>
      <c r="S359" s="229">
        <v>0</v>
      </c>
      <c r="T359" s="23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1" t="s">
        <v>191</v>
      </c>
      <c r="AT359" s="231" t="s">
        <v>186</v>
      </c>
      <c r="AU359" s="231" t="s">
        <v>87</v>
      </c>
      <c r="AY359" s="18" t="s">
        <v>184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8" t="s">
        <v>84</v>
      </c>
      <c r="BK359" s="232">
        <f>ROUND(I359*H359,2)</f>
        <v>0</v>
      </c>
      <c r="BL359" s="18" t="s">
        <v>191</v>
      </c>
      <c r="BM359" s="231" t="s">
        <v>785</v>
      </c>
    </row>
    <row r="360" s="13" customFormat="1">
      <c r="A360" s="13"/>
      <c r="B360" s="233"/>
      <c r="C360" s="234"/>
      <c r="D360" s="235" t="s">
        <v>193</v>
      </c>
      <c r="E360" s="236" t="s">
        <v>1</v>
      </c>
      <c r="F360" s="237" t="s">
        <v>780</v>
      </c>
      <c r="G360" s="234"/>
      <c r="H360" s="236" t="s">
        <v>1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193</v>
      </c>
      <c r="AU360" s="243" t="s">
        <v>87</v>
      </c>
      <c r="AV360" s="13" t="s">
        <v>84</v>
      </c>
      <c r="AW360" s="13" t="s">
        <v>32</v>
      </c>
      <c r="AX360" s="13" t="s">
        <v>76</v>
      </c>
      <c r="AY360" s="243" t="s">
        <v>184</v>
      </c>
    </row>
    <row r="361" s="14" customFormat="1">
      <c r="A361" s="14"/>
      <c r="B361" s="244"/>
      <c r="C361" s="245"/>
      <c r="D361" s="235" t="s">
        <v>193</v>
      </c>
      <c r="E361" s="246" t="s">
        <v>1</v>
      </c>
      <c r="F361" s="247" t="s">
        <v>536</v>
      </c>
      <c r="G361" s="245"/>
      <c r="H361" s="248">
        <v>62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193</v>
      </c>
      <c r="AU361" s="254" t="s">
        <v>87</v>
      </c>
      <c r="AV361" s="14" t="s">
        <v>87</v>
      </c>
      <c r="AW361" s="14" t="s">
        <v>32</v>
      </c>
      <c r="AX361" s="14" t="s">
        <v>84</v>
      </c>
      <c r="AY361" s="254" t="s">
        <v>184</v>
      </c>
    </row>
    <row r="362" s="2" customFormat="1" ht="14.4" customHeight="1">
      <c r="A362" s="39"/>
      <c r="B362" s="40"/>
      <c r="C362" s="277" t="s">
        <v>548</v>
      </c>
      <c r="D362" s="277" t="s">
        <v>401</v>
      </c>
      <c r="E362" s="278" t="s">
        <v>787</v>
      </c>
      <c r="F362" s="279" t="s">
        <v>788</v>
      </c>
      <c r="G362" s="280" t="s">
        <v>401</v>
      </c>
      <c r="H362" s="281">
        <v>70.060000000000002</v>
      </c>
      <c r="I362" s="282"/>
      <c r="J362" s="283">
        <f>ROUND(I362*H362,2)</f>
        <v>0</v>
      </c>
      <c r="K362" s="279" t="s">
        <v>1</v>
      </c>
      <c r="L362" s="284"/>
      <c r="M362" s="285" t="s">
        <v>1</v>
      </c>
      <c r="N362" s="286" t="s">
        <v>41</v>
      </c>
      <c r="O362" s="92"/>
      <c r="P362" s="229">
        <f>O362*H362</f>
        <v>0</v>
      </c>
      <c r="Q362" s="229">
        <v>0.00024000000000000001</v>
      </c>
      <c r="R362" s="229">
        <f>Q362*H362</f>
        <v>0.0168144</v>
      </c>
      <c r="S362" s="229">
        <v>0</v>
      </c>
      <c r="T362" s="230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1" t="s">
        <v>226</v>
      </c>
      <c r="AT362" s="231" t="s">
        <v>401</v>
      </c>
      <c r="AU362" s="231" t="s">
        <v>87</v>
      </c>
      <c r="AY362" s="18" t="s">
        <v>184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8" t="s">
        <v>84</v>
      </c>
      <c r="BK362" s="232">
        <f>ROUND(I362*H362,2)</f>
        <v>0</v>
      </c>
      <c r="BL362" s="18" t="s">
        <v>191</v>
      </c>
      <c r="BM362" s="231" t="s">
        <v>789</v>
      </c>
    </row>
    <row r="363" s="13" customFormat="1">
      <c r="A363" s="13"/>
      <c r="B363" s="233"/>
      <c r="C363" s="234"/>
      <c r="D363" s="235" t="s">
        <v>193</v>
      </c>
      <c r="E363" s="236" t="s">
        <v>1</v>
      </c>
      <c r="F363" s="237" t="s">
        <v>780</v>
      </c>
      <c r="G363" s="234"/>
      <c r="H363" s="236" t="s">
        <v>1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193</v>
      </c>
      <c r="AU363" s="243" t="s">
        <v>87</v>
      </c>
      <c r="AV363" s="13" t="s">
        <v>84</v>
      </c>
      <c r="AW363" s="13" t="s">
        <v>32</v>
      </c>
      <c r="AX363" s="13" t="s">
        <v>76</v>
      </c>
      <c r="AY363" s="243" t="s">
        <v>184</v>
      </c>
    </row>
    <row r="364" s="14" customFormat="1">
      <c r="A364" s="14"/>
      <c r="B364" s="244"/>
      <c r="C364" s="245"/>
      <c r="D364" s="235" t="s">
        <v>193</v>
      </c>
      <c r="E364" s="246" t="s">
        <v>1</v>
      </c>
      <c r="F364" s="247" t="s">
        <v>1019</v>
      </c>
      <c r="G364" s="245"/>
      <c r="H364" s="248">
        <v>70.060000000000002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193</v>
      </c>
      <c r="AU364" s="254" t="s">
        <v>87</v>
      </c>
      <c r="AV364" s="14" t="s">
        <v>87</v>
      </c>
      <c r="AW364" s="14" t="s">
        <v>32</v>
      </c>
      <c r="AX364" s="14" t="s">
        <v>84</v>
      </c>
      <c r="AY364" s="254" t="s">
        <v>184</v>
      </c>
    </row>
    <row r="365" s="12" customFormat="1" ht="22.8" customHeight="1">
      <c r="A365" s="12"/>
      <c r="B365" s="204"/>
      <c r="C365" s="205"/>
      <c r="D365" s="206" t="s">
        <v>75</v>
      </c>
      <c r="E365" s="218" t="s">
        <v>232</v>
      </c>
      <c r="F365" s="218" t="s">
        <v>791</v>
      </c>
      <c r="G365" s="205"/>
      <c r="H365" s="205"/>
      <c r="I365" s="208"/>
      <c r="J365" s="219">
        <f>BK365</f>
        <v>0</v>
      </c>
      <c r="K365" s="205"/>
      <c r="L365" s="210"/>
      <c r="M365" s="211"/>
      <c r="N365" s="212"/>
      <c r="O365" s="212"/>
      <c r="P365" s="213">
        <f>SUM(P366:P400)</f>
        <v>0</v>
      </c>
      <c r="Q365" s="212"/>
      <c r="R365" s="213">
        <f>SUM(R366:R400)</f>
        <v>0.901586</v>
      </c>
      <c r="S365" s="212"/>
      <c r="T365" s="214">
        <f>SUM(T366:T400)</f>
        <v>0.78500000000000003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5" t="s">
        <v>84</v>
      </c>
      <c r="AT365" s="216" t="s">
        <v>75</v>
      </c>
      <c r="AU365" s="216" t="s">
        <v>84</v>
      </c>
      <c r="AY365" s="215" t="s">
        <v>184</v>
      </c>
      <c r="BK365" s="217">
        <f>SUM(BK366:BK400)</f>
        <v>0</v>
      </c>
    </row>
    <row r="366" s="2" customFormat="1" ht="24.15" customHeight="1">
      <c r="A366" s="39"/>
      <c r="B366" s="40"/>
      <c r="C366" s="220" t="s">
        <v>555</v>
      </c>
      <c r="D366" s="220" t="s">
        <v>186</v>
      </c>
      <c r="E366" s="221" t="s">
        <v>1020</v>
      </c>
      <c r="F366" s="222" t="s">
        <v>1021</v>
      </c>
      <c r="G366" s="223" t="s">
        <v>217</v>
      </c>
      <c r="H366" s="224">
        <v>3</v>
      </c>
      <c r="I366" s="225"/>
      <c r="J366" s="226">
        <f>ROUND(I366*H366,2)</f>
        <v>0</v>
      </c>
      <c r="K366" s="222" t="s">
        <v>190</v>
      </c>
      <c r="L366" s="45"/>
      <c r="M366" s="227" t="s">
        <v>1</v>
      </c>
      <c r="N366" s="228" t="s">
        <v>41</v>
      </c>
      <c r="O366" s="92"/>
      <c r="P366" s="229">
        <f>O366*H366</f>
        <v>0</v>
      </c>
      <c r="Q366" s="229">
        <v>0.14321</v>
      </c>
      <c r="R366" s="229">
        <f>Q366*H366</f>
        <v>0.42963000000000001</v>
      </c>
      <c r="S366" s="229">
        <v>0</v>
      </c>
      <c r="T366" s="23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1" t="s">
        <v>191</v>
      </c>
      <c r="AT366" s="231" t="s">
        <v>186</v>
      </c>
      <c r="AU366" s="231" t="s">
        <v>87</v>
      </c>
      <c r="AY366" s="18" t="s">
        <v>184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8" t="s">
        <v>84</v>
      </c>
      <c r="BK366" s="232">
        <f>ROUND(I366*H366,2)</f>
        <v>0</v>
      </c>
      <c r="BL366" s="18" t="s">
        <v>191</v>
      </c>
      <c r="BM366" s="231" t="s">
        <v>1022</v>
      </c>
    </row>
    <row r="367" s="13" customFormat="1">
      <c r="A367" s="13"/>
      <c r="B367" s="233"/>
      <c r="C367" s="234"/>
      <c r="D367" s="235" t="s">
        <v>193</v>
      </c>
      <c r="E367" s="236" t="s">
        <v>1</v>
      </c>
      <c r="F367" s="237" t="s">
        <v>194</v>
      </c>
      <c r="G367" s="234"/>
      <c r="H367" s="236" t="s">
        <v>1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193</v>
      </c>
      <c r="AU367" s="243" t="s">
        <v>87</v>
      </c>
      <c r="AV367" s="13" t="s">
        <v>84</v>
      </c>
      <c r="AW367" s="13" t="s">
        <v>32</v>
      </c>
      <c r="AX367" s="13" t="s">
        <v>76</v>
      </c>
      <c r="AY367" s="243" t="s">
        <v>184</v>
      </c>
    </row>
    <row r="368" s="14" customFormat="1">
      <c r="A368" s="14"/>
      <c r="B368" s="244"/>
      <c r="C368" s="245"/>
      <c r="D368" s="235" t="s">
        <v>193</v>
      </c>
      <c r="E368" s="246" t="s">
        <v>1</v>
      </c>
      <c r="F368" s="247" t="s">
        <v>938</v>
      </c>
      <c r="G368" s="245"/>
      <c r="H368" s="248">
        <v>3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4" t="s">
        <v>193</v>
      </c>
      <c r="AU368" s="254" t="s">
        <v>87</v>
      </c>
      <c r="AV368" s="14" t="s">
        <v>87</v>
      </c>
      <c r="AW368" s="14" t="s">
        <v>32</v>
      </c>
      <c r="AX368" s="14" t="s">
        <v>84</v>
      </c>
      <c r="AY368" s="254" t="s">
        <v>184</v>
      </c>
    </row>
    <row r="369" s="2" customFormat="1" ht="24.15" customHeight="1">
      <c r="A369" s="39"/>
      <c r="B369" s="40"/>
      <c r="C369" s="220" t="s">
        <v>559</v>
      </c>
      <c r="D369" s="220" t="s">
        <v>186</v>
      </c>
      <c r="E369" s="221" t="s">
        <v>798</v>
      </c>
      <c r="F369" s="222" t="s">
        <v>799</v>
      </c>
      <c r="G369" s="223" t="s">
        <v>217</v>
      </c>
      <c r="H369" s="224">
        <v>4</v>
      </c>
      <c r="I369" s="225"/>
      <c r="J369" s="226">
        <f>ROUND(I369*H369,2)</f>
        <v>0</v>
      </c>
      <c r="K369" s="222" t="s">
        <v>190</v>
      </c>
      <c r="L369" s="45"/>
      <c r="M369" s="227" t="s">
        <v>1</v>
      </c>
      <c r="N369" s="228" t="s">
        <v>41</v>
      </c>
      <c r="O369" s="92"/>
      <c r="P369" s="229">
        <f>O369*H369</f>
        <v>0</v>
      </c>
      <c r="Q369" s="229">
        <v>0.11519</v>
      </c>
      <c r="R369" s="229">
        <f>Q369*H369</f>
        <v>0.46076</v>
      </c>
      <c r="S369" s="229">
        <v>0</v>
      </c>
      <c r="T369" s="230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1" t="s">
        <v>191</v>
      </c>
      <c r="AT369" s="231" t="s">
        <v>186</v>
      </c>
      <c r="AU369" s="231" t="s">
        <v>87</v>
      </c>
      <c r="AY369" s="18" t="s">
        <v>184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8" t="s">
        <v>84</v>
      </c>
      <c r="BK369" s="232">
        <f>ROUND(I369*H369,2)</f>
        <v>0</v>
      </c>
      <c r="BL369" s="18" t="s">
        <v>191</v>
      </c>
      <c r="BM369" s="231" t="s">
        <v>800</v>
      </c>
    </row>
    <row r="370" s="13" customFormat="1">
      <c r="A370" s="13"/>
      <c r="B370" s="233"/>
      <c r="C370" s="234"/>
      <c r="D370" s="235" t="s">
        <v>193</v>
      </c>
      <c r="E370" s="236" t="s">
        <v>1</v>
      </c>
      <c r="F370" s="237" t="s">
        <v>194</v>
      </c>
      <c r="G370" s="234"/>
      <c r="H370" s="236" t="s">
        <v>1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193</v>
      </c>
      <c r="AU370" s="243" t="s">
        <v>87</v>
      </c>
      <c r="AV370" s="13" t="s">
        <v>84</v>
      </c>
      <c r="AW370" s="13" t="s">
        <v>32</v>
      </c>
      <c r="AX370" s="13" t="s">
        <v>76</v>
      </c>
      <c r="AY370" s="243" t="s">
        <v>184</v>
      </c>
    </row>
    <row r="371" s="14" customFormat="1">
      <c r="A371" s="14"/>
      <c r="B371" s="244"/>
      <c r="C371" s="245"/>
      <c r="D371" s="235" t="s">
        <v>193</v>
      </c>
      <c r="E371" s="246" t="s">
        <v>1</v>
      </c>
      <c r="F371" s="247" t="s">
        <v>939</v>
      </c>
      <c r="G371" s="245"/>
      <c r="H371" s="248">
        <v>4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4" t="s">
        <v>193</v>
      </c>
      <c r="AU371" s="254" t="s">
        <v>87</v>
      </c>
      <c r="AV371" s="14" t="s">
        <v>87</v>
      </c>
      <c r="AW371" s="14" t="s">
        <v>32</v>
      </c>
      <c r="AX371" s="14" t="s">
        <v>84</v>
      </c>
      <c r="AY371" s="254" t="s">
        <v>184</v>
      </c>
    </row>
    <row r="372" s="2" customFormat="1" ht="24.15" customHeight="1">
      <c r="A372" s="39"/>
      <c r="B372" s="40"/>
      <c r="C372" s="220" t="s">
        <v>564</v>
      </c>
      <c r="D372" s="220" t="s">
        <v>186</v>
      </c>
      <c r="E372" s="221" t="s">
        <v>802</v>
      </c>
      <c r="F372" s="222" t="s">
        <v>803</v>
      </c>
      <c r="G372" s="223" t="s">
        <v>217</v>
      </c>
      <c r="H372" s="224">
        <v>21.800000000000001</v>
      </c>
      <c r="I372" s="225"/>
      <c r="J372" s="226">
        <f>ROUND(I372*H372,2)</f>
        <v>0</v>
      </c>
      <c r="K372" s="222" t="s">
        <v>190</v>
      </c>
      <c r="L372" s="45"/>
      <c r="M372" s="227" t="s">
        <v>1</v>
      </c>
      <c r="N372" s="228" t="s">
        <v>41</v>
      </c>
      <c r="O372" s="92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1" t="s">
        <v>191</v>
      </c>
      <c r="AT372" s="231" t="s">
        <v>186</v>
      </c>
      <c r="AU372" s="231" t="s">
        <v>87</v>
      </c>
      <c r="AY372" s="18" t="s">
        <v>184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8" t="s">
        <v>84</v>
      </c>
      <c r="BK372" s="232">
        <f>ROUND(I372*H372,2)</f>
        <v>0</v>
      </c>
      <c r="BL372" s="18" t="s">
        <v>191</v>
      </c>
      <c r="BM372" s="231" t="s">
        <v>804</v>
      </c>
    </row>
    <row r="373" s="14" customFormat="1">
      <c r="A373" s="14"/>
      <c r="B373" s="244"/>
      <c r="C373" s="245"/>
      <c r="D373" s="235" t="s">
        <v>193</v>
      </c>
      <c r="E373" s="246" t="s">
        <v>1</v>
      </c>
      <c r="F373" s="247" t="s">
        <v>145</v>
      </c>
      <c r="G373" s="245"/>
      <c r="H373" s="248">
        <v>21.800000000000001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4" t="s">
        <v>193</v>
      </c>
      <c r="AU373" s="254" t="s">
        <v>87</v>
      </c>
      <c r="AV373" s="14" t="s">
        <v>87</v>
      </c>
      <c r="AW373" s="14" t="s">
        <v>32</v>
      </c>
      <c r="AX373" s="14" t="s">
        <v>84</v>
      </c>
      <c r="AY373" s="254" t="s">
        <v>184</v>
      </c>
    </row>
    <row r="374" s="2" customFormat="1" ht="24.15" customHeight="1">
      <c r="A374" s="39"/>
      <c r="B374" s="40"/>
      <c r="C374" s="220" t="s">
        <v>568</v>
      </c>
      <c r="D374" s="220" t="s">
        <v>186</v>
      </c>
      <c r="E374" s="221" t="s">
        <v>806</v>
      </c>
      <c r="F374" s="222" t="s">
        <v>807</v>
      </c>
      <c r="G374" s="223" t="s">
        <v>217</v>
      </c>
      <c r="H374" s="224">
        <v>21.800000000000001</v>
      </c>
      <c r="I374" s="225"/>
      <c r="J374" s="226">
        <f>ROUND(I374*H374,2)</f>
        <v>0</v>
      </c>
      <c r="K374" s="222" t="s">
        <v>190</v>
      </c>
      <c r="L374" s="45"/>
      <c r="M374" s="227" t="s">
        <v>1</v>
      </c>
      <c r="N374" s="228" t="s">
        <v>41</v>
      </c>
      <c r="O374" s="92"/>
      <c r="P374" s="229">
        <f>O374*H374</f>
        <v>0</v>
      </c>
      <c r="Q374" s="229">
        <v>0.00011</v>
      </c>
      <c r="R374" s="229">
        <f>Q374*H374</f>
        <v>0.002398</v>
      </c>
      <c r="S374" s="229">
        <v>0</v>
      </c>
      <c r="T374" s="23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1" t="s">
        <v>191</v>
      </c>
      <c r="AT374" s="231" t="s">
        <v>186</v>
      </c>
      <c r="AU374" s="231" t="s">
        <v>87</v>
      </c>
      <c r="AY374" s="18" t="s">
        <v>184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8" t="s">
        <v>84</v>
      </c>
      <c r="BK374" s="232">
        <f>ROUND(I374*H374,2)</f>
        <v>0</v>
      </c>
      <c r="BL374" s="18" t="s">
        <v>191</v>
      </c>
      <c r="BM374" s="231" t="s">
        <v>808</v>
      </c>
    </row>
    <row r="375" s="14" customFormat="1">
      <c r="A375" s="14"/>
      <c r="B375" s="244"/>
      <c r="C375" s="245"/>
      <c r="D375" s="235" t="s">
        <v>193</v>
      </c>
      <c r="E375" s="246" t="s">
        <v>1</v>
      </c>
      <c r="F375" s="247" t="s">
        <v>145</v>
      </c>
      <c r="G375" s="245"/>
      <c r="H375" s="248">
        <v>21.800000000000001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4" t="s">
        <v>193</v>
      </c>
      <c r="AU375" s="254" t="s">
        <v>87</v>
      </c>
      <c r="AV375" s="14" t="s">
        <v>87</v>
      </c>
      <c r="AW375" s="14" t="s">
        <v>32</v>
      </c>
      <c r="AX375" s="14" t="s">
        <v>84</v>
      </c>
      <c r="AY375" s="254" t="s">
        <v>184</v>
      </c>
    </row>
    <row r="376" s="2" customFormat="1" ht="14.4" customHeight="1">
      <c r="A376" s="39"/>
      <c r="B376" s="40"/>
      <c r="C376" s="220" t="s">
        <v>572</v>
      </c>
      <c r="D376" s="220" t="s">
        <v>186</v>
      </c>
      <c r="E376" s="221" t="s">
        <v>1023</v>
      </c>
      <c r="F376" s="222" t="s">
        <v>1024</v>
      </c>
      <c r="G376" s="223" t="s">
        <v>217</v>
      </c>
      <c r="H376" s="224">
        <v>3.3999999999999999</v>
      </c>
      <c r="I376" s="225"/>
      <c r="J376" s="226">
        <f>ROUND(I376*H376,2)</f>
        <v>0</v>
      </c>
      <c r="K376" s="222" t="s">
        <v>190</v>
      </c>
      <c r="L376" s="45"/>
      <c r="M376" s="227" t="s">
        <v>1</v>
      </c>
      <c r="N376" s="228" t="s">
        <v>41</v>
      </c>
      <c r="O376" s="92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1" t="s">
        <v>191</v>
      </c>
      <c r="AT376" s="231" t="s">
        <v>186</v>
      </c>
      <c r="AU376" s="231" t="s">
        <v>87</v>
      </c>
      <c r="AY376" s="18" t="s">
        <v>184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8" t="s">
        <v>84</v>
      </c>
      <c r="BK376" s="232">
        <f>ROUND(I376*H376,2)</f>
        <v>0</v>
      </c>
      <c r="BL376" s="18" t="s">
        <v>191</v>
      </c>
      <c r="BM376" s="231" t="s">
        <v>1025</v>
      </c>
    </row>
    <row r="377" s="13" customFormat="1">
      <c r="A377" s="13"/>
      <c r="B377" s="233"/>
      <c r="C377" s="234"/>
      <c r="D377" s="235" t="s">
        <v>193</v>
      </c>
      <c r="E377" s="236" t="s">
        <v>1</v>
      </c>
      <c r="F377" s="237" t="s">
        <v>194</v>
      </c>
      <c r="G377" s="234"/>
      <c r="H377" s="236" t="s">
        <v>1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193</v>
      </c>
      <c r="AU377" s="243" t="s">
        <v>87</v>
      </c>
      <c r="AV377" s="13" t="s">
        <v>84</v>
      </c>
      <c r="AW377" s="13" t="s">
        <v>32</v>
      </c>
      <c r="AX377" s="13" t="s">
        <v>76</v>
      </c>
      <c r="AY377" s="243" t="s">
        <v>184</v>
      </c>
    </row>
    <row r="378" s="14" customFormat="1">
      <c r="A378" s="14"/>
      <c r="B378" s="244"/>
      <c r="C378" s="245"/>
      <c r="D378" s="235" t="s">
        <v>193</v>
      </c>
      <c r="E378" s="246" t="s">
        <v>1</v>
      </c>
      <c r="F378" s="247" t="s">
        <v>1026</v>
      </c>
      <c r="G378" s="245"/>
      <c r="H378" s="248">
        <v>3.3999999999999999</v>
      </c>
      <c r="I378" s="249"/>
      <c r="J378" s="245"/>
      <c r="K378" s="245"/>
      <c r="L378" s="250"/>
      <c r="M378" s="251"/>
      <c r="N378" s="252"/>
      <c r="O378" s="252"/>
      <c r="P378" s="252"/>
      <c r="Q378" s="252"/>
      <c r="R378" s="252"/>
      <c r="S378" s="252"/>
      <c r="T378" s="25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4" t="s">
        <v>193</v>
      </c>
      <c r="AU378" s="254" t="s">
        <v>87</v>
      </c>
      <c r="AV378" s="14" t="s">
        <v>87</v>
      </c>
      <c r="AW378" s="14" t="s">
        <v>32</v>
      </c>
      <c r="AX378" s="14" t="s">
        <v>84</v>
      </c>
      <c r="AY378" s="254" t="s">
        <v>184</v>
      </c>
    </row>
    <row r="379" s="2" customFormat="1" ht="14.4" customHeight="1">
      <c r="A379" s="39"/>
      <c r="B379" s="40"/>
      <c r="C379" s="220" t="s">
        <v>577</v>
      </c>
      <c r="D379" s="220" t="s">
        <v>186</v>
      </c>
      <c r="E379" s="221" t="s">
        <v>810</v>
      </c>
      <c r="F379" s="222" t="s">
        <v>811</v>
      </c>
      <c r="G379" s="223" t="s">
        <v>217</v>
      </c>
      <c r="H379" s="224">
        <v>21.800000000000001</v>
      </c>
      <c r="I379" s="225"/>
      <c r="J379" s="226">
        <f>ROUND(I379*H379,2)</f>
        <v>0</v>
      </c>
      <c r="K379" s="222" t="s">
        <v>190</v>
      </c>
      <c r="L379" s="45"/>
      <c r="M379" s="227" t="s">
        <v>1</v>
      </c>
      <c r="N379" s="228" t="s">
        <v>41</v>
      </c>
      <c r="O379" s="92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1" t="s">
        <v>191</v>
      </c>
      <c r="AT379" s="231" t="s">
        <v>186</v>
      </c>
      <c r="AU379" s="231" t="s">
        <v>87</v>
      </c>
      <c r="AY379" s="18" t="s">
        <v>184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8" t="s">
        <v>84</v>
      </c>
      <c r="BK379" s="232">
        <f>ROUND(I379*H379,2)</f>
        <v>0</v>
      </c>
      <c r="BL379" s="18" t="s">
        <v>191</v>
      </c>
      <c r="BM379" s="231" t="s">
        <v>812</v>
      </c>
    </row>
    <row r="380" s="13" customFormat="1">
      <c r="A380" s="13"/>
      <c r="B380" s="233"/>
      <c r="C380" s="234"/>
      <c r="D380" s="235" t="s">
        <v>193</v>
      </c>
      <c r="E380" s="236" t="s">
        <v>1</v>
      </c>
      <c r="F380" s="237" t="s">
        <v>194</v>
      </c>
      <c r="G380" s="234"/>
      <c r="H380" s="236" t="s">
        <v>1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193</v>
      </c>
      <c r="AU380" s="243" t="s">
        <v>87</v>
      </c>
      <c r="AV380" s="13" t="s">
        <v>84</v>
      </c>
      <c r="AW380" s="13" t="s">
        <v>32</v>
      </c>
      <c r="AX380" s="13" t="s">
        <v>76</v>
      </c>
      <c r="AY380" s="243" t="s">
        <v>184</v>
      </c>
    </row>
    <row r="381" s="14" customFormat="1">
      <c r="A381" s="14"/>
      <c r="B381" s="244"/>
      <c r="C381" s="245"/>
      <c r="D381" s="235" t="s">
        <v>193</v>
      </c>
      <c r="E381" s="246" t="s">
        <v>145</v>
      </c>
      <c r="F381" s="247" t="s">
        <v>1027</v>
      </c>
      <c r="G381" s="245"/>
      <c r="H381" s="248">
        <v>21.800000000000001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4" t="s">
        <v>193</v>
      </c>
      <c r="AU381" s="254" t="s">
        <v>87</v>
      </c>
      <c r="AV381" s="14" t="s">
        <v>87</v>
      </c>
      <c r="AW381" s="14" t="s">
        <v>32</v>
      </c>
      <c r="AX381" s="14" t="s">
        <v>84</v>
      </c>
      <c r="AY381" s="254" t="s">
        <v>184</v>
      </c>
    </row>
    <row r="382" s="2" customFormat="1" ht="14.4" customHeight="1">
      <c r="A382" s="39"/>
      <c r="B382" s="40"/>
      <c r="C382" s="220" t="s">
        <v>582</v>
      </c>
      <c r="D382" s="220" t="s">
        <v>186</v>
      </c>
      <c r="E382" s="221" t="s">
        <v>1028</v>
      </c>
      <c r="F382" s="222" t="s">
        <v>1029</v>
      </c>
      <c r="G382" s="223" t="s">
        <v>217</v>
      </c>
      <c r="H382" s="224">
        <v>4.5999999999999996</v>
      </c>
      <c r="I382" s="225"/>
      <c r="J382" s="226">
        <f>ROUND(I382*H382,2)</f>
        <v>0</v>
      </c>
      <c r="K382" s="222" t="s">
        <v>190</v>
      </c>
      <c r="L382" s="45"/>
      <c r="M382" s="227" t="s">
        <v>1</v>
      </c>
      <c r="N382" s="228" t="s">
        <v>41</v>
      </c>
      <c r="O382" s="92"/>
      <c r="P382" s="229">
        <f>O382*H382</f>
        <v>0</v>
      </c>
      <c r="Q382" s="229">
        <v>8.0000000000000007E-05</v>
      </c>
      <c r="R382" s="229">
        <f>Q382*H382</f>
        <v>0.000368</v>
      </c>
      <c r="S382" s="229">
        <v>0</v>
      </c>
      <c r="T382" s="23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1" t="s">
        <v>191</v>
      </c>
      <c r="AT382" s="231" t="s">
        <v>186</v>
      </c>
      <c r="AU382" s="231" t="s">
        <v>87</v>
      </c>
      <c r="AY382" s="18" t="s">
        <v>184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8" t="s">
        <v>84</v>
      </c>
      <c r="BK382" s="232">
        <f>ROUND(I382*H382,2)</f>
        <v>0</v>
      </c>
      <c r="BL382" s="18" t="s">
        <v>191</v>
      </c>
      <c r="BM382" s="231" t="s">
        <v>1030</v>
      </c>
    </row>
    <row r="383" s="13" customFormat="1">
      <c r="A383" s="13"/>
      <c r="B383" s="233"/>
      <c r="C383" s="234"/>
      <c r="D383" s="235" t="s">
        <v>193</v>
      </c>
      <c r="E383" s="236" t="s">
        <v>1</v>
      </c>
      <c r="F383" s="237" t="s">
        <v>194</v>
      </c>
      <c r="G383" s="234"/>
      <c r="H383" s="236" t="s">
        <v>1</v>
      </c>
      <c r="I383" s="238"/>
      <c r="J383" s="234"/>
      <c r="K383" s="234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193</v>
      </c>
      <c r="AU383" s="243" t="s">
        <v>87</v>
      </c>
      <c r="AV383" s="13" t="s">
        <v>84</v>
      </c>
      <c r="AW383" s="13" t="s">
        <v>32</v>
      </c>
      <c r="AX383" s="13" t="s">
        <v>76</v>
      </c>
      <c r="AY383" s="243" t="s">
        <v>184</v>
      </c>
    </row>
    <row r="384" s="14" customFormat="1">
      <c r="A384" s="14"/>
      <c r="B384" s="244"/>
      <c r="C384" s="245"/>
      <c r="D384" s="235" t="s">
        <v>193</v>
      </c>
      <c r="E384" s="246" t="s">
        <v>1</v>
      </c>
      <c r="F384" s="247" t="s">
        <v>1031</v>
      </c>
      <c r="G384" s="245"/>
      <c r="H384" s="248">
        <v>0.59999999999999998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4" t="s">
        <v>193</v>
      </c>
      <c r="AU384" s="254" t="s">
        <v>87</v>
      </c>
      <c r="AV384" s="14" t="s">
        <v>87</v>
      </c>
      <c r="AW384" s="14" t="s">
        <v>32</v>
      </c>
      <c r="AX384" s="14" t="s">
        <v>76</v>
      </c>
      <c r="AY384" s="254" t="s">
        <v>184</v>
      </c>
    </row>
    <row r="385" s="14" customFormat="1">
      <c r="A385" s="14"/>
      <c r="B385" s="244"/>
      <c r="C385" s="245"/>
      <c r="D385" s="235" t="s">
        <v>193</v>
      </c>
      <c r="E385" s="246" t="s">
        <v>1</v>
      </c>
      <c r="F385" s="247" t="s">
        <v>1032</v>
      </c>
      <c r="G385" s="245"/>
      <c r="H385" s="248">
        <v>4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193</v>
      </c>
      <c r="AU385" s="254" t="s">
        <v>87</v>
      </c>
      <c r="AV385" s="14" t="s">
        <v>87</v>
      </c>
      <c r="AW385" s="14" t="s">
        <v>32</v>
      </c>
      <c r="AX385" s="14" t="s">
        <v>76</v>
      </c>
      <c r="AY385" s="254" t="s">
        <v>184</v>
      </c>
    </row>
    <row r="386" s="15" customFormat="1">
      <c r="A386" s="15"/>
      <c r="B386" s="255"/>
      <c r="C386" s="256"/>
      <c r="D386" s="235" t="s">
        <v>193</v>
      </c>
      <c r="E386" s="257" t="s">
        <v>1</v>
      </c>
      <c r="F386" s="258" t="s">
        <v>128</v>
      </c>
      <c r="G386" s="256"/>
      <c r="H386" s="259">
        <v>4.5999999999999996</v>
      </c>
      <c r="I386" s="260"/>
      <c r="J386" s="256"/>
      <c r="K386" s="256"/>
      <c r="L386" s="261"/>
      <c r="M386" s="262"/>
      <c r="N386" s="263"/>
      <c r="O386" s="263"/>
      <c r="P386" s="263"/>
      <c r="Q386" s="263"/>
      <c r="R386" s="263"/>
      <c r="S386" s="263"/>
      <c r="T386" s="264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5" t="s">
        <v>193</v>
      </c>
      <c r="AU386" s="265" t="s">
        <v>87</v>
      </c>
      <c r="AV386" s="15" t="s">
        <v>191</v>
      </c>
      <c r="AW386" s="15" t="s">
        <v>32</v>
      </c>
      <c r="AX386" s="15" t="s">
        <v>84</v>
      </c>
      <c r="AY386" s="265" t="s">
        <v>184</v>
      </c>
    </row>
    <row r="387" s="2" customFormat="1" ht="24.15" customHeight="1">
      <c r="A387" s="39"/>
      <c r="B387" s="40"/>
      <c r="C387" s="220" t="s">
        <v>586</v>
      </c>
      <c r="D387" s="220" t="s">
        <v>186</v>
      </c>
      <c r="E387" s="221" t="s">
        <v>1033</v>
      </c>
      <c r="F387" s="222" t="s">
        <v>1034</v>
      </c>
      <c r="G387" s="223" t="s">
        <v>217</v>
      </c>
      <c r="H387" s="224">
        <v>1</v>
      </c>
      <c r="I387" s="225"/>
      <c r="J387" s="226">
        <f>ROUND(I387*H387,2)</f>
        <v>0</v>
      </c>
      <c r="K387" s="222" t="s">
        <v>190</v>
      </c>
      <c r="L387" s="45"/>
      <c r="M387" s="227" t="s">
        <v>1</v>
      </c>
      <c r="N387" s="228" t="s">
        <v>41</v>
      </c>
      <c r="O387" s="92"/>
      <c r="P387" s="229">
        <f>O387*H387</f>
        <v>0</v>
      </c>
      <c r="Q387" s="229">
        <v>0.00843</v>
      </c>
      <c r="R387" s="229">
        <f>Q387*H387</f>
        <v>0.00843</v>
      </c>
      <c r="S387" s="229">
        <v>0.78500000000000003</v>
      </c>
      <c r="T387" s="230">
        <f>S387*H387</f>
        <v>0.78500000000000003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1" t="s">
        <v>191</v>
      </c>
      <c r="AT387" s="231" t="s">
        <v>186</v>
      </c>
      <c r="AU387" s="231" t="s">
        <v>87</v>
      </c>
      <c r="AY387" s="18" t="s">
        <v>184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84</v>
      </c>
      <c r="BK387" s="232">
        <f>ROUND(I387*H387,2)</f>
        <v>0</v>
      </c>
      <c r="BL387" s="18" t="s">
        <v>191</v>
      </c>
      <c r="BM387" s="231" t="s">
        <v>1035</v>
      </c>
    </row>
    <row r="388" s="13" customFormat="1">
      <c r="A388" s="13"/>
      <c r="B388" s="233"/>
      <c r="C388" s="234"/>
      <c r="D388" s="235" t="s">
        <v>193</v>
      </c>
      <c r="E388" s="236" t="s">
        <v>1</v>
      </c>
      <c r="F388" s="237" t="s">
        <v>917</v>
      </c>
      <c r="G388" s="234"/>
      <c r="H388" s="236" t="s">
        <v>1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193</v>
      </c>
      <c r="AU388" s="243" t="s">
        <v>87</v>
      </c>
      <c r="AV388" s="13" t="s">
        <v>84</v>
      </c>
      <c r="AW388" s="13" t="s">
        <v>32</v>
      </c>
      <c r="AX388" s="13" t="s">
        <v>76</v>
      </c>
      <c r="AY388" s="243" t="s">
        <v>184</v>
      </c>
    </row>
    <row r="389" s="14" customFormat="1">
      <c r="A389" s="14"/>
      <c r="B389" s="244"/>
      <c r="C389" s="245"/>
      <c r="D389" s="235" t="s">
        <v>193</v>
      </c>
      <c r="E389" s="246" t="s">
        <v>1</v>
      </c>
      <c r="F389" s="247" t="s">
        <v>1036</v>
      </c>
      <c r="G389" s="245"/>
      <c r="H389" s="248">
        <v>1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4" t="s">
        <v>193</v>
      </c>
      <c r="AU389" s="254" t="s">
        <v>87</v>
      </c>
      <c r="AV389" s="14" t="s">
        <v>87</v>
      </c>
      <c r="AW389" s="14" t="s">
        <v>32</v>
      </c>
      <c r="AX389" s="14" t="s">
        <v>84</v>
      </c>
      <c r="AY389" s="254" t="s">
        <v>184</v>
      </c>
    </row>
    <row r="390" s="2" customFormat="1" ht="14.4" customHeight="1">
      <c r="A390" s="39"/>
      <c r="B390" s="40"/>
      <c r="C390" s="220" t="s">
        <v>592</v>
      </c>
      <c r="D390" s="220" t="s">
        <v>186</v>
      </c>
      <c r="E390" s="221" t="s">
        <v>815</v>
      </c>
      <c r="F390" s="222" t="s">
        <v>816</v>
      </c>
      <c r="G390" s="223" t="s">
        <v>217</v>
      </c>
      <c r="H390" s="224">
        <v>7</v>
      </c>
      <c r="I390" s="225"/>
      <c r="J390" s="226">
        <f>ROUND(I390*H390,2)</f>
        <v>0</v>
      </c>
      <c r="K390" s="222" t="s">
        <v>190</v>
      </c>
      <c r="L390" s="45"/>
      <c r="M390" s="227" t="s">
        <v>1</v>
      </c>
      <c r="N390" s="228" t="s">
        <v>41</v>
      </c>
      <c r="O390" s="92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1" t="s">
        <v>191</v>
      </c>
      <c r="AT390" s="231" t="s">
        <v>186</v>
      </c>
      <c r="AU390" s="231" t="s">
        <v>87</v>
      </c>
      <c r="AY390" s="18" t="s">
        <v>184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8" t="s">
        <v>84</v>
      </c>
      <c r="BK390" s="232">
        <f>ROUND(I390*H390,2)</f>
        <v>0</v>
      </c>
      <c r="BL390" s="18" t="s">
        <v>191</v>
      </c>
      <c r="BM390" s="231" t="s">
        <v>817</v>
      </c>
    </row>
    <row r="391" s="13" customFormat="1">
      <c r="A391" s="13"/>
      <c r="B391" s="233"/>
      <c r="C391" s="234"/>
      <c r="D391" s="235" t="s">
        <v>193</v>
      </c>
      <c r="E391" s="236" t="s">
        <v>1</v>
      </c>
      <c r="F391" s="237" t="s">
        <v>194</v>
      </c>
      <c r="G391" s="234"/>
      <c r="H391" s="236" t="s">
        <v>1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193</v>
      </c>
      <c r="AU391" s="243" t="s">
        <v>87</v>
      </c>
      <c r="AV391" s="13" t="s">
        <v>84</v>
      </c>
      <c r="AW391" s="13" t="s">
        <v>32</v>
      </c>
      <c r="AX391" s="13" t="s">
        <v>76</v>
      </c>
      <c r="AY391" s="243" t="s">
        <v>184</v>
      </c>
    </row>
    <row r="392" s="14" customFormat="1">
      <c r="A392" s="14"/>
      <c r="B392" s="244"/>
      <c r="C392" s="245"/>
      <c r="D392" s="235" t="s">
        <v>193</v>
      </c>
      <c r="E392" s="246" t="s">
        <v>1</v>
      </c>
      <c r="F392" s="247" t="s">
        <v>1037</v>
      </c>
      <c r="G392" s="245"/>
      <c r="H392" s="248">
        <v>7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193</v>
      </c>
      <c r="AU392" s="254" t="s">
        <v>87</v>
      </c>
      <c r="AV392" s="14" t="s">
        <v>87</v>
      </c>
      <c r="AW392" s="14" t="s">
        <v>32</v>
      </c>
      <c r="AX392" s="14" t="s">
        <v>84</v>
      </c>
      <c r="AY392" s="254" t="s">
        <v>184</v>
      </c>
    </row>
    <row r="393" s="2" customFormat="1" ht="24.15" customHeight="1">
      <c r="A393" s="39"/>
      <c r="B393" s="40"/>
      <c r="C393" s="220" t="s">
        <v>597</v>
      </c>
      <c r="D393" s="220" t="s">
        <v>186</v>
      </c>
      <c r="E393" s="221" t="s">
        <v>1038</v>
      </c>
      <c r="F393" s="222" t="s">
        <v>1039</v>
      </c>
      <c r="G393" s="223" t="s">
        <v>189</v>
      </c>
      <c r="H393" s="224">
        <v>36.479999999999997</v>
      </c>
      <c r="I393" s="225"/>
      <c r="J393" s="226">
        <f>ROUND(I393*H393,2)</f>
        <v>0</v>
      </c>
      <c r="K393" s="222" t="s">
        <v>190</v>
      </c>
      <c r="L393" s="45"/>
      <c r="M393" s="227" t="s">
        <v>1</v>
      </c>
      <c r="N393" s="228" t="s">
        <v>41</v>
      </c>
      <c r="O393" s="92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1" t="s">
        <v>191</v>
      </c>
      <c r="AT393" s="231" t="s">
        <v>186</v>
      </c>
      <c r="AU393" s="231" t="s">
        <v>87</v>
      </c>
      <c r="AY393" s="18" t="s">
        <v>184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8" t="s">
        <v>84</v>
      </c>
      <c r="BK393" s="232">
        <f>ROUND(I393*H393,2)</f>
        <v>0</v>
      </c>
      <c r="BL393" s="18" t="s">
        <v>191</v>
      </c>
      <c r="BM393" s="231" t="s">
        <v>1040</v>
      </c>
    </row>
    <row r="394" s="13" customFormat="1">
      <c r="A394" s="13"/>
      <c r="B394" s="233"/>
      <c r="C394" s="234"/>
      <c r="D394" s="235" t="s">
        <v>193</v>
      </c>
      <c r="E394" s="236" t="s">
        <v>1</v>
      </c>
      <c r="F394" s="237" t="s">
        <v>1041</v>
      </c>
      <c r="G394" s="234"/>
      <c r="H394" s="236" t="s">
        <v>1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193</v>
      </c>
      <c r="AU394" s="243" t="s">
        <v>87</v>
      </c>
      <c r="AV394" s="13" t="s">
        <v>84</v>
      </c>
      <c r="AW394" s="13" t="s">
        <v>32</v>
      </c>
      <c r="AX394" s="13" t="s">
        <v>76</v>
      </c>
      <c r="AY394" s="243" t="s">
        <v>184</v>
      </c>
    </row>
    <row r="395" s="14" customFormat="1">
      <c r="A395" s="14"/>
      <c r="B395" s="244"/>
      <c r="C395" s="245"/>
      <c r="D395" s="235" t="s">
        <v>193</v>
      </c>
      <c r="E395" s="246" t="s">
        <v>1</v>
      </c>
      <c r="F395" s="247" t="s">
        <v>918</v>
      </c>
      <c r="G395" s="245"/>
      <c r="H395" s="248">
        <v>36.479999999999997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4" t="s">
        <v>193</v>
      </c>
      <c r="AU395" s="254" t="s">
        <v>87</v>
      </c>
      <c r="AV395" s="14" t="s">
        <v>87</v>
      </c>
      <c r="AW395" s="14" t="s">
        <v>32</v>
      </c>
      <c r="AX395" s="14" t="s">
        <v>84</v>
      </c>
      <c r="AY395" s="254" t="s">
        <v>184</v>
      </c>
    </row>
    <row r="396" s="2" customFormat="1" ht="24.15" customHeight="1">
      <c r="A396" s="39"/>
      <c r="B396" s="40"/>
      <c r="C396" s="220" t="s">
        <v>602</v>
      </c>
      <c r="D396" s="220" t="s">
        <v>186</v>
      </c>
      <c r="E396" s="221" t="s">
        <v>819</v>
      </c>
      <c r="F396" s="222" t="s">
        <v>820</v>
      </c>
      <c r="G396" s="223" t="s">
        <v>189</v>
      </c>
      <c r="H396" s="224">
        <v>18.899999999999999</v>
      </c>
      <c r="I396" s="225"/>
      <c r="J396" s="226">
        <f>ROUND(I396*H396,2)</f>
        <v>0</v>
      </c>
      <c r="K396" s="222" t="s">
        <v>190</v>
      </c>
      <c r="L396" s="45"/>
      <c r="M396" s="227" t="s">
        <v>1</v>
      </c>
      <c r="N396" s="228" t="s">
        <v>41</v>
      </c>
      <c r="O396" s="92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1" t="s">
        <v>191</v>
      </c>
      <c r="AT396" s="231" t="s">
        <v>186</v>
      </c>
      <c r="AU396" s="231" t="s">
        <v>87</v>
      </c>
      <c r="AY396" s="18" t="s">
        <v>184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8" t="s">
        <v>84</v>
      </c>
      <c r="BK396" s="232">
        <f>ROUND(I396*H396,2)</f>
        <v>0</v>
      </c>
      <c r="BL396" s="18" t="s">
        <v>191</v>
      </c>
      <c r="BM396" s="231" t="s">
        <v>821</v>
      </c>
    </row>
    <row r="397" s="14" customFormat="1">
      <c r="A397" s="14"/>
      <c r="B397" s="244"/>
      <c r="C397" s="245"/>
      <c r="D397" s="235" t="s">
        <v>193</v>
      </c>
      <c r="E397" s="246" t="s">
        <v>1</v>
      </c>
      <c r="F397" s="247" t="s">
        <v>143</v>
      </c>
      <c r="G397" s="245"/>
      <c r="H397" s="248">
        <v>18.899999999999999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4" t="s">
        <v>193</v>
      </c>
      <c r="AU397" s="254" t="s">
        <v>87</v>
      </c>
      <c r="AV397" s="14" t="s">
        <v>87</v>
      </c>
      <c r="AW397" s="14" t="s">
        <v>32</v>
      </c>
      <c r="AX397" s="14" t="s">
        <v>84</v>
      </c>
      <c r="AY397" s="254" t="s">
        <v>184</v>
      </c>
    </row>
    <row r="398" s="2" customFormat="1" ht="24.15" customHeight="1">
      <c r="A398" s="39"/>
      <c r="B398" s="40"/>
      <c r="C398" s="220" t="s">
        <v>606</v>
      </c>
      <c r="D398" s="220" t="s">
        <v>186</v>
      </c>
      <c r="E398" s="221" t="s">
        <v>827</v>
      </c>
      <c r="F398" s="222" t="s">
        <v>828</v>
      </c>
      <c r="G398" s="223" t="s">
        <v>189</v>
      </c>
      <c r="H398" s="224">
        <v>1.25</v>
      </c>
      <c r="I398" s="225"/>
      <c r="J398" s="226">
        <f>ROUND(I398*H398,2)</f>
        <v>0</v>
      </c>
      <c r="K398" s="222" t="s">
        <v>190</v>
      </c>
      <c r="L398" s="45"/>
      <c r="M398" s="227" t="s">
        <v>1</v>
      </c>
      <c r="N398" s="228" t="s">
        <v>41</v>
      </c>
      <c r="O398" s="92"/>
      <c r="P398" s="229">
        <f>O398*H398</f>
        <v>0</v>
      </c>
      <c r="Q398" s="229">
        <v>0</v>
      </c>
      <c r="R398" s="229">
        <f>Q398*H398</f>
        <v>0</v>
      </c>
      <c r="S398" s="229">
        <v>0</v>
      </c>
      <c r="T398" s="230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1" t="s">
        <v>191</v>
      </c>
      <c r="AT398" s="231" t="s">
        <v>186</v>
      </c>
      <c r="AU398" s="231" t="s">
        <v>87</v>
      </c>
      <c r="AY398" s="18" t="s">
        <v>184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8" t="s">
        <v>84</v>
      </c>
      <c r="BK398" s="232">
        <f>ROUND(I398*H398,2)</f>
        <v>0</v>
      </c>
      <c r="BL398" s="18" t="s">
        <v>191</v>
      </c>
      <c r="BM398" s="231" t="s">
        <v>829</v>
      </c>
    </row>
    <row r="399" s="13" customFormat="1">
      <c r="A399" s="13"/>
      <c r="B399" s="233"/>
      <c r="C399" s="234"/>
      <c r="D399" s="235" t="s">
        <v>193</v>
      </c>
      <c r="E399" s="236" t="s">
        <v>1</v>
      </c>
      <c r="F399" s="237" t="s">
        <v>194</v>
      </c>
      <c r="G399" s="234"/>
      <c r="H399" s="236" t="s">
        <v>1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193</v>
      </c>
      <c r="AU399" s="243" t="s">
        <v>87</v>
      </c>
      <c r="AV399" s="13" t="s">
        <v>84</v>
      </c>
      <c r="AW399" s="13" t="s">
        <v>32</v>
      </c>
      <c r="AX399" s="13" t="s">
        <v>76</v>
      </c>
      <c r="AY399" s="243" t="s">
        <v>184</v>
      </c>
    </row>
    <row r="400" s="14" customFormat="1">
      <c r="A400" s="14"/>
      <c r="B400" s="244"/>
      <c r="C400" s="245"/>
      <c r="D400" s="235" t="s">
        <v>193</v>
      </c>
      <c r="E400" s="246" t="s">
        <v>1</v>
      </c>
      <c r="F400" s="247" t="s">
        <v>1042</v>
      </c>
      <c r="G400" s="245"/>
      <c r="H400" s="248">
        <v>1.25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193</v>
      </c>
      <c r="AU400" s="254" t="s">
        <v>87</v>
      </c>
      <c r="AV400" s="14" t="s">
        <v>87</v>
      </c>
      <c r="AW400" s="14" t="s">
        <v>32</v>
      </c>
      <c r="AX400" s="14" t="s">
        <v>84</v>
      </c>
      <c r="AY400" s="254" t="s">
        <v>184</v>
      </c>
    </row>
    <row r="401" s="12" customFormat="1" ht="22.8" customHeight="1">
      <c r="A401" s="12"/>
      <c r="B401" s="204"/>
      <c r="C401" s="205"/>
      <c r="D401" s="206" t="s">
        <v>75</v>
      </c>
      <c r="E401" s="218" t="s">
        <v>704</v>
      </c>
      <c r="F401" s="218" t="s">
        <v>831</v>
      </c>
      <c r="G401" s="205"/>
      <c r="H401" s="205"/>
      <c r="I401" s="208"/>
      <c r="J401" s="219">
        <f>BK401</f>
        <v>0</v>
      </c>
      <c r="K401" s="205"/>
      <c r="L401" s="210"/>
      <c r="M401" s="211"/>
      <c r="N401" s="212"/>
      <c r="O401" s="212"/>
      <c r="P401" s="213">
        <f>SUM(P402:P403)</f>
        <v>0</v>
      </c>
      <c r="Q401" s="212"/>
      <c r="R401" s="213">
        <f>SUM(R402:R403)</f>
        <v>0</v>
      </c>
      <c r="S401" s="212"/>
      <c r="T401" s="214">
        <f>SUM(T402:T403)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5" t="s">
        <v>84</v>
      </c>
      <c r="AT401" s="216" t="s">
        <v>75</v>
      </c>
      <c r="AU401" s="216" t="s">
        <v>84</v>
      </c>
      <c r="AY401" s="215" t="s">
        <v>184</v>
      </c>
      <c r="BK401" s="217">
        <f>SUM(BK402:BK403)</f>
        <v>0</v>
      </c>
    </row>
    <row r="402" s="2" customFormat="1" ht="24.15" customHeight="1">
      <c r="A402" s="39"/>
      <c r="B402" s="40"/>
      <c r="C402" s="220" t="s">
        <v>611</v>
      </c>
      <c r="D402" s="220" t="s">
        <v>186</v>
      </c>
      <c r="E402" s="221" t="s">
        <v>833</v>
      </c>
      <c r="F402" s="222" t="s">
        <v>834</v>
      </c>
      <c r="G402" s="223" t="s">
        <v>378</v>
      </c>
      <c r="H402" s="224">
        <v>7.9139999999999997</v>
      </c>
      <c r="I402" s="225"/>
      <c r="J402" s="226">
        <f>ROUND(I402*H402,2)</f>
        <v>0</v>
      </c>
      <c r="K402" s="222" t="s">
        <v>190</v>
      </c>
      <c r="L402" s="45"/>
      <c r="M402" s="227" t="s">
        <v>1</v>
      </c>
      <c r="N402" s="228" t="s">
        <v>41</v>
      </c>
      <c r="O402" s="92"/>
      <c r="P402" s="229">
        <f>O402*H402</f>
        <v>0</v>
      </c>
      <c r="Q402" s="229">
        <v>0</v>
      </c>
      <c r="R402" s="229">
        <f>Q402*H402</f>
        <v>0</v>
      </c>
      <c r="S402" s="229">
        <v>0</v>
      </c>
      <c r="T402" s="230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1" t="s">
        <v>191</v>
      </c>
      <c r="AT402" s="231" t="s">
        <v>186</v>
      </c>
      <c r="AU402" s="231" t="s">
        <v>87</v>
      </c>
      <c r="AY402" s="18" t="s">
        <v>184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8" t="s">
        <v>84</v>
      </c>
      <c r="BK402" s="232">
        <f>ROUND(I402*H402,2)</f>
        <v>0</v>
      </c>
      <c r="BL402" s="18" t="s">
        <v>191</v>
      </c>
      <c r="BM402" s="231" t="s">
        <v>835</v>
      </c>
    </row>
    <row r="403" s="14" customFormat="1">
      <c r="A403" s="14"/>
      <c r="B403" s="244"/>
      <c r="C403" s="245"/>
      <c r="D403" s="235" t="s">
        <v>193</v>
      </c>
      <c r="E403" s="246" t="s">
        <v>1</v>
      </c>
      <c r="F403" s="247" t="s">
        <v>1043</v>
      </c>
      <c r="G403" s="245"/>
      <c r="H403" s="248">
        <v>7.9139999999999997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193</v>
      </c>
      <c r="AU403" s="254" t="s">
        <v>87</v>
      </c>
      <c r="AV403" s="14" t="s">
        <v>87</v>
      </c>
      <c r="AW403" s="14" t="s">
        <v>32</v>
      </c>
      <c r="AX403" s="14" t="s">
        <v>84</v>
      </c>
      <c r="AY403" s="254" t="s">
        <v>184</v>
      </c>
    </row>
    <row r="404" s="12" customFormat="1" ht="22.8" customHeight="1">
      <c r="A404" s="12"/>
      <c r="B404" s="204"/>
      <c r="C404" s="205"/>
      <c r="D404" s="206" t="s">
        <v>75</v>
      </c>
      <c r="E404" s="218" t="s">
        <v>837</v>
      </c>
      <c r="F404" s="218" t="s">
        <v>838</v>
      </c>
      <c r="G404" s="205"/>
      <c r="H404" s="205"/>
      <c r="I404" s="208"/>
      <c r="J404" s="219">
        <f>BK404</f>
        <v>0</v>
      </c>
      <c r="K404" s="205"/>
      <c r="L404" s="210"/>
      <c r="M404" s="211"/>
      <c r="N404" s="212"/>
      <c r="O404" s="212"/>
      <c r="P404" s="213">
        <f>SUM(P405:P417)</f>
        <v>0</v>
      </c>
      <c r="Q404" s="212"/>
      <c r="R404" s="213">
        <f>SUM(R405:R417)</f>
        <v>0</v>
      </c>
      <c r="S404" s="212"/>
      <c r="T404" s="214">
        <f>SUM(T405:T417)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5" t="s">
        <v>84</v>
      </c>
      <c r="AT404" s="216" t="s">
        <v>75</v>
      </c>
      <c r="AU404" s="216" t="s">
        <v>84</v>
      </c>
      <c r="AY404" s="215" t="s">
        <v>184</v>
      </c>
      <c r="BK404" s="217">
        <f>SUM(BK405:BK417)</f>
        <v>0</v>
      </c>
    </row>
    <row r="405" s="2" customFormat="1" ht="14.4" customHeight="1">
      <c r="A405" s="39"/>
      <c r="B405" s="40"/>
      <c r="C405" s="220" t="s">
        <v>615</v>
      </c>
      <c r="D405" s="220" t="s">
        <v>186</v>
      </c>
      <c r="E405" s="221" t="s">
        <v>840</v>
      </c>
      <c r="F405" s="222" t="s">
        <v>841</v>
      </c>
      <c r="G405" s="223" t="s">
        <v>378</v>
      </c>
      <c r="H405" s="224">
        <v>23.861000000000001</v>
      </c>
      <c r="I405" s="225"/>
      <c r="J405" s="226">
        <f>ROUND(I405*H405,2)</f>
        <v>0</v>
      </c>
      <c r="K405" s="222" t="s">
        <v>190</v>
      </c>
      <c r="L405" s="45"/>
      <c r="M405" s="227" t="s">
        <v>1</v>
      </c>
      <c r="N405" s="228" t="s">
        <v>41</v>
      </c>
      <c r="O405" s="92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1" t="s">
        <v>191</v>
      </c>
      <c r="AT405" s="231" t="s">
        <v>186</v>
      </c>
      <c r="AU405" s="231" t="s">
        <v>87</v>
      </c>
      <c r="AY405" s="18" t="s">
        <v>184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8" t="s">
        <v>84</v>
      </c>
      <c r="BK405" s="232">
        <f>ROUND(I405*H405,2)</f>
        <v>0</v>
      </c>
      <c r="BL405" s="18" t="s">
        <v>191</v>
      </c>
      <c r="BM405" s="231" t="s">
        <v>842</v>
      </c>
    </row>
    <row r="406" s="14" customFormat="1">
      <c r="A406" s="14"/>
      <c r="B406" s="244"/>
      <c r="C406" s="245"/>
      <c r="D406" s="235" t="s">
        <v>193</v>
      </c>
      <c r="E406" s="246" t="s">
        <v>107</v>
      </c>
      <c r="F406" s="247" t="s">
        <v>1044</v>
      </c>
      <c r="G406" s="245"/>
      <c r="H406" s="248">
        <v>23.861000000000001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4" t="s">
        <v>193</v>
      </c>
      <c r="AU406" s="254" t="s">
        <v>87</v>
      </c>
      <c r="AV406" s="14" t="s">
        <v>87</v>
      </c>
      <c r="AW406" s="14" t="s">
        <v>32</v>
      </c>
      <c r="AX406" s="14" t="s">
        <v>84</v>
      </c>
      <c r="AY406" s="254" t="s">
        <v>184</v>
      </c>
    </row>
    <row r="407" s="2" customFormat="1" ht="24.15" customHeight="1">
      <c r="A407" s="39"/>
      <c r="B407" s="40"/>
      <c r="C407" s="220" t="s">
        <v>620</v>
      </c>
      <c r="D407" s="220" t="s">
        <v>186</v>
      </c>
      <c r="E407" s="221" t="s">
        <v>845</v>
      </c>
      <c r="F407" s="222" t="s">
        <v>846</v>
      </c>
      <c r="G407" s="223" t="s">
        <v>378</v>
      </c>
      <c r="H407" s="224">
        <v>47.722000000000001</v>
      </c>
      <c r="I407" s="225"/>
      <c r="J407" s="226">
        <f>ROUND(I407*H407,2)</f>
        <v>0</v>
      </c>
      <c r="K407" s="222" t="s">
        <v>190</v>
      </c>
      <c r="L407" s="45"/>
      <c r="M407" s="227" t="s">
        <v>1</v>
      </c>
      <c r="N407" s="228" t="s">
        <v>41</v>
      </c>
      <c r="O407" s="92"/>
      <c r="P407" s="229">
        <f>O407*H407</f>
        <v>0</v>
      </c>
      <c r="Q407" s="229">
        <v>0</v>
      </c>
      <c r="R407" s="229">
        <f>Q407*H407</f>
        <v>0</v>
      </c>
      <c r="S407" s="229">
        <v>0</v>
      </c>
      <c r="T407" s="230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1" t="s">
        <v>191</v>
      </c>
      <c r="AT407" s="231" t="s">
        <v>186</v>
      </c>
      <c r="AU407" s="231" t="s">
        <v>87</v>
      </c>
      <c r="AY407" s="18" t="s">
        <v>184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8" t="s">
        <v>84</v>
      </c>
      <c r="BK407" s="232">
        <f>ROUND(I407*H407,2)</f>
        <v>0</v>
      </c>
      <c r="BL407" s="18" t="s">
        <v>191</v>
      </c>
      <c r="BM407" s="231" t="s">
        <v>847</v>
      </c>
    </row>
    <row r="408" s="13" customFormat="1">
      <c r="A408" s="13"/>
      <c r="B408" s="233"/>
      <c r="C408" s="234"/>
      <c r="D408" s="235" t="s">
        <v>193</v>
      </c>
      <c r="E408" s="236" t="s">
        <v>1</v>
      </c>
      <c r="F408" s="237" t="s">
        <v>848</v>
      </c>
      <c r="G408" s="234"/>
      <c r="H408" s="236" t="s">
        <v>1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193</v>
      </c>
      <c r="AU408" s="243" t="s">
        <v>87</v>
      </c>
      <c r="AV408" s="13" t="s">
        <v>84</v>
      </c>
      <c r="AW408" s="13" t="s">
        <v>32</v>
      </c>
      <c r="AX408" s="13" t="s">
        <v>76</v>
      </c>
      <c r="AY408" s="243" t="s">
        <v>184</v>
      </c>
    </row>
    <row r="409" s="14" customFormat="1">
      <c r="A409" s="14"/>
      <c r="B409" s="244"/>
      <c r="C409" s="245"/>
      <c r="D409" s="235" t="s">
        <v>193</v>
      </c>
      <c r="E409" s="246" t="s">
        <v>1</v>
      </c>
      <c r="F409" s="247" t="s">
        <v>849</v>
      </c>
      <c r="G409" s="245"/>
      <c r="H409" s="248">
        <v>47.722000000000001</v>
      </c>
      <c r="I409" s="249"/>
      <c r="J409" s="245"/>
      <c r="K409" s="245"/>
      <c r="L409" s="250"/>
      <c r="M409" s="251"/>
      <c r="N409" s="252"/>
      <c r="O409" s="252"/>
      <c r="P409" s="252"/>
      <c r="Q409" s="252"/>
      <c r="R409" s="252"/>
      <c r="S409" s="252"/>
      <c r="T409" s="25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4" t="s">
        <v>193</v>
      </c>
      <c r="AU409" s="254" t="s">
        <v>87</v>
      </c>
      <c r="AV409" s="14" t="s">
        <v>87</v>
      </c>
      <c r="AW409" s="14" t="s">
        <v>32</v>
      </c>
      <c r="AX409" s="14" t="s">
        <v>84</v>
      </c>
      <c r="AY409" s="254" t="s">
        <v>184</v>
      </c>
    </row>
    <row r="410" s="2" customFormat="1" ht="24.15" customHeight="1">
      <c r="A410" s="39"/>
      <c r="B410" s="40"/>
      <c r="C410" s="220" t="s">
        <v>624</v>
      </c>
      <c r="D410" s="220" t="s">
        <v>186</v>
      </c>
      <c r="E410" s="221" t="s">
        <v>851</v>
      </c>
      <c r="F410" s="222" t="s">
        <v>852</v>
      </c>
      <c r="G410" s="223" t="s">
        <v>378</v>
      </c>
      <c r="H410" s="224">
        <v>23.861000000000001</v>
      </c>
      <c r="I410" s="225"/>
      <c r="J410" s="226">
        <f>ROUND(I410*H410,2)</f>
        <v>0</v>
      </c>
      <c r="K410" s="222" t="s">
        <v>190</v>
      </c>
      <c r="L410" s="45"/>
      <c r="M410" s="227" t="s">
        <v>1</v>
      </c>
      <c r="N410" s="228" t="s">
        <v>41</v>
      </c>
      <c r="O410" s="92"/>
      <c r="P410" s="229">
        <f>O410*H410</f>
        <v>0</v>
      </c>
      <c r="Q410" s="229">
        <v>0</v>
      </c>
      <c r="R410" s="229">
        <f>Q410*H410</f>
        <v>0</v>
      </c>
      <c r="S410" s="229">
        <v>0</v>
      </c>
      <c r="T410" s="230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1" t="s">
        <v>191</v>
      </c>
      <c r="AT410" s="231" t="s">
        <v>186</v>
      </c>
      <c r="AU410" s="231" t="s">
        <v>87</v>
      </c>
      <c r="AY410" s="18" t="s">
        <v>184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8" t="s">
        <v>84</v>
      </c>
      <c r="BK410" s="232">
        <f>ROUND(I410*H410,2)</f>
        <v>0</v>
      </c>
      <c r="BL410" s="18" t="s">
        <v>191</v>
      </c>
      <c r="BM410" s="231" t="s">
        <v>853</v>
      </c>
    </row>
    <row r="411" s="14" customFormat="1">
      <c r="A411" s="14"/>
      <c r="B411" s="244"/>
      <c r="C411" s="245"/>
      <c r="D411" s="235" t="s">
        <v>193</v>
      </c>
      <c r="E411" s="246" t="s">
        <v>1</v>
      </c>
      <c r="F411" s="247" t="s">
        <v>854</v>
      </c>
      <c r="G411" s="245"/>
      <c r="H411" s="248">
        <v>23.861000000000001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193</v>
      </c>
      <c r="AU411" s="254" t="s">
        <v>87</v>
      </c>
      <c r="AV411" s="14" t="s">
        <v>87</v>
      </c>
      <c r="AW411" s="14" t="s">
        <v>32</v>
      </c>
      <c r="AX411" s="14" t="s">
        <v>84</v>
      </c>
      <c r="AY411" s="254" t="s">
        <v>184</v>
      </c>
    </row>
    <row r="412" s="2" customFormat="1" ht="37.8" customHeight="1">
      <c r="A412" s="39"/>
      <c r="B412" s="40"/>
      <c r="C412" s="220" t="s">
        <v>629</v>
      </c>
      <c r="D412" s="220" t="s">
        <v>186</v>
      </c>
      <c r="E412" s="221" t="s">
        <v>1045</v>
      </c>
      <c r="F412" s="222" t="s">
        <v>1046</v>
      </c>
      <c r="G412" s="223" t="s">
        <v>378</v>
      </c>
      <c r="H412" s="224">
        <v>1.6160000000000001</v>
      </c>
      <c r="I412" s="225"/>
      <c r="J412" s="226">
        <f>ROUND(I412*H412,2)</f>
        <v>0</v>
      </c>
      <c r="K412" s="222" t="s">
        <v>190</v>
      </c>
      <c r="L412" s="45"/>
      <c r="M412" s="227" t="s">
        <v>1</v>
      </c>
      <c r="N412" s="228" t="s">
        <v>41</v>
      </c>
      <c r="O412" s="92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1" t="s">
        <v>191</v>
      </c>
      <c r="AT412" s="231" t="s">
        <v>186</v>
      </c>
      <c r="AU412" s="231" t="s">
        <v>87</v>
      </c>
      <c r="AY412" s="18" t="s">
        <v>184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8" t="s">
        <v>84</v>
      </c>
      <c r="BK412" s="232">
        <f>ROUND(I412*H412,2)</f>
        <v>0</v>
      </c>
      <c r="BL412" s="18" t="s">
        <v>191</v>
      </c>
      <c r="BM412" s="231" t="s">
        <v>1047</v>
      </c>
    </row>
    <row r="413" s="14" customFormat="1">
      <c r="A413" s="14"/>
      <c r="B413" s="244"/>
      <c r="C413" s="245"/>
      <c r="D413" s="235" t="s">
        <v>193</v>
      </c>
      <c r="E413" s="246" t="s">
        <v>1</v>
      </c>
      <c r="F413" s="247" t="s">
        <v>1048</v>
      </c>
      <c r="G413" s="245"/>
      <c r="H413" s="248">
        <v>1.6160000000000001</v>
      </c>
      <c r="I413" s="249"/>
      <c r="J413" s="245"/>
      <c r="K413" s="245"/>
      <c r="L413" s="250"/>
      <c r="M413" s="251"/>
      <c r="N413" s="252"/>
      <c r="O413" s="252"/>
      <c r="P413" s="252"/>
      <c r="Q413" s="252"/>
      <c r="R413" s="252"/>
      <c r="S413" s="252"/>
      <c r="T413" s="25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4" t="s">
        <v>193</v>
      </c>
      <c r="AU413" s="254" t="s">
        <v>87</v>
      </c>
      <c r="AV413" s="14" t="s">
        <v>87</v>
      </c>
      <c r="AW413" s="14" t="s">
        <v>32</v>
      </c>
      <c r="AX413" s="14" t="s">
        <v>84</v>
      </c>
      <c r="AY413" s="254" t="s">
        <v>184</v>
      </c>
    </row>
    <row r="414" s="2" customFormat="1" ht="37.8" customHeight="1">
      <c r="A414" s="39"/>
      <c r="B414" s="40"/>
      <c r="C414" s="220" t="s">
        <v>633</v>
      </c>
      <c r="D414" s="220" t="s">
        <v>186</v>
      </c>
      <c r="E414" s="221" t="s">
        <v>856</v>
      </c>
      <c r="F414" s="222" t="s">
        <v>857</v>
      </c>
      <c r="G414" s="223" t="s">
        <v>378</v>
      </c>
      <c r="H414" s="224">
        <v>4.75</v>
      </c>
      <c r="I414" s="225"/>
      <c r="J414" s="226">
        <f>ROUND(I414*H414,2)</f>
        <v>0</v>
      </c>
      <c r="K414" s="222" t="s">
        <v>190</v>
      </c>
      <c r="L414" s="45"/>
      <c r="M414" s="227" t="s">
        <v>1</v>
      </c>
      <c r="N414" s="228" t="s">
        <v>41</v>
      </c>
      <c r="O414" s="92"/>
      <c r="P414" s="229">
        <f>O414*H414</f>
        <v>0</v>
      </c>
      <c r="Q414" s="229">
        <v>0</v>
      </c>
      <c r="R414" s="229">
        <f>Q414*H414</f>
        <v>0</v>
      </c>
      <c r="S414" s="229">
        <v>0</v>
      </c>
      <c r="T414" s="23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1" t="s">
        <v>191</v>
      </c>
      <c r="AT414" s="231" t="s">
        <v>186</v>
      </c>
      <c r="AU414" s="231" t="s">
        <v>87</v>
      </c>
      <c r="AY414" s="18" t="s">
        <v>184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8" t="s">
        <v>84</v>
      </c>
      <c r="BK414" s="232">
        <f>ROUND(I414*H414,2)</f>
        <v>0</v>
      </c>
      <c r="BL414" s="18" t="s">
        <v>191</v>
      </c>
      <c r="BM414" s="231" t="s">
        <v>858</v>
      </c>
    </row>
    <row r="415" s="14" customFormat="1">
      <c r="A415" s="14"/>
      <c r="B415" s="244"/>
      <c r="C415" s="245"/>
      <c r="D415" s="235" t="s">
        <v>193</v>
      </c>
      <c r="E415" s="246" t="s">
        <v>1</v>
      </c>
      <c r="F415" s="247" t="s">
        <v>1049</v>
      </c>
      <c r="G415" s="245"/>
      <c r="H415" s="248">
        <v>4.75</v>
      </c>
      <c r="I415" s="249"/>
      <c r="J415" s="245"/>
      <c r="K415" s="245"/>
      <c r="L415" s="250"/>
      <c r="M415" s="251"/>
      <c r="N415" s="252"/>
      <c r="O415" s="252"/>
      <c r="P415" s="252"/>
      <c r="Q415" s="252"/>
      <c r="R415" s="252"/>
      <c r="S415" s="252"/>
      <c r="T415" s="25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4" t="s">
        <v>193</v>
      </c>
      <c r="AU415" s="254" t="s">
        <v>87</v>
      </c>
      <c r="AV415" s="14" t="s">
        <v>87</v>
      </c>
      <c r="AW415" s="14" t="s">
        <v>32</v>
      </c>
      <c r="AX415" s="14" t="s">
        <v>84</v>
      </c>
      <c r="AY415" s="254" t="s">
        <v>184</v>
      </c>
    </row>
    <row r="416" s="2" customFormat="1" ht="37.8" customHeight="1">
      <c r="A416" s="39"/>
      <c r="B416" s="40"/>
      <c r="C416" s="220" t="s">
        <v>637</v>
      </c>
      <c r="D416" s="220" t="s">
        <v>186</v>
      </c>
      <c r="E416" s="221" t="s">
        <v>861</v>
      </c>
      <c r="F416" s="222" t="s">
        <v>862</v>
      </c>
      <c r="G416" s="223" t="s">
        <v>378</v>
      </c>
      <c r="H416" s="224">
        <v>17.495000000000001</v>
      </c>
      <c r="I416" s="225"/>
      <c r="J416" s="226">
        <f>ROUND(I416*H416,2)</f>
        <v>0</v>
      </c>
      <c r="K416" s="222" t="s">
        <v>190</v>
      </c>
      <c r="L416" s="45"/>
      <c r="M416" s="227" t="s">
        <v>1</v>
      </c>
      <c r="N416" s="228" t="s">
        <v>41</v>
      </c>
      <c r="O416" s="92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1" t="s">
        <v>191</v>
      </c>
      <c r="AT416" s="231" t="s">
        <v>186</v>
      </c>
      <c r="AU416" s="231" t="s">
        <v>87</v>
      </c>
      <c r="AY416" s="18" t="s">
        <v>184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8" t="s">
        <v>84</v>
      </c>
      <c r="BK416" s="232">
        <f>ROUND(I416*H416,2)</f>
        <v>0</v>
      </c>
      <c r="BL416" s="18" t="s">
        <v>191</v>
      </c>
      <c r="BM416" s="231" t="s">
        <v>863</v>
      </c>
    </row>
    <row r="417" s="14" customFormat="1">
      <c r="A417" s="14"/>
      <c r="B417" s="244"/>
      <c r="C417" s="245"/>
      <c r="D417" s="235" t="s">
        <v>193</v>
      </c>
      <c r="E417" s="246" t="s">
        <v>1</v>
      </c>
      <c r="F417" s="247" t="s">
        <v>1050</v>
      </c>
      <c r="G417" s="245"/>
      <c r="H417" s="248">
        <v>17.495000000000001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4" t="s">
        <v>193</v>
      </c>
      <c r="AU417" s="254" t="s">
        <v>87</v>
      </c>
      <c r="AV417" s="14" t="s">
        <v>87</v>
      </c>
      <c r="AW417" s="14" t="s">
        <v>32</v>
      </c>
      <c r="AX417" s="14" t="s">
        <v>84</v>
      </c>
      <c r="AY417" s="254" t="s">
        <v>184</v>
      </c>
    </row>
    <row r="418" s="12" customFormat="1" ht="22.8" customHeight="1">
      <c r="A418" s="12"/>
      <c r="B418" s="204"/>
      <c r="C418" s="205"/>
      <c r="D418" s="206" t="s">
        <v>75</v>
      </c>
      <c r="E418" s="218" t="s">
        <v>870</v>
      </c>
      <c r="F418" s="218" t="s">
        <v>831</v>
      </c>
      <c r="G418" s="205"/>
      <c r="H418" s="205"/>
      <c r="I418" s="208"/>
      <c r="J418" s="219">
        <f>BK418</f>
        <v>0</v>
      </c>
      <c r="K418" s="205"/>
      <c r="L418" s="210"/>
      <c r="M418" s="211"/>
      <c r="N418" s="212"/>
      <c r="O418" s="212"/>
      <c r="P418" s="213">
        <f>SUM(P419:P420)</f>
        <v>0</v>
      </c>
      <c r="Q418" s="212"/>
      <c r="R418" s="213">
        <f>SUM(R419:R420)</f>
        <v>0</v>
      </c>
      <c r="S418" s="212"/>
      <c r="T418" s="214">
        <f>SUM(T419:T420)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15" t="s">
        <v>84</v>
      </c>
      <c r="AT418" s="216" t="s">
        <v>75</v>
      </c>
      <c r="AU418" s="216" t="s">
        <v>84</v>
      </c>
      <c r="AY418" s="215" t="s">
        <v>184</v>
      </c>
      <c r="BK418" s="217">
        <f>SUM(BK419:BK420)</f>
        <v>0</v>
      </c>
    </row>
    <row r="419" s="2" customFormat="1" ht="24.15" customHeight="1">
      <c r="A419" s="39"/>
      <c r="B419" s="40"/>
      <c r="C419" s="220" t="s">
        <v>641</v>
      </c>
      <c r="D419" s="220" t="s">
        <v>186</v>
      </c>
      <c r="E419" s="221" t="s">
        <v>872</v>
      </c>
      <c r="F419" s="222" t="s">
        <v>873</v>
      </c>
      <c r="G419" s="223" t="s">
        <v>378</v>
      </c>
      <c r="H419" s="224">
        <v>45.659999999999997</v>
      </c>
      <c r="I419" s="225"/>
      <c r="J419" s="226">
        <f>ROUND(I419*H419,2)</f>
        <v>0</v>
      </c>
      <c r="K419" s="222" t="s">
        <v>190</v>
      </c>
      <c r="L419" s="45"/>
      <c r="M419" s="227" t="s">
        <v>1</v>
      </c>
      <c r="N419" s="228" t="s">
        <v>41</v>
      </c>
      <c r="O419" s="92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1" t="s">
        <v>191</v>
      </c>
      <c r="AT419" s="231" t="s">
        <v>186</v>
      </c>
      <c r="AU419" s="231" t="s">
        <v>87</v>
      </c>
      <c r="AY419" s="18" t="s">
        <v>184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8" t="s">
        <v>84</v>
      </c>
      <c r="BK419" s="232">
        <f>ROUND(I419*H419,2)</f>
        <v>0</v>
      </c>
      <c r="BL419" s="18" t="s">
        <v>191</v>
      </c>
      <c r="BM419" s="231" t="s">
        <v>874</v>
      </c>
    </row>
    <row r="420" s="14" customFormat="1">
      <c r="A420" s="14"/>
      <c r="B420" s="244"/>
      <c r="C420" s="245"/>
      <c r="D420" s="235" t="s">
        <v>193</v>
      </c>
      <c r="E420" s="246" t="s">
        <v>1</v>
      </c>
      <c r="F420" s="247" t="s">
        <v>1051</v>
      </c>
      <c r="G420" s="245"/>
      <c r="H420" s="248">
        <v>45.659999999999997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4" t="s">
        <v>193</v>
      </c>
      <c r="AU420" s="254" t="s">
        <v>87</v>
      </c>
      <c r="AV420" s="14" t="s">
        <v>87</v>
      </c>
      <c r="AW420" s="14" t="s">
        <v>32</v>
      </c>
      <c r="AX420" s="14" t="s">
        <v>84</v>
      </c>
      <c r="AY420" s="254" t="s">
        <v>184</v>
      </c>
    </row>
    <row r="421" s="12" customFormat="1" ht="25.92" customHeight="1">
      <c r="A421" s="12"/>
      <c r="B421" s="204"/>
      <c r="C421" s="205"/>
      <c r="D421" s="206" t="s">
        <v>75</v>
      </c>
      <c r="E421" s="207" t="s">
        <v>876</v>
      </c>
      <c r="F421" s="207" t="s">
        <v>877</v>
      </c>
      <c r="G421" s="205"/>
      <c r="H421" s="205"/>
      <c r="I421" s="208"/>
      <c r="J421" s="209">
        <f>BK421</f>
        <v>0</v>
      </c>
      <c r="K421" s="205"/>
      <c r="L421" s="210"/>
      <c r="M421" s="211"/>
      <c r="N421" s="212"/>
      <c r="O421" s="212"/>
      <c r="P421" s="213">
        <f>P422+P429</f>
        <v>0</v>
      </c>
      <c r="Q421" s="212"/>
      <c r="R421" s="213">
        <f>R422+R429</f>
        <v>0.10958</v>
      </c>
      <c r="S421" s="212"/>
      <c r="T421" s="214">
        <f>T422+T429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5" t="s">
        <v>87</v>
      </c>
      <c r="AT421" s="216" t="s">
        <v>75</v>
      </c>
      <c r="AU421" s="216" t="s">
        <v>76</v>
      </c>
      <c r="AY421" s="215" t="s">
        <v>184</v>
      </c>
      <c r="BK421" s="217">
        <f>BK422+BK429</f>
        <v>0</v>
      </c>
    </row>
    <row r="422" s="12" customFormat="1" ht="22.8" customHeight="1">
      <c r="A422" s="12"/>
      <c r="B422" s="204"/>
      <c r="C422" s="205"/>
      <c r="D422" s="206" t="s">
        <v>75</v>
      </c>
      <c r="E422" s="218" t="s">
        <v>1052</v>
      </c>
      <c r="F422" s="218" t="s">
        <v>1053</v>
      </c>
      <c r="G422" s="205"/>
      <c r="H422" s="205"/>
      <c r="I422" s="208"/>
      <c r="J422" s="219">
        <f>BK422</f>
        <v>0</v>
      </c>
      <c r="K422" s="205"/>
      <c r="L422" s="210"/>
      <c r="M422" s="211"/>
      <c r="N422" s="212"/>
      <c r="O422" s="212"/>
      <c r="P422" s="213">
        <f>SUM(P423:P428)</f>
        <v>0</v>
      </c>
      <c r="Q422" s="212"/>
      <c r="R422" s="213">
        <f>SUM(R423:R428)</f>
        <v>0.00087000000000000001</v>
      </c>
      <c r="S422" s="212"/>
      <c r="T422" s="214">
        <f>SUM(T423:T428)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5" t="s">
        <v>87</v>
      </c>
      <c r="AT422" s="216" t="s">
        <v>75</v>
      </c>
      <c r="AU422" s="216" t="s">
        <v>84</v>
      </c>
      <c r="AY422" s="215" t="s">
        <v>184</v>
      </c>
      <c r="BK422" s="217">
        <f>SUM(BK423:BK428)</f>
        <v>0</v>
      </c>
    </row>
    <row r="423" s="2" customFormat="1" ht="14.4" customHeight="1">
      <c r="A423" s="39"/>
      <c r="B423" s="40"/>
      <c r="C423" s="220" t="s">
        <v>645</v>
      </c>
      <c r="D423" s="220" t="s">
        <v>186</v>
      </c>
      <c r="E423" s="221" t="s">
        <v>1054</v>
      </c>
      <c r="F423" s="222" t="s">
        <v>1055</v>
      </c>
      <c r="G423" s="223" t="s">
        <v>454</v>
      </c>
      <c r="H423" s="224">
        <v>1</v>
      </c>
      <c r="I423" s="225"/>
      <c r="J423" s="226">
        <f>ROUND(I423*H423,2)</f>
        <v>0</v>
      </c>
      <c r="K423" s="222" t="s">
        <v>190</v>
      </c>
      <c r="L423" s="45"/>
      <c r="M423" s="227" t="s">
        <v>1</v>
      </c>
      <c r="N423" s="228" t="s">
        <v>41</v>
      </c>
      <c r="O423" s="92"/>
      <c r="P423" s="229">
        <f>O423*H423</f>
        <v>0</v>
      </c>
      <c r="Q423" s="229">
        <v>0.00087000000000000001</v>
      </c>
      <c r="R423" s="229">
        <f>Q423*H423</f>
        <v>0.00087000000000000001</v>
      </c>
      <c r="S423" s="229">
        <v>0</v>
      </c>
      <c r="T423" s="230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1" t="s">
        <v>266</v>
      </c>
      <c r="AT423" s="231" t="s">
        <v>186</v>
      </c>
      <c r="AU423" s="231" t="s">
        <v>87</v>
      </c>
      <c r="AY423" s="18" t="s">
        <v>184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8" t="s">
        <v>84</v>
      </c>
      <c r="BK423" s="232">
        <f>ROUND(I423*H423,2)</f>
        <v>0</v>
      </c>
      <c r="BL423" s="18" t="s">
        <v>266</v>
      </c>
      <c r="BM423" s="231" t="s">
        <v>1056</v>
      </c>
    </row>
    <row r="424" s="13" customFormat="1">
      <c r="A424" s="13"/>
      <c r="B424" s="233"/>
      <c r="C424" s="234"/>
      <c r="D424" s="235" t="s">
        <v>193</v>
      </c>
      <c r="E424" s="236" t="s">
        <v>1</v>
      </c>
      <c r="F424" s="237" t="s">
        <v>194</v>
      </c>
      <c r="G424" s="234"/>
      <c r="H424" s="236" t="s">
        <v>1</v>
      </c>
      <c r="I424" s="238"/>
      <c r="J424" s="234"/>
      <c r="K424" s="234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193</v>
      </c>
      <c r="AU424" s="243" t="s">
        <v>87</v>
      </c>
      <c r="AV424" s="13" t="s">
        <v>84</v>
      </c>
      <c r="AW424" s="13" t="s">
        <v>32</v>
      </c>
      <c r="AX424" s="13" t="s">
        <v>76</v>
      </c>
      <c r="AY424" s="243" t="s">
        <v>184</v>
      </c>
    </row>
    <row r="425" s="13" customFormat="1">
      <c r="A425" s="13"/>
      <c r="B425" s="233"/>
      <c r="C425" s="234"/>
      <c r="D425" s="235" t="s">
        <v>193</v>
      </c>
      <c r="E425" s="236" t="s">
        <v>1</v>
      </c>
      <c r="F425" s="237" t="s">
        <v>1057</v>
      </c>
      <c r="G425" s="234"/>
      <c r="H425" s="236" t="s">
        <v>1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193</v>
      </c>
      <c r="AU425" s="243" t="s">
        <v>87</v>
      </c>
      <c r="AV425" s="13" t="s">
        <v>84</v>
      </c>
      <c r="AW425" s="13" t="s">
        <v>32</v>
      </c>
      <c r="AX425" s="13" t="s">
        <v>76</v>
      </c>
      <c r="AY425" s="243" t="s">
        <v>184</v>
      </c>
    </row>
    <row r="426" s="13" customFormat="1">
      <c r="A426" s="13"/>
      <c r="B426" s="233"/>
      <c r="C426" s="234"/>
      <c r="D426" s="235" t="s">
        <v>193</v>
      </c>
      <c r="E426" s="236" t="s">
        <v>1</v>
      </c>
      <c r="F426" s="237" t="s">
        <v>1058</v>
      </c>
      <c r="G426" s="234"/>
      <c r="H426" s="236" t="s">
        <v>1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193</v>
      </c>
      <c r="AU426" s="243" t="s">
        <v>87</v>
      </c>
      <c r="AV426" s="13" t="s">
        <v>84</v>
      </c>
      <c r="AW426" s="13" t="s">
        <v>32</v>
      </c>
      <c r="AX426" s="13" t="s">
        <v>76</v>
      </c>
      <c r="AY426" s="243" t="s">
        <v>184</v>
      </c>
    </row>
    <row r="427" s="14" customFormat="1">
      <c r="A427" s="14"/>
      <c r="B427" s="244"/>
      <c r="C427" s="245"/>
      <c r="D427" s="235" t="s">
        <v>193</v>
      </c>
      <c r="E427" s="246" t="s">
        <v>1</v>
      </c>
      <c r="F427" s="247" t="s">
        <v>84</v>
      </c>
      <c r="G427" s="245"/>
      <c r="H427" s="248">
        <v>1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193</v>
      </c>
      <c r="AU427" s="254" t="s">
        <v>87</v>
      </c>
      <c r="AV427" s="14" t="s">
        <v>87</v>
      </c>
      <c r="AW427" s="14" t="s">
        <v>32</v>
      </c>
      <c r="AX427" s="14" t="s">
        <v>84</v>
      </c>
      <c r="AY427" s="254" t="s">
        <v>184</v>
      </c>
    </row>
    <row r="428" s="2" customFormat="1" ht="24.15" customHeight="1">
      <c r="A428" s="39"/>
      <c r="B428" s="40"/>
      <c r="C428" s="220" t="s">
        <v>650</v>
      </c>
      <c r="D428" s="220" t="s">
        <v>186</v>
      </c>
      <c r="E428" s="221" t="s">
        <v>1059</v>
      </c>
      <c r="F428" s="222" t="s">
        <v>1060</v>
      </c>
      <c r="G428" s="223" t="s">
        <v>378</v>
      </c>
      <c r="H428" s="224">
        <v>0.001</v>
      </c>
      <c r="I428" s="225"/>
      <c r="J428" s="226">
        <f>ROUND(I428*H428,2)</f>
        <v>0</v>
      </c>
      <c r="K428" s="222" t="s">
        <v>190</v>
      </c>
      <c r="L428" s="45"/>
      <c r="M428" s="227" t="s">
        <v>1</v>
      </c>
      <c r="N428" s="228" t="s">
        <v>41</v>
      </c>
      <c r="O428" s="92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1" t="s">
        <v>266</v>
      </c>
      <c r="AT428" s="231" t="s">
        <v>186</v>
      </c>
      <c r="AU428" s="231" t="s">
        <v>87</v>
      </c>
      <c r="AY428" s="18" t="s">
        <v>184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8" t="s">
        <v>84</v>
      </c>
      <c r="BK428" s="232">
        <f>ROUND(I428*H428,2)</f>
        <v>0</v>
      </c>
      <c r="BL428" s="18" t="s">
        <v>266</v>
      </c>
      <c r="BM428" s="231" t="s">
        <v>1061</v>
      </c>
    </row>
    <row r="429" s="12" customFormat="1" ht="22.8" customHeight="1">
      <c r="A429" s="12"/>
      <c r="B429" s="204"/>
      <c r="C429" s="205"/>
      <c r="D429" s="206" t="s">
        <v>75</v>
      </c>
      <c r="E429" s="218" t="s">
        <v>1062</v>
      </c>
      <c r="F429" s="218" t="s">
        <v>1063</v>
      </c>
      <c r="G429" s="205"/>
      <c r="H429" s="205"/>
      <c r="I429" s="208"/>
      <c r="J429" s="219">
        <f>BK429</f>
        <v>0</v>
      </c>
      <c r="K429" s="205"/>
      <c r="L429" s="210"/>
      <c r="M429" s="211"/>
      <c r="N429" s="212"/>
      <c r="O429" s="212"/>
      <c r="P429" s="213">
        <f>SUM(P430:P438)</f>
        <v>0</v>
      </c>
      <c r="Q429" s="212"/>
      <c r="R429" s="213">
        <f>SUM(R430:R438)</f>
        <v>0.10871</v>
      </c>
      <c r="S429" s="212"/>
      <c r="T429" s="214">
        <f>SUM(T430:T438)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5" t="s">
        <v>87</v>
      </c>
      <c r="AT429" s="216" t="s">
        <v>75</v>
      </c>
      <c r="AU429" s="216" t="s">
        <v>84</v>
      </c>
      <c r="AY429" s="215" t="s">
        <v>184</v>
      </c>
      <c r="BK429" s="217">
        <f>SUM(BK430:BK438)</f>
        <v>0</v>
      </c>
    </row>
    <row r="430" s="2" customFormat="1" ht="24.15" customHeight="1">
      <c r="A430" s="39"/>
      <c r="B430" s="40"/>
      <c r="C430" s="220" t="s">
        <v>654</v>
      </c>
      <c r="D430" s="220" t="s">
        <v>186</v>
      </c>
      <c r="E430" s="221" t="s">
        <v>1064</v>
      </c>
      <c r="F430" s="222" t="s">
        <v>1065</v>
      </c>
      <c r="G430" s="223" t="s">
        <v>189</v>
      </c>
      <c r="H430" s="224">
        <v>4</v>
      </c>
      <c r="I430" s="225"/>
      <c r="J430" s="226">
        <f>ROUND(I430*H430,2)</f>
        <v>0</v>
      </c>
      <c r="K430" s="222" t="s">
        <v>190</v>
      </c>
      <c r="L430" s="45"/>
      <c r="M430" s="227" t="s">
        <v>1</v>
      </c>
      <c r="N430" s="228" t="s">
        <v>41</v>
      </c>
      <c r="O430" s="92"/>
      <c r="P430" s="229">
        <f>O430*H430</f>
        <v>0</v>
      </c>
      <c r="Q430" s="229">
        <v>0.0063</v>
      </c>
      <c r="R430" s="229">
        <f>Q430*H430</f>
        <v>0.0252</v>
      </c>
      <c r="S430" s="229">
        <v>0</v>
      </c>
      <c r="T430" s="230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1" t="s">
        <v>266</v>
      </c>
      <c r="AT430" s="231" t="s">
        <v>186</v>
      </c>
      <c r="AU430" s="231" t="s">
        <v>87</v>
      </c>
      <c r="AY430" s="18" t="s">
        <v>184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8" t="s">
        <v>84</v>
      </c>
      <c r="BK430" s="232">
        <f>ROUND(I430*H430,2)</f>
        <v>0</v>
      </c>
      <c r="BL430" s="18" t="s">
        <v>266</v>
      </c>
      <c r="BM430" s="231" t="s">
        <v>1066</v>
      </c>
    </row>
    <row r="431" s="13" customFormat="1">
      <c r="A431" s="13"/>
      <c r="B431" s="233"/>
      <c r="C431" s="234"/>
      <c r="D431" s="235" t="s">
        <v>193</v>
      </c>
      <c r="E431" s="236" t="s">
        <v>1</v>
      </c>
      <c r="F431" s="237" t="s">
        <v>194</v>
      </c>
      <c r="G431" s="234"/>
      <c r="H431" s="236" t="s">
        <v>1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193</v>
      </c>
      <c r="AU431" s="243" t="s">
        <v>87</v>
      </c>
      <c r="AV431" s="13" t="s">
        <v>84</v>
      </c>
      <c r="AW431" s="13" t="s">
        <v>32</v>
      </c>
      <c r="AX431" s="13" t="s">
        <v>76</v>
      </c>
      <c r="AY431" s="243" t="s">
        <v>184</v>
      </c>
    </row>
    <row r="432" s="14" customFormat="1">
      <c r="A432" s="14"/>
      <c r="B432" s="244"/>
      <c r="C432" s="245"/>
      <c r="D432" s="235" t="s">
        <v>193</v>
      </c>
      <c r="E432" s="246" t="s">
        <v>1</v>
      </c>
      <c r="F432" s="247" t="s">
        <v>1067</v>
      </c>
      <c r="G432" s="245"/>
      <c r="H432" s="248">
        <v>4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4" t="s">
        <v>193</v>
      </c>
      <c r="AU432" s="254" t="s">
        <v>87</v>
      </c>
      <c r="AV432" s="14" t="s">
        <v>87</v>
      </c>
      <c r="AW432" s="14" t="s">
        <v>32</v>
      </c>
      <c r="AX432" s="14" t="s">
        <v>84</v>
      </c>
      <c r="AY432" s="254" t="s">
        <v>184</v>
      </c>
    </row>
    <row r="433" s="2" customFormat="1" ht="24.15" customHeight="1">
      <c r="A433" s="39"/>
      <c r="B433" s="40"/>
      <c r="C433" s="277" t="s">
        <v>658</v>
      </c>
      <c r="D433" s="277" t="s">
        <v>401</v>
      </c>
      <c r="E433" s="278" t="s">
        <v>1068</v>
      </c>
      <c r="F433" s="279" t="s">
        <v>1069</v>
      </c>
      <c r="G433" s="280" t="s">
        <v>189</v>
      </c>
      <c r="H433" s="281">
        <v>4.4000000000000004</v>
      </c>
      <c r="I433" s="282"/>
      <c r="J433" s="283">
        <f>ROUND(I433*H433,2)</f>
        <v>0</v>
      </c>
      <c r="K433" s="279" t="s">
        <v>190</v>
      </c>
      <c r="L433" s="284"/>
      <c r="M433" s="285" t="s">
        <v>1</v>
      </c>
      <c r="N433" s="286" t="s">
        <v>41</v>
      </c>
      <c r="O433" s="92"/>
      <c r="P433" s="229">
        <f>O433*H433</f>
        <v>0</v>
      </c>
      <c r="Q433" s="229">
        <v>0.017999999999999999</v>
      </c>
      <c r="R433" s="229">
        <f>Q433*H433</f>
        <v>0.079200000000000007</v>
      </c>
      <c r="S433" s="229">
        <v>0</v>
      </c>
      <c r="T433" s="230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1" t="s">
        <v>381</v>
      </c>
      <c r="AT433" s="231" t="s">
        <v>401</v>
      </c>
      <c r="AU433" s="231" t="s">
        <v>87</v>
      </c>
      <c r="AY433" s="18" t="s">
        <v>184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8" t="s">
        <v>84</v>
      </c>
      <c r="BK433" s="232">
        <f>ROUND(I433*H433,2)</f>
        <v>0</v>
      </c>
      <c r="BL433" s="18" t="s">
        <v>266</v>
      </c>
      <c r="BM433" s="231" t="s">
        <v>1070</v>
      </c>
    </row>
    <row r="434" s="14" customFormat="1">
      <c r="A434" s="14"/>
      <c r="B434" s="244"/>
      <c r="C434" s="245"/>
      <c r="D434" s="235" t="s">
        <v>193</v>
      </c>
      <c r="E434" s="245"/>
      <c r="F434" s="247" t="s">
        <v>1071</v>
      </c>
      <c r="G434" s="245"/>
      <c r="H434" s="248">
        <v>4.4000000000000004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193</v>
      </c>
      <c r="AU434" s="254" t="s">
        <v>87</v>
      </c>
      <c r="AV434" s="14" t="s">
        <v>87</v>
      </c>
      <c r="AW434" s="14" t="s">
        <v>4</v>
      </c>
      <c r="AX434" s="14" t="s">
        <v>84</v>
      </c>
      <c r="AY434" s="254" t="s">
        <v>184</v>
      </c>
    </row>
    <row r="435" s="2" customFormat="1" ht="14.4" customHeight="1">
      <c r="A435" s="39"/>
      <c r="B435" s="40"/>
      <c r="C435" s="220" t="s">
        <v>662</v>
      </c>
      <c r="D435" s="220" t="s">
        <v>186</v>
      </c>
      <c r="E435" s="221" t="s">
        <v>1072</v>
      </c>
      <c r="F435" s="222" t="s">
        <v>1073</v>
      </c>
      <c r="G435" s="223" t="s">
        <v>189</v>
      </c>
      <c r="H435" s="224">
        <v>1</v>
      </c>
      <c r="I435" s="225"/>
      <c r="J435" s="226">
        <f>ROUND(I435*H435,2)</f>
        <v>0</v>
      </c>
      <c r="K435" s="222" t="s">
        <v>190</v>
      </c>
      <c r="L435" s="45"/>
      <c r="M435" s="227" t="s">
        <v>1</v>
      </c>
      <c r="N435" s="228" t="s">
        <v>41</v>
      </c>
      <c r="O435" s="92"/>
      <c r="P435" s="229">
        <f>O435*H435</f>
        <v>0</v>
      </c>
      <c r="Q435" s="229">
        <v>0.0043099999999999996</v>
      </c>
      <c r="R435" s="229">
        <f>Q435*H435</f>
        <v>0.0043099999999999996</v>
      </c>
      <c r="S435" s="229">
        <v>0</v>
      </c>
      <c r="T435" s="230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1" t="s">
        <v>266</v>
      </c>
      <c r="AT435" s="231" t="s">
        <v>186</v>
      </c>
      <c r="AU435" s="231" t="s">
        <v>87</v>
      </c>
      <c r="AY435" s="18" t="s">
        <v>184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8" t="s">
        <v>84</v>
      </c>
      <c r="BK435" s="232">
        <f>ROUND(I435*H435,2)</f>
        <v>0</v>
      </c>
      <c r="BL435" s="18" t="s">
        <v>266</v>
      </c>
      <c r="BM435" s="231" t="s">
        <v>1074</v>
      </c>
    </row>
    <row r="436" s="13" customFormat="1">
      <c r="A436" s="13"/>
      <c r="B436" s="233"/>
      <c r="C436" s="234"/>
      <c r="D436" s="235" t="s">
        <v>193</v>
      </c>
      <c r="E436" s="236" t="s">
        <v>1</v>
      </c>
      <c r="F436" s="237" t="s">
        <v>529</v>
      </c>
      <c r="G436" s="234"/>
      <c r="H436" s="236" t="s">
        <v>1</v>
      </c>
      <c r="I436" s="238"/>
      <c r="J436" s="234"/>
      <c r="K436" s="234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193</v>
      </c>
      <c r="AU436" s="243" t="s">
        <v>87</v>
      </c>
      <c r="AV436" s="13" t="s">
        <v>84</v>
      </c>
      <c r="AW436" s="13" t="s">
        <v>32</v>
      </c>
      <c r="AX436" s="13" t="s">
        <v>76</v>
      </c>
      <c r="AY436" s="243" t="s">
        <v>184</v>
      </c>
    </row>
    <row r="437" s="14" customFormat="1">
      <c r="A437" s="14"/>
      <c r="B437" s="244"/>
      <c r="C437" s="245"/>
      <c r="D437" s="235" t="s">
        <v>193</v>
      </c>
      <c r="E437" s="246" t="s">
        <v>1</v>
      </c>
      <c r="F437" s="247" t="s">
        <v>925</v>
      </c>
      <c r="G437" s="245"/>
      <c r="H437" s="248">
        <v>1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4" t="s">
        <v>193</v>
      </c>
      <c r="AU437" s="254" t="s">
        <v>87</v>
      </c>
      <c r="AV437" s="14" t="s">
        <v>87</v>
      </c>
      <c r="AW437" s="14" t="s">
        <v>32</v>
      </c>
      <c r="AX437" s="14" t="s">
        <v>84</v>
      </c>
      <c r="AY437" s="254" t="s">
        <v>184</v>
      </c>
    </row>
    <row r="438" s="2" customFormat="1" ht="24.15" customHeight="1">
      <c r="A438" s="39"/>
      <c r="B438" s="40"/>
      <c r="C438" s="220" t="s">
        <v>666</v>
      </c>
      <c r="D438" s="220" t="s">
        <v>186</v>
      </c>
      <c r="E438" s="221" t="s">
        <v>1075</v>
      </c>
      <c r="F438" s="222" t="s">
        <v>1076</v>
      </c>
      <c r="G438" s="223" t="s">
        <v>378</v>
      </c>
      <c r="H438" s="224">
        <v>0.109</v>
      </c>
      <c r="I438" s="225"/>
      <c r="J438" s="226">
        <f>ROUND(I438*H438,2)</f>
        <v>0</v>
      </c>
      <c r="K438" s="222" t="s">
        <v>190</v>
      </c>
      <c r="L438" s="45"/>
      <c r="M438" s="287" t="s">
        <v>1</v>
      </c>
      <c r="N438" s="288" t="s">
        <v>41</v>
      </c>
      <c r="O438" s="289"/>
      <c r="P438" s="290">
        <f>O438*H438</f>
        <v>0</v>
      </c>
      <c r="Q438" s="290">
        <v>0</v>
      </c>
      <c r="R438" s="290">
        <f>Q438*H438</f>
        <v>0</v>
      </c>
      <c r="S438" s="290">
        <v>0</v>
      </c>
      <c r="T438" s="291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1" t="s">
        <v>266</v>
      </c>
      <c r="AT438" s="231" t="s">
        <v>186</v>
      </c>
      <c r="AU438" s="231" t="s">
        <v>87</v>
      </c>
      <c r="AY438" s="18" t="s">
        <v>184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8" t="s">
        <v>84</v>
      </c>
      <c r="BK438" s="232">
        <f>ROUND(I438*H438,2)</f>
        <v>0</v>
      </c>
      <c r="BL438" s="18" t="s">
        <v>266</v>
      </c>
      <c r="BM438" s="231" t="s">
        <v>1077</v>
      </c>
    </row>
    <row r="439" s="2" customFormat="1" ht="6.96" customHeight="1">
      <c r="A439" s="39"/>
      <c r="B439" s="67"/>
      <c r="C439" s="68"/>
      <c r="D439" s="68"/>
      <c r="E439" s="68"/>
      <c r="F439" s="68"/>
      <c r="G439" s="68"/>
      <c r="H439" s="68"/>
      <c r="I439" s="68"/>
      <c r="J439" s="68"/>
      <c r="K439" s="68"/>
      <c r="L439" s="45"/>
      <c r="M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</row>
  </sheetData>
  <sheetProtection sheet="1" autoFilter="0" formatColumns="0" formatRows="0" objects="1" scenarios="1" spinCount="100000" saltValue="SuUeW4Vz4+dAtshcDkSa2nF8R0rsriRvc1PGEZt8osO5FWUY+0MDBd/9NKVhA9SuB0wEKOU7rf6uVSB03D16Ag==" hashValue="OwhFTvrfjslkd8TMFt8lNO4Qmu064WolTn6OAMib7OH/ASwIVuS6p+dPP403jyEDJLwZu19HDAUBYpxw5Q7X8g==" algorithmName="SHA-512" password="CC35"/>
  <autoFilter ref="C127:K43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  <c r="AZ2" s="137" t="s">
        <v>107</v>
      </c>
      <c r="BA2" s="137" t="s">
        <v>1</v>
      </c>
      <c r="BB2" s="137" t="s">
        <v>1</v>
      </c>
      <c r="BC2" s="137" t="s">
        <v>1078</v>
      </c>
      <c r="BD2" s="137" t="s">
        <v>87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136</v>
      </c>
      <c r="BA3" s="137" t="s">
        <v>1</v>
      </c>
      <c r="BB3" s="137" t="s">
        <v>1</v>
      </c>
      <c r="BC3" s="137" t="s">
        <v>425</v>
      </c>
      <c r="BD3" s="137" t="s">
        <v>87</v>
      </c>
    </row>
    <row r="4" s="1" customFormat="1" ht="24.96" customHeight="1">
      <c r="B4" s="21"/>
      <c r="D4" s="140" t="s">
        <v>104</v>
      </c>
      <c r="L4" s="21"/>
      <c r="M4" s="141" t="s">
        <v>10</v>
      </c>
      <c r="AT4" s="18" t="s">
        <v>4</v>
      </c>
      <c r="AZ4" s="137" t="s">
        <v>1079</v>
      </c>
      <c r="BA4" s="137" t="s">
        <v>1</v>
      </c>
      <c r="BB4" s="137" t="s">
        <v>1</v>
      </c>
      <c r="BC4" s="137" t="s">
        <v>708</v>
      </c>
      <c r="BD4" s="137" t="s">
        <v>87</v>
      </c>
    </row>
    <row r="5" s="1" customFormat="1" ht="6.96" customHeight="1">
      <c r="B5" s="21"/>
      <c r="L5" s="21"/>
      <c r="AZ5" s="137" t="s">
        <v>145</v>
      </c>
      <c r="BA5" s="137" t="s">
        <v>1</v>
      </c>
      <c r="BB5" s="137" t="s">
        <v>1</v>
      </c>
      <c r="BC5" s="137" t="s">
        <v>467</v>
      </c>
      <c r="BD5" s="137" t="s">
        <v>87</v>
      </c>
    </row>
    <row r="6" s="1" customFormat="1" ht="12" customHeight="1">
      <c r="B6" s="21"/>
      <c r="D6" s="142" t="s">
        <v>16</v>
      </c>
      <c r="L6" s="21"/>
      <c r="AZ6" s="137" t="s">
        <v>102</v>
      </c>
      <c r="BA6" s="137" t="s">
        <v>1</v>
      </c>
      <c r="BB6" s="137" t="s">
        <v>1</v>
      </c>
      <c r="BC6" s="137" t="s">
        <v>275</v>
      </c>
      <c r="BD6" s="137" t="s">
        <v>87</v>
      </c>
    </row>
    <row r="7" s="1" customFormat="1" ht="16.5" customHeight="1">
      <c r="B7" s="21"/>
      <c r="E7" s="143" t="str">
        <f>'Rekapitulace stavby'!K6</f>
        <v>Oprava vodovodu ul. Nerudova a propojení do ul. Vodní valy</v>
      </c>
      <c r="F7" s="142"/>
      <c r="G7" s="142"/>
      <c r="H7" s="142"/>
      <c r="L7" s="21"/>
      <c r="AZ7" s="137" t="s">
        <v>139</v>
      </c>
      <c r="BA7" s="137" t="s">
        <v>1</v>
      </c>
      <c r="BB7" s="137" t="s">
        <v>1</v>
      </c>
      <c r="BC7" s="137" t="s">
        <v>275</v>
      </c>
      <c r="BD7" s="137" t="s">
        <v>87</v>
      </c>
    </row>
    <row r="8" s="2" customFormat="1" ht="12" customHeight="1">
      <c r="A8" s="39"/>
      <c r="B8" s="45"/>
      <c r="C8" s="39"/>
      <c r="D8" s="142" t="s">
        <v>113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130</v>
      </c>
      <c r="BA8" s="137" t="s">
        <v>1</v>
      </c>
      <c r="BB8" s="137" t="s">
        <v>1</v>
      </c>
      <c r="BC8" s="137" t="s">
        <v>1080</v>
      </c>
      <c r="BD8" s="137" t="s">
        <v>87</v>
      </c>
    </row>
    <row r="9" s="2" customFormat="1" ht="16.5" customHeight="1">
      <c r="A9" s="39"/>
      <c r="B9" s="45"/>
      <c r="C9" s="39"/>
      <c r="D9" s="39"/>
      <c r="E9" s="144" t="s">
        <v>1081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109</v>
      </c>
      <c r="BA9" s="137" t="s">
        <v>1</v>
      </c>
      <c r="BB9" s="137" t="s">
        <v>1</v>
      </c>
      <c r="BC9" s="137" t="s">
        <v>1082</v>
      </c>
      <c r="BD9" s="137" t="s">
        <v>87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120</v>
      </c>
      <c r="BA10" s="137" t="s">
        <v>1</v>
      </c>
      <c r="BB10" s="137" t="s">
        <v>1</v>
      </c>
      <c r="BC10" s="137" t="s">
        <v>1080</v>
      </c>
      <c r="BD10" s="137" t="s">
        <v>87</v>
      </c>
    </row>
    <row r="11" s="2" customFormat="1" ht="12" customHeight="1">
      <c r="A11" s="39"/>
      <c r="B11" s="45"/>
      <c r="C11" s="39"/>
      <c r="D11" s="142" t="s">
        <v>18</v>
      </c>
      <c r="E11" s="39"/>
      <c r="F11" s="145" t="s">
        <v>94</v>
      </c>
      <c r="G11" s="39"/>
      <c r="H11" s="39"/>
      <c r="I11" s="142" t="s">
        <v>19</v>
      </c>
      <c r="J11" s="145" t="s">
        <v>122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125</v>
      </c>
      <c r="BA11" s="137" t="s">
        <v>1</v>
      </c>
      <c r="BB11" s="137" t="s">
        <v>1</v>
      </c>
      <c r="BC11" s="137" t="s">
        <v>1080</v>
      </c>
      <c r="BD11" s="137" t="s">
        <v>87</v>
      </c>
    </row>
    <row r="12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3. 6. 2021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114</v>
      </c>
      <c r="BA12" s="137" t="s">
        <v>1</v>
      </c>
      <c r="BB12" s="137" t="s">
        <v>1</v>
      </c>
      <c r="BC12" s="137" t="s">
        <v>1080</v>
      </c>
      <c r="BD12" s="137" t="s">
        <v>87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ROUND(J125,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ROUND((SUM(BE125:BE318)),  2)</f>
        <v>0</v>
      </c>
      <c r="G33" s="39"/>
      <c r="H33" s="39"/>
      <c r="I33" s="157">
        <v>0.20999999999999999</v>
      </c>
      <c r="J33" s="156">
        <f>ROUND(((SUM(BE125:BE318))*I33),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2" t="s">
        <v>42</v>
      </c>
      <c r="F34" s="156">
        <f>ROUND((SUM(BF125:BF318)),  2)</f>
        <v>0</v>
      </c>
      <c r="G34" s="39"/>
      <c r="H34" s="39"/>
      <c r="I34" s="157">
        <v>0.14999999999999999</v>
      </c>
      <c r="J34" s="156">
        <f>ROUND(((SUM(BF125:BF318))*I34),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2" t="s">
        <v>43</v>
      </c>
      <c r="F35" s="156">
        <f>ROUND((SUM(BG125:BG318)),  2)</f>
        <v>0</v>
      </c>
      <c r="G35" s="39"/>
      <c r="H35" s="39"/>
      <c r="I35" s="157">
        <v>0.20999999999999999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2" t="s">
        <v>44</v>
      </c>
      <c r="F36" s="156">
        <f>ROUND((SUM(BH125:BH318)),  2)</f>
        <v>0</v>
      </c>
      <c r="G36" s="39"/>
      <c r="H36" s="39"/>
      <c r="I36" s="157">
        <v>0.14999999999999999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2" t="s">
        <v>45</v>
      </c>
      <c r="F37" s="156">
        <f>ROUND((SUM(BI125:BI318)),  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151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6" t="str">
        <f>E7</f>
        <v>Oprava vodovodu ul. Nerudova a propojení do ul. Vodní valy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03 - Suchovod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Litomyšl</v>
      </c>
      <c r="G89" s="41"/>
      <c r="H89" s="41"/>
      <c r="I89" s="33" t="s">
        <v>22</v>
      </c>
      <c r="J89" s="80" t="str">
        <f>IF(J12="","",J12)</f>
        <v>3. 6. 2021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Ing,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7" t="s">
        <v>152</v>
      </c>
      <c r="D94" s="178"/>
      <c r="E94" s="178"/>
      <c r="F94" s="178"/>
      <c r="G94" s="178"/>
      <c r="H94" s="178"/>
      <c r="I94" s="178"/>
      <c r="J94" s="179" t="s">
        <v>153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0" t="s">
        <v>154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155</v>
      </c>
    </row>
    <row r="97" s="9" customFormat="1" ht="24.96" customHeight="1">
      <c r="A97" s="9"/>
      <c r="B97" s="181"/>
      <c r="C97" s="182"/>
      <c r="D97" s="183" t="s">
        <v>156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7"/>
      <c r="C98" s="188"/>
      <c r="D98" s="189" t="s">
        <v>157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160</v>
      </c>
      <c r="E99" s="190"/>
      <c r="F99" s="190"/>
      <c r="G99" s="190"/>
      <c r="H99" s="190"/>
      <c r="I99" s="190"/>
      <c r="J99" s="191">
        <f>J185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161</v>
      </c>
      <c r="E100" s="190"/>
      <c r="F100" s="190"/>
      <c r="G100" s="190"/>
      <c r="H100" s="190"/>
      <c r="I100" s="190"/>
      <c r="J100" s="191">
        <f>J190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7"/>
      <c r="C101" s="188"/>
      <c r="D101" s="189" t="s">
        <v>162</v>
      </c>
      <c r="E101" s="190"/>
      <c r="F101" s="190"/>
      <c r="G101" s="190"/>
      <c r="H101" s="190"/>
      <c r="I101" s="190"/>
      <c r="J101" s="191">
        <f>J203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7"/>
      <c r="C102" s="188"/>
      <c r="D102" s="189" t="s">
        <v>163</v>
      </c>
      <c r="E102" s="190"/>
      <c r="F102" s="190"/>
      <c r="G102" s="190"/>
      <c r="H102" s="190"/>
      <c r="I102" s="190"/>
      <c r="J102" s="191">
        <f>J291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7"/>
      <c r="C103" s="188"/>
      <c r="D103" s="189" t="s">
        <v>164</v>
      </c>
      <c r="E103" s="190"/>
      <c r="F103" s="190"/>
      <c r="G103" s="190"/>
      <c r="H103" s="190"/>
      <c r="I103" s="190"/>
      <c r="J103" s="191">
        <f>J301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7"/>
      <c r="C104" s="188"/>
      <c r="D104" s="189" t="s">
        <v>165</v>
      </c>
      <c r="E104" s="190"/>
      <c r="F104" s="190"/>
      <c r="G104" s="190"/>
      <c r="H104" s="190"/>
      <c r="I104" s="190"/>
      <c r="J104" s="191">
        <f>J304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7"/>
      <c r="C105" s="188"/>
      <c r="D105" s="189" t="s">
        <v>166</v>
      </c>
      <c r="E105" s="190"/>
      <c r="F105" s="190"/>
      <c r="G105" s="190"/>
      <c r="H105" s="190"/>
      <c r="I105" s="190"/>
      <c r="J105" s="191">
        <f>J316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="2" customFormat="1" ht="6.96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24.96" customHeight="1">
      <c r="A112" s="39"/>
      <c r="B112" s="40"/>
      <c r="C112" s="24" t="s">
        <v>169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176" t="str">
        <f>E7</f>
        <v>Oprava vodovodu ul. Nerudova a propojení do ul. Vodní valy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113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77" t="str">
        <f>E9</f>
        <v>03 - Suchovod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Litomyšl</v>
      </c>
      <c r="G119" s="41"/>
      <c r="H119" s="41"/>
      <c r="I119" s="33" t="s">
        <v>22</v>
      </c>
      <c r="J119" s="80" t="str">
        <f>IF(J12="","",J12)</f>
        <v>3. 6. 2021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 xml:space="preserve"> </v>
      </c>
      <c r="G121" s="41"/>
      <c r="H121" s="41"/>
      <c r="I121" s="33" t="s">
        <v>30</v>
      </c>
      <c r="J121" s="37" t="str">
        <f>E21</f>
        <v>Ing, Pravec František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Kašparová Věra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193"/>
      <c r="B124" s="194"/>
      <c r="C124" s="195" t="s">
        <v>170</v>
      </c>
      <c r="D124" s="196" t="s">
        <v>61</v>
      </c>
      <c r="E124" s="196" t="s">
        <v>57</v>
      </c>
      <c r="F124" s="196" t="s">
        <v>58</v>
      </c>
      <c r="G124" s="196" t="s">
        <v>171</v>
      </c>
      <c r="H124" s="196" t="s">
        <v>172</v>
      </c>
      <c r="I124" s="196" t="s">
        <v>173</v>
      </c>
      <c r="J124" s="196" t="s">
        <v>153</v>
      </c>
      <c r="K124" s="197" t="s">
        <v>174</v>
      </c>
      <c r="L124" s="198"/>
      <c r="M124" s="101" t="s">
        <v>1</v>
      </c>
      <c r="N124" s="102" t="s">
        <v>40</v>
      </c>
      <c r="O124" s="102" t="s">
        <v>175</v>
      </c>
      <c r="P124" s="102" t="s">
        <v>176</v>
      </c>
      <c r="Q124" s="102" t="s">
        <v>177</v>
      </c>
      <c r="R124" s="102" t="s">
        <v>178</v>
      </c>
      <c r="S124" s="102" t="s">
        <v>179</v>
      </c>
      <c r="T124" s="103" t="s">
        <v>180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="2" customFormat="1" ht="22.8" customHeight="1">
      <c r="A125" s="39"/>
      <c r="B125" s="40"/>
      <c r="C125" s="108" t="s">
        <v>181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</f>
        <v>0</v>
      </c>
      <c r="Q125" s="105"/>
      <c r="R125" s="201">
        <f>R126</f>
        <v>23.516771200000001</v>
      </c>
      <c r="S125" s="105"/>
      <c r="T125" s="202">
        <f>T126</f>
        <v>11.879999999999999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155</v>
      </c>
      <c r="BK125" s="203">
        <f>BK126</f>
        <v>0</v>
      </c>
    </row>
    <row r="126" s="12" customFormat="1" ht="25.92" customHeight="1">
      <c r="A126" s="12"/>
      <c r="B126" s="204"/>
      <c r="C126" s="205"/>
      <c r="D126" s="206" t="s">
        <v>75</v>
      </c>
      <c r="E126" s="207" t="s">
        <v>182</v>
      </c>
      <c r="F126" s="207" t="s">
        <v>183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P127+P185+P190+P203+P291+P301+P304+P316</f>
        <v>0</v>
      </c>
      <c r="Q126" s="212"/>
      <c r="R126" s="213">
        <f>R127+R185+R190+R203+R291+R301+R304+R316</f>
        <v>23.516771200000001</v>
      </c>
      <c r="S126" s="212"/>
      <c r="T126" s="214">
        <f>T127+T185+T190+T203+T291+T301+T304+T316</f>
        <v>11.879999999999999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76</v>
      </c>
      <c r="AY126" s="215" t="s">
        <v>184</v>
      </c>
      <c r="BK126" s="217">
        <f>BK127+BK185+BK190+BK203+BK291+BK301+BK304+BK316</f>
        <v>0</v>
      </c>
    </row>
    <row r="127" s="12" customFormat="1" ht="22.8" customHeight="1">
      <c r="A127" s="12"/>
      <c r="B127" s="204"/>
      <c r="C127" s="205"/>
      <c r="D127" s="206" t="s">
        <v>75</v>
      </c>
      <c r="E127" s="218" t="s">
        <v>84</v>
      </c>
      <c r="F127" s="218" t="s">
        <v>185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SUM(P128:P184)</f>
        <v>0</v>
      </c>
      <c r="Q127" s="212"/>
      <c r="R127" s="213">
        <f>SUM(R128:R184)</f>
        <v>0.247614</v>
      </c>
      <c r="S127" s="212"/>
      <c r="T127" s="214">
        <f>SUM(T128:T184)</f>
        <v>11.879999999999999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84</v>
      </c>
      <c r="AT127" s="216" t="s">
        <v>75</v>
      </c>
      <c r="AU127" s="216" t="s">
        <v>84</v>
      </c>
      <c r="AY127" s="215" t="s">
        <v>184</v>
      </c>
      <c r="BK127" s="217">
        <f>SUM(BK128:BK184)</f>
        <v>0</v>
      </c>
    </row>
    <row r="128" s="2" customFormat="1" ht="24.15" customHeight="1">
      <c r="A128" s="39"/>
      <c r="B128" s="40"/>
      <c r="C128" s="220" t="s">
        <v>84</v>
      </c>
      <c r="D128" s="220" t="s">
        <v>186</v>
      </c>
      <c r="E128" s="221" t="s">
        <v>205</v>
      </c>
      <c r="F128" s="222" t="s">
        <v>206</v>
      </c>
      <c r="G128" s="223" t="s">
        <v>189</v>
      </c>
      <c r="H128" s="224">
        <v>18</v>
      </c>
      <c r="I128" s="225"/>
      <c r="J128" s="226">
        <f>ROUND(I128*H128,2)</f>
        <v>0</v>
      </c>
      <c r="K128" s="222" t="s">
        <v>190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0.44</v>
      </c>
      <c r="T128" s="230">
        <f>S128*H128</f>
        <v>7.9199999999999999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191</v>
      </c>
      <c r="AT128" s="231" t="s">
        <v>186</v>
      </c>
      <c r="AU128" s="231" t="s">
        <v>87</v>
      </c>
      <c r="AY128" s="18" t="s">
        <v>184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191</v>
      </c>
      <c r="BM128" s="231" t="s">
        <v>1083</v>
      </c>
    </row>
    <row r="129" s="13" customFormat="1">
      <c r="A129" s="13"/>
      <c r="B129" s="233"/>
      <c r="C129" s="234"/>
      <c r="D129" s="235" t="s">
        <v>193</v>
      </c>
      <c r="E129" s="236" t="s">
        <v>1</v>
      </c>
      <c r="F129" s="237" t="s">
        <v>194</v>
      </c>
      <c r="G129" s="234"/>
      <c r="H129" s="236" t="s">
        <v>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193</v>
      </c>
      <c r="AU129" s="243" t="s">
        <v>87</v>
      </c>
      <c r="AV129" s="13" t="s">
        <v>84</v>
      </c>
      <c r="AW129" s="13" t="s">
        <v>32</v>
      </c>
      <c r="AX129" s="13" t="s">
        <v>76</v>
      </c>
      <c r="AY129" s="243" t="s">
        <v>184</v>
      </c>
    </row>
    <row r="130" s="14" customFormat="1">
      <c r="A130" s="14"/>
      <c r="B130" s="244"/>
      <c r="C130" s="245"/>
      <c r="D130" s="235" t="s">
        <v>193</v>
      </c>
      <c r="E130" s="246" t="s">
        <v>102</v>
      </c>
      <c r="F130" s="247" t="s">
        <v>1084</v>
      </c>
      <c r="G130" s="245"/>
      <c r="H130" s="248">
        <v>18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193</v>
      </c>
      <c r="AU130" s="254" t="s">
        <v>87</v>
      </c>
      <c r="AV130" s="14" t="s">
        <v>87</v>
      </c>
      <c r="AW130" s="14" t="s">
        <v>32</v>
      </c>
      <c r="AX130" s="14" t="s">
        <v>84</v>
      </c>
      <c r="AY130" s="254" t="s">
        <v>184</v>
      </c>
    </row>
    <row r="131" s="2" customFormat="1" ht="24.15" customHeight="1">
      <c r="A131" s="39"/>
      <c r="B131" s="40"/>
      <c r="C131" s="220" t="s">
        <v>87</v>
      </c>
      <c r="D131" s="220" t="s">
        <v>186</v>
      </c>
      <c r="E131" s="221" t="s">
        <v>211</v>
      </c>
      <c r="F131" s="222" t="s">
        <v>1085</v>
      </c>
      <c r="G131" s="223" t="s">
        <v>189</v>
      </c>
      <c r="H131" s="224">
        <v>18</v>
      </c>
      <c r="I131" s="225"/>
      <c r="J131" s="226">
        <f>ROUND(I131*H131,2)</f>
        <v>0</v>
      </c>
      <c r="K131" s="222" t="s">
        <v>190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0.22</v>
      </c>
      <c r="T131" s="230">
        <f>S131*H131</f>
        <v>3.96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191</v>
      </c>
      <c r="AT131" s="231" t="s">
        <v>186</v>
      </c>
      <c r="AU131" s="231" t="s">
        <v>87</v>
      </c>
      <c r="AY131" s="18" t="s">
        <v>184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191</v>
      </c>
      <c r="BM131" s="231" t="s">
        <v>1086</v>
      </c>
    </row>
    <row r="132" s="13" customFormat="1">
      <c r="A132" s="13"/>
      <c r="B132" s="233"/>
      <c r="C132" s="234"/>
      <c r="D132" s="235" t="s">
        <v>193</v>
      </c>
      <c r="E132" s="236" t="s">
        <v>1</v>
      </c>
      <c r="F132" s="237" t="s">
        <v>194</v>
      </c>
      <c r="G132" s="234"/>
      <c r="H132" s="236" t="s">
        <v>1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193</v>
      </c>
      <c r="AU132" s="243" t="s">
        <v>87</v>
      </c>
      <c r="AV132" s="13" t="s">
        <v>84</v>
      </c>
      <c r="AW132" s="13" t="s">
        <v>32</v>
      </c>
      <c r="AX132" s="13" t="s">
        <v>76</v>
      </c>
      <c r="AY132" s="243" t="s">
        <v>184</v>
      </c>
    </row>
    <row r="133" s="14" customFormat="1">
      <c r="A133" s="14"/>
      <c r="B133" s="244"/>
      <c r="C133" s="245"/>
      <c r="D133" s="235" t="s">
        <v>193</v>
      </c>
      <c r="E133" s="246" t="s">
        <v>139</v>
      </c>
      <c r="F133" s="247" t="s">
        <v>1084</v>
      </c>
      <c r="G133" s="245"/>
      <c r="H133" s="248">
        <v>18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193</v>
      </c>
      <c r="AU133" s="254" t="s">
        <v>87</v>
      </c>
      <c r="AV133" s="14" t="s">
        <v>87</v>
      </c>
      <c r="AW133" s="14" t="s">
        <v>32</v>
      </c>
      <c r="AX133" s="14" t="s">
        <v>84</v>
      </c>
      <c r="AY133" s="254" t="s">
        <v>184</v>
      </c>
    </row>
    <row r="134" s="2" customFormat="1" ht="24.15" customHeight="1">
      <c r="A134" s="39"/>
      <c r="B134" s="40"/>
      <c r="C134" s="220" t="s">
        <v>14</v>
      </c>
      <c r="D134" s="220" t="s">
        <v>186</v>
      </c>
      <c r="E134" s="221" t="s">
        <v>233</v>
      </c>
      <c r="F134" s="222" t="s">
        <v>234</v>
      </c>
      <c r="G134" s="223" t="s">
        <v>217</v>
      </c>
      <c r="H134" s="224">
        <v>1.5</v>
      </c>
      <c r="I134" s="225"/>
      <c r="J134" s="226">
        <f>ROUND(I134*H134,2)</f>
        <v>0</v>
      </c>
      <c r="K134" s="222" t="s">
        <v>190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0.0086800000000000002</v>
      </c>
      <c r="R134" s="229">
        <f>Q134*H134</f>
        <v>0.01302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191</v>
      </c>
      <c r="AT134" s="231" t="s">
        <v>186</v>
      </c>
      <c r="AU134" s="231" t="s">
        <v>87</v>
      </c>
      <c r="AY134" s="18" t="s">
        <v>184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191</v>
      </c>
      <c r="BM134" s="231" t="s">
        <v>1087</v>
      </c>
    </row>
    <row r="135" s="13" customFormat="1">
      <c r="A135" s="13"/>
      <c r="B135" s="233"/>
      <c r="C135" s="234"/>
      <c r="D135" s="235" t="s">
        <v>193</v>
      </c>
      <c r="E135" s="236" t="s">
        <v>1</v>
      </c>
      <c r="F135" s="237" t="s">
        <v>194</v>
      </c>
      <c r="G135" s="234"/>
      <c r="H135" s="236" t="s">
        <v>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193</v>
      </c>
      <c r="AU135" s="243" t="s">
        <v>87</v>
      </c>
      <c r="AV135" s="13" t="s">
        <v>84</v>
      </c>
      <c r="AW135" s="13" t="s">
        <v>32</v>
      </c>
      <c r="AX135" s="13" t="s">
        <v>76</v>
      </c>
      <c r="AY135" s="243" t="s">
        <v>184</v>
      </c>
    </row>
    <row r="136" s="14" customFormat="1">
      <c r="A136" s="14"/>
      <c r="B136" s="244"/>
      <c r="C136" s="245"/>
      <c r="D136" s="235" t="s">
        <v>193</v>
      </c>
      <c r="E136" s="246" t="s">
        <v>1</v>
      </c>
      <c r="F136" s="247" t="s">
        <v>1088</v>
      </c>
      <c r="G136" s="245"/>
      <c r="H136" s="248">
        <v>1.5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193</v>
      </c>
      <c r="AU136" s="254" t="s">
        <v>87</v>
      </c>
      <c r="AV136" s="14" t="s">
        <v>87</v>
      </c>
      <c r="AW136" s="14" t="s">
        <v>32</v>
      </c>
      <c r="AX136" s="14" t="s">
        <v>84</v>
      </c>
      <c r="AY136" s="254" t="s">
        <v>184</v>
      </c>
    </row>
    <row r="137" s="2" customFormat="1" ht="24.15" customHeight="1">
      <c r="A137" s="39"/>
      <c r="B137" s="40"/>
      <c r="C137" s="220" t="s">
        <v>191</v>
      </c>
      <c r="D137" s="220" t="s">
        <v>186</v>
      </c>
      <c r="E137" s="221" t="s">
        <v>252</v>
      </c>
      <c r="F137" s="222" t="s">
        <v>253</v>
      </c>
      <c r="G137" s="223" t="s">
        <v>217</v>
      </c>
      <c r="H137" s="224">
        <v>4.5</v>
      </c>
      <c r="I137" s="225"/>
      <c r="J137" s="226">
        <f>ROUND(I137*H137,2)</f>
        <v>0</v>
      </c>
      <c r="K137" s="222" t="s">
        <v>190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0.036900000000000002</v>
      </c>
      <c r="R137" s="229">
        <f>Q137*H137</f>
        <v>0.16605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191</v>
      </c>
      <c r="AT137" s="231" t="s">
        <v>186</v>
      </c>
      <c r="AU137" s="231" t="s">
        <v>87</v>
      </c>
      <c r="AY137" s="18" t="s">
        <v>184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191</v>
      </c>
      <c r="BM137" s="231" t="s">
        <v>1089</v>
      </c>
    </row>
    <row r="138" s="13" customFormat="1">
      <c r="A138" s="13"/>
      <c r="B138" s="233"/>
      <c r="C138" s="234"/>
      <c r="D138" s="235" t="s">
        <v>193</v>
      </c>
      <c r="E138" s="236" t="s">
        <v>1</v>
      </c>
      <c r="F138" s="237" t="s">
        <v>194</v>
      </c>
      <c r="G138" s="234"/>
      <c r="H138" s="236" t="s">
        <v>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193</v>
      </c>
      <c r="AU138" s="243" t="s">
        <v>87</v>
      </c>
      <c r="AV138" s="13" t="s">
        <v>84</v>
      </c>
      <c r="AW138" s="13" t="s">
        <v>32</v>
      </c>
      <c r="AX138" s="13" t="s">
        <v>76</v>
      </c>
      <c r="AY138" s="243" t="s">
        <v>184</v>
      </c>
    </row>
    <row r="139" s="14" customFormat="1">
      <c r="A139" s="14"/>
      <c r="B139" s="244"/>
      <c r="C139" s="245"/>
      <c r="D139" s="235" t="s">
        <v>193</v>
      </c>
      <c r="E139" s="246" t="s">
        <v>1</v>
      </c>
      <c r="F139" s="247" t="s">
        <v>1090</v>
      </c>
      <c r="G139" s="245"/>
      <c r="H139" s="248">
        <v>4.5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193</v>
      </c>
      <c r="AU139" s="254" t="s">
        <v>87</v>
      </c>
      <c r="AV139" s="14" t="s">
        <v>87</v>
      </c>
      <c r="AW139" s="14" t="s">
        <v>32</v>
      </c>
      <c r="AX139" s="14" t="s">
        <v>84</v>
      </c>
      <c r="AY139" s="254" t="s">
        <v>184</v>
      </c>
    </row>
    <row r="140" s="2" customFormat="1" ht="24.15" customHeight="1">
      <c r="A140" s="39"/>
      <c r="B140" s="40"/>
      <c r="C140" s="220" t="s">
        <v>210</v>
      </c>
      <c r="D140" s="220" t="s">
        <v>186</v>
      </c>
      <c r="E140" s="221" t="s">
        <v>257</v>
      </c>
      <c r="F140" s="222" t="s">
        <v>258</v>
      </c>
      <c r="G140" s="223" t="s">
        <v>259</v>
      </c>
      <c r="H140" s="224">
        <v>9.2249999999999996</v>
      </c>
      <c r="I140" s="225"/>
      <c r="J140" s="226">
        <f>ROUND(I140*H140,2)</f>
        <v>0</v>
      </c>
      <c r="K140" s="222" t="s">
        <v>190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191</v>
      </c>
      <c r="AT140" s="231" t="s">
        <v>186</v>
      </c>
      <c r="AU140" s="231" t="s">
        <v>87</v>
      </c>
      <c r="AY140" s="18" t="s">
        <v>184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191</v>
      </c>
      <c r="BM140" s="231" t="s">
        <v>1091</v>
      </c>
    </row>
    <row r="141" s="13" customFormat="1">
      <c r="A141" s="13"/>
      <c r="B141" s="233"/>
      <c r="C141" s="234"/>
      <c r="D141" s="235" t="s">
        <v>193</v>
      </c>
      <c r="E141" s="236" t="s">
        <v>1</v>
      </c>
      <c r="F141" s="237" t="s">
        <v>194</v>
      </c>
      <c r="G141" s="234"/>
      <c r="H141" s="236" t="s">
        <v>1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193</v>
      </c>
      <c r="AU141" s="243" t="s">
        <v>87</v>
      </c>
      <c r="AV141" s="13" t="s">
        <v>84</v>
      </c>
      <c r="AW141" s="13" t="s">
        <v>32</v>
      </c>
      <c r="AX141" s="13" t="s">
        <v>76</v>
      </c>
      <c r="AY141" s="243" t="s">
        <v>184</v>
      </c>
    </row>
    <row r="142" s="14" customFormat="1">
      <c r="A142" s="14"/>
      <c r="B142" s="244"/>
      <c r="C142" s="245"/>
      <c r="D142" s="235" t="s">
        <v>193</v>
      </c>
      <c r="E142" s="246" t="s">
        <v>1</v>
      </c>
      <c r="F142" s="247" t="s">
        <v>1092</v>
      </c>
      <c r="G142" s="245"/>
      <c r="H142" s="248">
        <v>9.2249999999999996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193</v>
      </c>
      <c r="AU142" s="254" t="s">
        <v>87</v>
      </c>
      <c r="AV142" s="14" t="s">
        <v>87</v>
      </c>
      <c r="AW142" s="14" t="s">
        <v>32</v>
      </c>
      <c r="AX142" s="14" t="s">
        <v>84</v>
      </c>
      <c r="AY142" s="254" t="s">
        <v>184</v>
      </c>
    </row>
    <row r="143" s="2" customFormat="1" ht="24.15" customHeight="1">
      <c r="A143" s="39"/>
      <c r="B143" s="40"/>
      <c r="C143" s="220" t="s">
        <v>137</v>
      </c>
      <c r="D143" s="220" t="s">
        <v>186</v>
      </c>
      <c r="E143" s="221" t="s">
        <v>280</v>
      </c>
      <c r="F143" s="222" t="s">
        <v>281</v>
      </c>
      <c r="G143" s="223" t="s">
        <v>259</v>
      </c>
      <c r="H143" s="224">
        <v>7.0199999999999996</v>
      </c>
      <c r="I143" s="225"/>
      <c r="J143" s="226">
        <f>ROUND(I143*H143,2)</f>
        <v>0</v>
      </c>
      <c r="K143" s="222" t="s">
        <v>190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191</v>
      </c>
      <c r="AT143" s="231" t="s">
        <v>186</v>
      </c>
      <c r="AU143" s="231" t="s">
        <v>87</v>
      </c>
      <c r="AY143" s="18" t="s">
        <v>184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191</v>
      </c>
      <c r="BM143" s="231" t="s">
        <v>1093</v>
      </c>
    </row>
    <row r="144" s="13" customFormat="1">
      <c r="A144" s="13"/>
      <c r="B144" s="233"/>
      <c r="C144" s="234"/>
      <c r="D144" s="235" t="s">
        <v>193</v>
      </c>
      <c r="E144" s="236" t="s">
        <v>1</v>
      </c>
      <c r="F144" s="237" t="s">
        <v>194</v>
      </c>
      <c r="G144" s="234"/>
      <c r="H144" s="236" t="s">
        <v>1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193</v>
      </c>
      <c r="AU144" s="243" t="s">
        <v>87</v>
      </c>
      <c r="AV144" s="13" t="s">
        <v>84</v>
      </c>
      <c r="AW144" s="13" t="s">
        <v>32</v>
      </c>
      <c r="AX144" s="13" t="s">
        <v>76</v>
      </c>
      <c r="AY144" s="243" t="s">
        <v>184</v>
      </c>
    </row>
    <row r="145" s="13" customFormat="1">
      <c r="A145" s="13"/>
      <c r="B145" s="233"/>
      <c r="C145" s="234"/>
      <c r="D145" s="235" t="s">
        <v>193</v>
      </c>
      <c r="E145" s="236" t="s">
        <v>1</v>
      </c>
      <c r="F145" s="237" t="s">
        <v>283</v>
      </c>
      <c r="G145" s="234"/>
      <c r="H145" s="236" t="s">
        <v>1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193</v>
      </c>
      <c r="AU145" s="243" t="s">
        <v>87</v>
      </c>
      <c r="AV145" s="13" t="s">
        <v>84</v>
      </c>
      <c r="AW145" s="13" t="s">
        <v>32</v>
      </c>
      <c r="AX145" s="13" t="s">
        <v>76</v>
      </c>
      <c r="AY145" s="243" t="s">
        <v>184</v>
      </c>
    </row>
    <row r="146" s="14" customFormat="1">
      <c r="A146" s="14"/>
      <c r="B146" s="244"/>
      <c r="C146" s="245"/>
      <c r="D146" s="235" t="s">
        <v>193</v>
      </c>
      <c r="E146" s="246" t="s">
        <v>1</v>
      </c>
      <c r="F146" s="247" t="s">
        <v>1094</v>
      </c>
      <c r="G146" s="245"/>
      <c r="H146" s="248">
        <v>30.600000000000001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193</v>
      </c>
      <c r="AU146" s="254" t="s">
        <v>87</v>
      </c>
      <c r="AV146" s="14" t="s">
        <v>87</v>
      </c>
      <c r="AW146" s="14" t="s">
        <v>32</v>
      </c>
      <c r="AX146" s="14" t="s">
        <v>76</v>
      </c>
      <c r="AY146" s="254" t="s">
        <v>184</v>
      </c>
    </row>
    <row r="147" s="14" customFormat="1">
      <c r="A147" s="14"/>
      <c r="B147" s="244"/>
      <c r="C147" s="245"/>
      <c r="D147" s="235" t="s">
        <v>193</v>
      </c>
      <c r="E147" s="246" t="s">
        <v>1</v>
      </c>
      <c r="F147" s="247" t="s">
        <v>1095</v>
      </c>
      <c r="G147" s="245"/>
      <c r="H147" s="248">
        <v>-7.2000000000000002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193</v>
      </c>
      <c r="AU147" s="254" t="s">
        <v>87</v>
      </c>
      <c r="AV147" s="14" t="s">
        <v>87</v>
      </c>
      <c r="AW147" s="14" t="s">
        <v>32</v>
      </c>
      <c r="AX147" s="14" t="s">
        <v>76</v>
      </c>
      <c r="AY147" s="254" t="s">
        <v>184</v>
      </c>
    </row>
    <row r="148" s="15" customFormat="1">
      <c r="A148" s="15"/>
      <c r="B148" s="255"/>
      <c r="C148" s="256"/>
      <c r="D148" s="235" t="s">
        <v>193</v>
      </c>
      <c r="E148" s="257" t="s">
        <v>130</v>
      </c>
      <c r="F148" s="258" t="s">
        <v>128</v>
      </c>
      <c r="G148" s="256"/>
      <c r="H148" s="259">
        <v>23.399999999999999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5" t="s">
        <v>193</v>
      </c>
      <c r="AU148" s="265" t="s">
        <v>87</v>
      </c>
      <c r="AV148" s="15" t="s">
        <v>191</v>
      </c>
      <c r="AW148" s="15" t="s">
        <v>32</v>
      </c>
      <c r="AX148" s="15" t="s">
        <v>76</v>
      </c>
      <c r="AY148" s="265" t="s">
        <v>184</v>
      </c>
    </row>
    <row r="149" s="14" customFormat="1">
      <c r="A149" s="14"/>
      <c r="B149" s="244"/>
      <c r="C149" s="245"/>
      <c r="D149" s="235" t="s">
        <v>193</v>
      </c>
      <c r="E149" s="246" t="s">
        <v>1</v>
      </c>
      <c r="F149" s="247" t="s">
        <v>298</v>
      </c>
      <c r="G149" s="245"/>
      <c r="H149" s="248">
        <v>7.0199999999999996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193</v>
      </c>
      <c r="AU149" s="254" t="s">
        <v>87</v>
      </c>
      <c r="AV149" s="14" t="s">
        <v>87</v>
      </c>
      <c r="AW149" s="14" t="s">
        <v>32</v>
      </c>
      <c r="AX149" s="14" t="s">
        <v>84</v>
      </c>
      <c r="AY149" s="254" t="s">
        <v>184</v>
      </c>
    </row>
    <row r="150" s="2" customFormat="1" ht="24.15" customHeight="1">
      <c r="A150" s="39"/>
      <c r="B150" s="40"/>
      <c r="C150" s="220" t="s">
        <v>220</v>
      </c>
      <c r="D150" s="220" t="s">
        <v>186</v>
      </c>
      <c r="E150" s="221" t="s">
        <v>300</v>
      </c>
      <c r="F150" s="222" t="s">
        <v>301</v>
      </c>
      <c r="G150" s="223" t="s">
        <v>259</v>
      </c>
      <c r="H150" s="224">
        <v>16.379999999999999</v>
      </c>
      <c r="I150" s="225"/>
      <c r="J150" s="226">
        <f>ROUND(I150*H150,2)</f>
        <v>0</v>
      </c>
      <c r="K150" s="222" t="s">
        <v>190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191</v>
      </c>
      <c r="AT150" s="231" t="s">
        <v>186</v>
      </c>
      <c r="AU150" s="231" t="s">
        <v>87</v>
      </c>
      <c r="AY150" s="18" t="s">
        <v>184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191</v>
      </c>
      <c r="BM150" s="231" t="s">
        <v>1096</v>
      </c>
    </row>
    <row r="151" s="14" customFormat="1">
      <c r="A151" s="14"/>
      <c r="B151" s="244"/>
      <c r="C151" s="245"/>
      <c r="D151" s="235" t="s">
        <v>193</v>
      </c>
      <c r="E151" s="246" t="s">
        <v>1</v>
      </c>
      <c r="F151" s="247" t="s">
        <v>303</v>
      </c>
      <c r="G151" s="245"/>
      <c r="H151" s="248">
        <v>16.379999999999999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193</v>
      </c>
      <c r="AU151" s="254" t="s">
        <v>87</v>
      </c>
      <c r="AV151" s="14" t="s">
        <v>87</v>
      </c>
      <c r="AW151" s="14" t="s">
        <v>32</v>
      </c>
      <c r="AX151" s="14" t="s">
        <v>84</v>
      </c>
      <c r="AY151" s="254" t="s">
        <v>184</v>
      </c>
    </row>
    <row r="152" s="2" customFormat="1" ht="14.4" customHeight="1">
      <c r="A152" s="39"/>
      <c r="B152" s="40"/>
      <c r="C152" s="220" t="s">
        <v>226</v>
      </c>
      <c r="D152" s="220" t="s">
        <v>186</v>
      </c>
      <c r="E152" s="221" t="s">
        <v>309</v>
      </c>
      <c r="F152" s="222" t="s">
        <v>310</v>
      </c>
      <c r="G152" s="223" t="s">
        <v>189</v>
      </c>
      <c r="H152" s="224">
        <v>81.599999999999994</v>
      </c>
      <c r="I152" s="225"/>
      <c r="J152" s="226">
        <f>ROUND(I152*H152,2)</f>
        <v>0</v>
      </c>
      <c r="K152" s="222" t="s">
        <v>190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0.00084000000000000003</v>
      </c>
      <c r="R152" s="229">
        <f>Q152*H152</f>
        <v>0.068543999999999994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191</v>
      </c>
      <c r="AT152" s="231" t="s">
        <v>186</v>
      </c>
      <c r="AU152" s="231" t="s">
        <v>87</v>
      </c>
      <c r="AY152" s="18" t="s">
        <v>184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191</v>
      </c>
      <c r="BM152" s="231" t="s">
        <v>1097</v>
      </c>
    </row>
    <row r="153" s="13" customFormat="1">
      <c r="A153" s="13"/>
      <c r="B153" s="233"/>
      <c r="C153" s="234"/>
      <c r="D153" s="235" t="s">
        <v>193</v>
      </c>
      <c r="E153" s="236" t="s">
        <v>1</v>
      </c>
      <c r="F153" s="237" t="s">
        <v>194</v>
      </c>
      <c r="G153" s="234"/>
      <c r="H153" s="236" t="s">
        <v>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193</v>
      </c>
      <c r="AU153" s="243" t="s">
        <v>87</v>
      </c>
      <c r="AV153" s="13" t="s">
        <v>84</v>
      </c>
      <c r="AW153" s="13" t="s">
        <v>32</v>
      </c>
      <c r="AX153" s="13" t="s">
        <v>76</v>
      </c>
      <c r="AY153" s="243" t="s">
        <v>184</v>
      </c>
    </row>
    <row r="154" s="14" customFormat="1">
      <c r="A154" s="14"/>
      <c r="B154" s="244"/>
      <c r="C154" s="245"/>
      <c r="D154" s="235" t="s">
        <v>193</v>
      </c>
      <c r="E154" s="246" t="s">
        <v>1</v>
      </c>
      <c r="F154" s="247" t="s">
        <v>1098</v>
      </c>
      <c r="G154" s="245"/>
      <c r="H154" s="248">
        <v>81.599999999999994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193</v>
      </c>
      <c r="AU154" s="254" t="s">
        <v>87</v>
      </c>
      <c r="AV154" s="14" t="s">
        <v>87</v>
      </c>
      <c r="AW154" s="14" t="s">
        <v>32</v>
      </c>
      <c r="AX154" s="14" t="s">
        <v>76</v>
      </c>
      <c r="AY154" s="254" t="s">
        <v>184</v>
      </c>
    </row>
    <row r="155" s="15" customFormat="1">
      <c r="A155" s="15"/>
      <c r="B155" s="255"/>
      <c r="C155" s="256"/>
      <c r="D155" s="235" t="s">
        <v>193</v>
      </c>
      <c r="E155" s="257" t="s">
        <v>109</v>
      </c>
      <c r="F155" s="258" t="s">
        <v>128</v>
      </c>
      <c r="G155" s="256"/>
      <c r="H155" s="259">
        <v>81.599999999999994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5" t="s">
        <v>193</v>
      </c>
      <c r="AU155" s="265" t="s">
        <v>87</v>
      </c>
      <c r="AV155" s="15" t="s">
        <v>191</v>
      </c>
      <c r="AW155" s="15" t="s">
        <v>32</v>
      </c>
      <c r="AX155" s="15" t="s">
        <v>76</v>
      </c>
      <c r="AY155" s="265" t="s">
        <v>184</v>
      </c>
    </row>
    <row r="156" s="14" customFormat="1">
      <c r="A156" s="14"/>
      <c r="B156" s="244"/>
      <c r="C156" s="245"/>
      <c r="D156" s="235" t="s">
        <v>193</v>
      </c>
      <c r="E156" s="246" t="s">
        <v>1</v>
      </c>
      <c r="F156" s="247" t="s">
        <v>109</v>
      </c>
      <c r="G156" s="245"/>
      <c r="H156" s="248">
        <v>81.599999999999994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193</v>
      </c>
      <c r="AU156" s="254" t="s">
        <v>87</v>
      </c>
      <c r="AV156" s="14" t="s">
        <v>87</v>
      </c>
      <c r="AW156" s="14" t="s">
        <v>32</v>
      </c>
      <c r="AX156" s="14" t="s">
        <v>84</v>
      </c>
      <c r="AY156" s="254" t="s">
        <v>184</v>
      </c>
    </row>
    <row r="157" s="2" customFormat="1" ht="24.15" customHeight="1">
      <c r="A157" s="39"/>
      <c r="B157" s="40"/>
      <c r="C157" s="220" t="s">
        <v>232</v>
      </c>
      <c r="D157" s="220" t="s">
        <v>186</v>
      </c>
      <c r="E157" s="221" t="s">
        <v>318</v>
      </c>
      <c r="F157" s="222" t="s">
        <v>319</v>
      </c>
      <c r="G157" s="223" t="s">
        <v>189</v>
      </c>
      <c r="H157" s="224">
        <v>81.599999999999994</v>
      </c>
      <c r="I157" s="225"/>
      <c r="J157" s="226">
        <f>ROUND(I157*H157,2)</f>
        <v>0</v>
      </c>
      <c r="K157" s="222" t="s">
        <v>1099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191</v>
      </c>
      <c r="AT157" s="231" t="s">
        <v>186</v>
      </c>
      <c r="AU157" s="231" t="s">
        <v>87</v>
      </c>
      <c r="AY157" s="18" t="s">
        <v>184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191</v>
      </c>
      <c r="BM157" s="231" t="s">
        <v>1100</v>
      </c>
    </row>
    <row r="158" s="14" customFormat="1">
      <c r="A158" s="14"/>
      <c r="B158" s="244"/>
      <c r="C158" s="245"/>
      <c r="D158" s="235" t="s">
        <v>193</v>
      </c>
      <c r="E158" s="246" t="s">
        <v>1</v>
      </c>
      <c r="F158" s="247" t="s">
        <v>109</v>
      </c>
      <c r="G158" s="245"/>
      <c r="H158" s="248">
        <v>81.599999999999994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193</v>
      </c>
      <c r="AU158" s="254" t="s">
        <v>87</v>
      </c>
      <c r="AV158" s="14" t="s">
        <v>87</v>
      </c>
      <c r="AW158" s="14" t="s">
        <v>32</v>
      </c>
      <c r="AX158" s="14" t="s">
        <v>84</v>
      </c>
      <c r="AY158" s="254" t="s">
        <v>184</v>
      </c>
    </row>
    <row r="159" s="2" customFormat="1" ht="24.15" customHeight="1">
      <c r="A159" s="39"/>
      <c r="B159" s="40"/>
      <c r="C159" s="220" t="s">
        <v>237</v>
      </c>
      <c r="D159" s="220" t="s">
        <v>186</v>
      </c>
      <c r="E159" s="221" t="s">
        <v>332</v>
      </c>
      <c r="F159" s="222" t="s">
        <v>333</v>
      </c>
      <c r="G159" s="223" t="s">
        <v>259</v>
      </c>
      <c r="H159" s="224">
        <v>7.0199999999999996</v>
      </c>
      <c r="I159" s="225"/>
      <c r="J159" s="226">
        <f>ROUND(I159*H159,2)</f>
        <v>0</v>
      </c>
      <c r="K159" s="222" t="s">
        <v>190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191</v>
      </c>
      <c r="AT159" s="231" t="s">
        <v>186</v>
      </c>
      <c r="AU159" s="231" t="s">
        <v>87</v>
      </c>
      <c r="AY159" s="18" t="s">
        <v>184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191</v>
      </c>
      <c r="BM159" s="231" t="s">
        <v>1101</v>
      </c>
    </row>
    <row r="160" s="14" customFormat="1">
      <c r="A160" s="14"/>
      <c r="B160" s="244"/>
      <c r="C160" s="245"/>
      <c r="D160" s="235" t="s">
        <v>193</v>
      </c>
      <c r="E160" s="246" t="s">
        <v>120</v>
      </c>
      <c r="F160" s="247" t="s">
        <v>130</v>
      </c>
      <c r="G160" s="245"/>
      <c r="H160" s="248">
        <v>23.399999999999999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193</v>
      </c>
      <c r="AU160" s="254" t="s">
        <v>87</v>
      </c>
      <c r="AV160" s="14" t="s">
        <v>87</v>
      </c>
      <c r="AW160" s="14" t="s">
        <v>32</v>
      </c>
      <c r="AX160" s="14" t="s">
        <v>76</v>
      </c>
      <c r="AY160" s="254" t="s">
        <v>184</v>
      </c>
    </row>
    <row r="161" s="14" customFormat="1">
      <c r="A161" s="14"/>
      <c r="B161" s="244"/>
      <c r="C161" s="245"/>
      <c r="D161" s="235" t="s">
        <v>193</v>
      </c>
      <c r="E161" s="246" t="s">
        <v>125</v>
      </c>
      <c r="F161" s="247" t="s">
        <v>130</v>
      </c>
      <c r="G161" s="245"/>
      <c r="H161" s="248">
        <v>23.399999999999999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193</v>
      </c>
      <c r="AU161" s="254" t="s">
        <v>87</v>
      </c>
      <c r="AV161" s="14" t="s">
        <v>87</v>
      </c>
      <c r="AW161" s="14" t="s">
        <v>32</v>
      </c>
      <c r="AX161" s="14" t="s">
        <v>76</v>
      </c>
      <c r="AY161" s="254" t="s">
        <v>184</v>
      </c>
    </row>
    <row r="162" s="14" customFormat="1">
      <c r="A162" s="14"/>
      <c r="B162" s="244"/>
      <c r="C162" s="245"/>
      <c r="D162" s="235" t="s">
        <v>193</v>
      </c>
      <c r="E162" s="246" t="s">
        <v>1</v>
      </c>
      <c r="F162" s="247" t="s">
        <v>353</v>
      </c>
      <c r="G162" s="245"/>
      <c r="H162" s="248">
        <v>7.0199999999999996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193</v>
      </c>
      <c r="AU162" s="254" t="s">
        <v>87</v>
      </c>
      <c r="AV162" s="14" t="s">
        <v>87</v>
      </c>
      <c r="AW162" s="14" t="s">
        <v>32</v>
      </c>
      <c r="AX162" s="14" t="s">
        <v>84</v>
      </c>
      <c r="AY162" s="254" t="s">
        <v>184</v>
      </c>
    </row>
    <row r="163" s="2" customFormat="1" ht="24.15" customHeight="1">
      <c r="A163" s="39"/>
      <c r="B163" s="40"/>
      <c r="C163" s="220" t="s">
        <v>242</v>
      </c>
      <c r="D163" s="220" t="s">
        <v>186</v>
      </c>
      <c r="E163" s="221" t="s">
        <v>355</v>
      </c>
      <c r="F163" s="222" t="s">
        <v>356</v>
      </c>
      <c r="G163" s="223" t="s">
        <v>259</v>
      </c>
      <c r="H163" s="224">
        <v>16.379999999999999</v>
      </c>
      <c r="I163" s="225"/>
      <c r="J163" s="226">
        <f>ROUND(I163*H163,2)</f>
        <v>0</v>
      </c>
      <c r="K163" s="222" t="s">
        <v>190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191</v>
      </c>
      <c r="AT163" s="231" t="s">
        <v>186</v>
      </c>
      <c r="AU163" s="231" t="s">
        <v>87</v>
      </c>
      <c r="AY163" s="18" t="s">
        <v>184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191</v>
      </c>
      <c r="BM163" s="231" t="s">
        <v>1102</v>
      </c>
    </row>
    <row r="164" s="14" customFormat="1">
      <c r="A164" s="14"/>
      <c r="B164" s="244"/>
      <c r="C164" s="245"/>
      <c r="D164" s="235" t="s">
        <v>193</v>
      </c>
      <c r="E164" s="246" t="s">
        <v>1</v>
      </c>
      <c r="F164" s="247" t="s">
        <v>358</v>
      </c>
      <c r="G164" s="245"/>
      <c r="H164" s="248">
        <v>16.379999999999999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193</v>
      </c>
      <c r="AU164" s="254" t="s">
        <v>87</v>
      </c>
      <c r="AV164" s="14" t="s">
        <v>87</v>
      </c>
      <c r="AW164" s="14" t="s">
        <v>32</v>
      </c>
      <c r="AX164" s="14" t="s">
        <v>84</v>
      </c>
      <c r="AY164" s="254" t="s">
        <v>184</v>
      </c>
    </row>
    <row r="165" s="2" customFormat="1" ht="24.15" customHeight="1">
      <c r="A165" s="39"/>
      <c r="B165" s="40"/>
      <c r="C165" s="220" t="s">
        <v>247</v>
      </c>
      <c r="D165" s="220" t="s">
        <v>186</v>
      </c>
      <c r="E165" s="221" t="s">
        <v>360</v>
      </c>
      <c r="F165" s="222" t="s">
        <v>361</v>
      </c>
      <c r="G165" s="223" t="s">
        <v>259</v>
      </c>
      <c r="H165" s="224">
        <v>7.0199999999999996</v>
      </c>
      <c r="I165" s="225"/>
      <c r="J165" s="226">
        <f>ROUND(I165*H165,2)</f>
        <v>0</v>
      </c>
      <c r="K165" s="222" t="s">
        <v>190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191</v>
      </c>
      <c r="AT165" s="231" t="s">
        <v>186</v>
      </c>
      <c r="AU165" s="231" t="s">
        <v>87</v>
      </c>
      <c r="AY165" s="18" t="s">
        <v>184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191</v>
      </c>
      <c r="BM165" s="231" t="s">
        <v>1103</v>
      </c>
    </row>
    <row r="166" s="14" customFormat="1">
      <c r="A166" s="14"/>
      <c r="B166" s="244"/>
      <c r="C166" s="245"/>
      <c r="D166" s="235" t="s">
        <v>193</v>
      </c>
      <c r="E166" s="246" t="s">
        <v>1</v>
      </c>
      <c r="F166" s="247" t="s">
        <v>363</v>
      </c>
      <c r="G166" s="245"/>
      <c r="H166" s="248">
        <v>7.0199999999999996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193</v>
      </c>
      <c r="AU166" s="254" t="s">
        <v>87</v>
      </c>
      <c r="AV166" s="14" t="s">
        <v>87</v>
      </c>
      <c r="AW166" s="14" t="s">
        <v>32</v>
      </c>
      <c r="AX166" s="14" t="s">
        <v>84</v>
      </c>
      <c r="AY166" s="254" t="s">
        <v>184</v>
      </c>
    </row>
    <row r="167" s="2" customFormat="1" ht="24.15" customHeight="1">
      <c r="A167" s="39"/>
      <c r="B167" s="40"/>
      <c r="C167" s="220" t="s">
        <v>251</v>
      </c>
      <c r="D167" s="220" t="s">
        <v>186</v>
      </c>
      <c r="E167" s="221" t="s">
        <v>365</v>
      </c>
      <c r="F167" s="222" t="s">
        <v>366</v>
      </c>
      <c r="G167" s="223" t="s">
        <v>259</v>
      </c>
      <c r="H167" s="224">
        <v>16.379999999999999</v>
      </c>
      <c r="I167" s="225"/>
      <c r="J167" s="226">
        <f>ROUND(I167*H167,2)</f>
        <v>0</v>
      </c>
      <c r="K167" s="222" t="s">
        <v>190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191</v>
      </c>
      <c r="AT167" s="231" t="s">
        <v>186</v>
      </c>
      <c r="AU167" s="231" t="s">
        <v>87</v>
      </c>
      <c r="AY167" s="18" t="s">
        <v>184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191</v>
      </c>
      <c r="BM167" s="231" t="s">
        <v>1104</v>
      </c>
    </row>
    <row r="168" s="14" customFormat="1">
      <c r="A168" s="14"/>
      <c r="B168" s="244"/>
      <c r="C168" s="245"/>
      <c r="D168" s="235" t="s">
        <v>193</v>
      </c>
      <c r="E168" s="246" t="s">
        <v>1</v>
      </c>
      <c r="F168" s="247" t="s">
        <v>368</v>
      </c>
      <c r="G168" s="245"/>
      <c r="H168" s="248">
        <v>16.379999999999999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193</v>
      </c>
      <c r="AU168" s="254" t="s">
        <v>87</v>
      </c>
      <c r="AV168" s="14" t="s">
        <v>87</v>
      </c>
      <c r="AW168" s="14" t="s">
        <v>32</v>
      </c>
      <c r="AX168" s="14" t="s">
        <v>84</v>
      </c>
      <c r="AY168" s="254" t="s">
        <v>184</v>
      </c>
    </row>
    <row r="169" s="2" customFormat="1" ht="14.4" customHeight="1">
      <c r="A169" s="39"/>
      <c r="B169" s="40"/>
      <c r="C169" s="220" t="s">
        <v>256</v>
      </c>
      <c r="D169" s="220" t="s">
        <v>186</v>
      </c>
      <c r="E169" s="221" t="s">
        <v>370</v>
      </c>
      <c r="F169" s="222" t="s">
        <v>371</v>
      </c>
      <c r="G169" s="223" t="s">
        <v>372</v>
      </c>
      <c r="H169" s="224">
        <v>23.399999999999999</v>
      </c>
      <c r="I169" s="225"/>
      <c r="J169" s="226">
        <f>ROUND(I169*H169,2)</f>
        <v>0</v>
      </c>
      <c r="K169" s="222" t="s">
        <v>190</v>
      </c>
      <c r="L169" s="45"/>
      <c r="M169" s="227" t="s">
        <v>1</v>
      </c>
      <c r="N169" s="228" t="s">
        <v>41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191</v>
      </c>
      <c r="AT169" s="231" t="s">
        <v>186</v>
      </c>
      <c r="AU169" s="231" t="s">
        <v>87</v>
      </c>
      <c r="AY169" s="18" t="s">
        <v>184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191</v>
      </c>
      <c r="BM169" s="231" t="s">
        <v>1105</v>
      </c>
    </row>
    <row r="170" s="14" customFormat="1">
      <c r="A170" s="14"/>
      <c r="B170" s="244"/>
      <c r="C170" s="245"/>
      <c r="D170" s="235" t="s">
        <v>193</v>
      </c>
      <c r="E170" s="246" t="s">
        <v>1</v>
      </c>
      <c r="F170" s="247" t="s">
        <v>374</v>
      </c>
      <c r="G170" s="245"/>
      <c r="H170" s="248">
        <v>23.399999999999999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193</v>
      </c>
      <c r="AU170" s="254" t="s">
        <v>87</v>
      </c>
      <c r="AV170" s="14" t="s">
        <v>87</v>
      </c>
      <c r="AW170" s="14" t="s">
        <v>32</v>
      </c>
      <c r="AX170" s="14" t="s">
        <v>84</v>
      </c>
      <c r="AY170" s="254" t="s">
        <v>184</v>
      </c>
    </row>
    <row r="171" s="2" customFormat="1" ht="24.15" customHeight="1">
      <c r="A171" s="39"/>
      <c r="B171" s="40"/>
      <c r="C171" s="220" t="s">
        <v>8</v>
      </c>
      <c r="D171" s="220" t="s">
        <v>186</v>
      </c>
      <c r="E171" s="221" t="s">
        <v>376</v>
      </c>
      <c r="F171" s="222" t="s">
        <v>377</v>
      </c>
      <c r="G171" s="223" t="s">
        <v>378</v>
      </c>
      <c r="H171" s="224">
        <v>42.119999999999997</v>
      </c>
      <c r="I171" s="225"/>
      <c r="J171" s="226">
        <f>ROUND(I171*H171,2)</f>
        <v>0</v>
      </c>
      <c r="K171" s="222" t="s">
        <v>190</v>
      </c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191</v>
      </c>
      <c r="AT171" s="231" t="s">
        <v>186</v>
      </c>
      <c r="AU171" s="231" t="s">
        <v>87</v>
      </c>
      <c r="AY171" s="18" t="s">
        <v>184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191</v>
      </c>
      <c r="BM171" s="231" t="s">
        <v>1106</v>
      </c>
    </row>
    <row r="172" s="14" customFormat="1">
      <c r="A172" s="14"/>
      <c r="B172" s="244"/>
      <c r="C172" s="245"/>
      <c r="D172" s="235" t="s">
        <v>193</v>
      </c>
      <c r="E172" s="246" t="s">
        <v>1</v>
      </c>
      <c r="F172" s="247" t="s">
        <v>380</v>
      </c>
      <c r="G172" s="245"/>
      <c r="H172" s="248">
        <v>42.119999999999997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193</v>
      </c>
      <c r="AU172" s="254" t="s">
        <v>87</v>
      </c>
      <c r="AV172" s="14" t="s">
        <v>87</v>
      </c>
      <c r="AW172" s="14" t="s">
        <v>32</v>
      </c>
      <c r="AX172" s="14" t="s">
        <v>84</v>
      </c>
      <c r="AY172" s="254" t="s">
        <v>184</v>
      </c>
    </row>
    <row r="173" s="2" customFormat="1" ht="24.15" customHeight="1">
      <c r="A173" s="39"/>
      <c r="B173" s="40"/>
      <c r="C173" s="220" t="s">
        <v>266</v>
      </c>
      <c r="D173" s="220" t="s">
        <v>186</v>
      </c>
      <c r="E173" s="221" t="s">
        <v>382</v>
      </c>
      <c r="F173" s="222" t="s">
        <v>383</v>
      </c>
      <c r="G173" s="223" t="s">
        <v>372</v>
      </c>
      <c r="H173" s="224">
        <v>23.399999999999999</v>
      </c>
      <c r="I173" s="225"/>
      <c r="J173" s="226">
        <f>ROUND(I173*H173,2)</f>
        <v>0</v>
      </c>
      <c r="K173" s="222" t="s">
        <v>190</v>
      </c>
      <c r="L173" s="45"/>
      <c r="M173" s="227" t="s">
        <v>1</v>
      </c>
      <c r="N173" s="228" t="s">
        <v>41</v>
      </c>
      <c r="O173" s="92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191</v>
      </c>
      <c r="AT173" s="231" t="s">
        <v>186</v>
      </c>
      <c r="AU173" s="231" t="s">
        <v>87</v>
      </c>
      <c r="AY173" s="18" t="s">
        <v>184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84</v>
      </c>
      <c r="BK173" s="232">
        <f>ROUND(I173*H173,2)</f>
        <v>0</v>
      </c>
      <c r="BL173" s="18" t="s">
        <v>191</v>
      </c>
      <c r="BM173" s="231" t="s">
        <v>1107</v>
      </c>
    </row>
    <row r="174" s="14" customFormat="1">
      <c r="A174" s="14"/>
      <c r="B174" s="244"/>
      <c r="C174" s="245"/>
      <c r="D174" s="235" t="s">
        <v>193</v>
      </c>
      <c r="E174" s="246" t="s">
        <v>1</v>
      </c>
      <c r="F174" s="247" t="s">
        <v>130</v>
      </c>
      <c r="G174" s="245"/>
      <c r="H174" s="248">
        <v>23.399999999999999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193</v>
      </c>
      <c r="AU174" s="254" t="s">
        <v>87</v>
      </c>
      <c r="AV174" s="14" t="s">
        <v>87</v>
      </c>
      <c r="AW174" s="14" t="s">
        <v>32</v>
      </c>
      <c r="AX174" s="14" t="s">
        <v>84</v>
      </c>
      <c r="AY174" s="254" t="s">
        <v>184</v>
      </c>
    </row>
    <row r="175" s="2" customFormat="1" ht="14.4" customHeight="1">
      <c r="A175" s="39"/>
      <c r="B175" s="40"/>
      <c r="C175" s="277" t="s">
        <v>270</v>
      </c>
      <c r="D175" s="277" t="s">
        <v>401</v>
      </c>
      <c r="E175" s="278" t="s">
        <v>402</v>
      </c>
      <c r="F175" s="279" t="s">
        <v>403</v>
      </c>
      <c r="G175" s="280" t="s">
        <v>378</v>
      </c>
      <c r="H175" s="281">
        <v>42.119999999999997</v>
      </c>
      <c r="I175" s="282"/>
      <c r="J175" s="283">
        <f>ROUND(I175*H175,2)</f>
        <v>0</v>
      </c>
      <c r="K175" s="279" t="s">
        <v>190</v>
      </c>
      <c r="L175" s="284"/>
      <c r="M175" s="285" t="s">
        <v>1</v>
      </c>
      <c r="N175" s="286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226</v>
      </c>
      <c r="AT175" s="231" t="s">
        <v>401</v>
      </c>
      <c r="AU175" s="231" t="s">
        <v>87</v>
      </c>
      <c r="AY175" s="18" t="s">
        <v>184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191</v>
      </c>
      <c r="BM175" s="231" t="s">
        <v>1108</v>
      </c>
    </row>
    <row r="176" s="13" customFormat="1">
      <c r="A176" s="13"/>
      <c r="B176" s="233"/>
      <c r="C176" s="234"/>
      <c r="D176" s="235" t="s">
        <v>193</v>
      </c>
      <c r="E176" s="236" t="s">
        <v>1</v>
      </c>
      <c r="F176" s="237" t="s">
        <v>405</v>
      </c>
      <c r="G176" s="234"/>
      <c r="H176" s="236" t="s">
        <v>1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193</v>
      </c>
      <c r="AU176" s="243" t="s">
        <v>87</v>
      </c>
      <c r="AV176" s="13" t="s">
        <v>84</v>
      </c>
      <c r="AW176" s="13" t="s">
        <v>32</v>
      </c>
      <c r="AX176" s="13" t="s">
        <v>76</v>
      </c>
      <c r="AY176" s="243" t="s">
        <v>184</v>
      </c>
    </row>
    <row r="177" s="14" customFormat="1">
      <c r="A177" s="14"/>
      <c r="B177" s="244"/>
      <c r="C177" s="245"/>
      <c r="D177" s="235" t="s">
        <v>193</v>
      </c>
      <c r="E177" s="246" t="s">
        <v>1</v>
      </c>
      <c r="F177" s="247" t="s">
        <v>406</v>
      </c>
      <c r="G177" s="245"/>
      <c r="H177" s="248">
        <v>42.119999999999997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193</v>
      </c>
      <c r="AU177" s="254" t="s">
        <v>87</v>
      </c>
      <c r="AV177" s="14" t="s">
        <v>87</v>
      </c>
      <c r="AW177" s="14" t="s">
        <v>32</v>
      </c>
      <c r="AX177" s="14" t="s">
        <v>84</v>
      </c>
      <c r="AY177" s="254" t="s">
        <v>184</v>
      </c>
    </row>
    <row r="178" s="2" customFormat="1" ht="24.15" customHeight="1">
      <c r="A178" s="39"/>
      <c r="B178" s="40"/>
      <c r="C178" s="220" t="s">
        <v>275</v>
      </c>
      <c r="D178" s="220" t="s">
        <v>186</v>
      </c>
      <c r="E178" s="221" t="s">
        <v>360</v>
      </c>
      <c r="F178" s="222" t="s">
        <v>361</v>
      </c>
      <c r="G178" s="223" t="s">
        <v>259</v>
      </c>
      <c r="H178" s="224">
        <v>23.399999999999999</v>
      </c>
      <c r="I178" s="225"/>
      <c r="J178" s="226">
        <f>ROUND(I178*H178,2)</f>
        <v>0</v>
      </c>
      <c r="K178" s="222" t="s">
        <v>190</v>
      </c>
      <c r="L178" s="45"/>
      <c r="M178" s="227" t="s">
        <v>1</v>
      </c>
      <c r="N178" s="228" t="s">
        <v>41</v>
      </c>
      <c r="O178" s="92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191</v>
      </c>
      <c r="AT178" s="231" t="s">
        <v>186</v>
      </c>
      <c r="AU178" s="231" t="s">
        <v>87</v>
      </c>
      <c r="AY178" s="18" t="s">
        <v>184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84</v>
      </c>
      <c r="BK178" s="232">
        <f>ROUND(I178*H178,2)</f>
        <v>0</v>
      </c>
      <c r="BL178" s="18" t="s">
        <v>191</v>
      </c>
      <c r="BM178" s="231" t="s">
        <v>1109</v>
      </c>
    </row>
    <row r="179" s="13" customFormat="1">
      <c r="A179" s="13"/>
      <c r="B179" s="233"/>
      <c r="C179" s="234"/>
      <c r="D179" s="235" t="s">
        <v>193</v>
      </c>
      <c r="E179" s="236" t="s">
        <v>1</v>
      </c>
      <c r="F179" s="237" t="s">
        <v>194</v>
      </c>
      <c r="G179" s="234"/>
      <c r="H179" s="236" t="s">
        <v>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193</v>
      </c>
      <c r="AU179" s="243" t="s">
        <v>87</v>
      </c>
      <c r="AV179" s="13" t="s">
        <v>84</v>
      </c>
      <c r="AW179" s="13" t="s">
        <v>32</v>
      </c>
      <c r="AX179" s="13" t="s">
        <v>76</v>
      </c>
      <c r="AY179" s="243" t="s">
        <v>184</v>
      </c>
    </row>
    <row r="180" s="13" customFormat="1">
      <c r="A180" s="13"/>
      <c r="B180" s="233"/>
      <c r="C180" s="234"/>
      <c r="D180" s="235" t="s">
        <v>193</v>
      </c>
      <c r="E180" s="236" t="s">
        <v>1</v>
      </c>
      <c r="F180" s="237" t="s">
        <v>419</v>
      </c>
      <c r="G180" s="234"/>
      <c r="H180" s="236" t="s">
        <v>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193</v>
      </c>
      <c r="AU180" s="243" t="s">
        <v>87</v>
      </c>
      <c r="AV180" s="13" t="s">
        <v>84</v>
      </c>
      <c r="AW180" s="13" t="s">
        <v>32</v>
      </c>
      <c r="AX180" s="13" t="s">
        <v>76</v>
      </c>
      <c r="AY180" s="243" t="s">
        <v>184</v>
      </c>
    </row>
    <row r="181" s="14" customFormat="1">
      <c r="A181" s="14"/>
      <c r="B181" s="244"/>
      <c r="C181" s="245"/>
      <c r="D181" s="235" t="s">
        <v>193</v>
      </c>
      <c r="E181" s="246" t="s">
        <v>1</v>
      </c>
      <c r="F181" s="247" t="s">
        <v>120</v>
      </c>
      <c r="G181" s="245"/>
      <c r="H181" s="248">
        <v>23.399999999999999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193</v>
      </c>
      <c r="AU181" s="254" t="s">
        <v>87</v>
      </c>
      <c r="AV181" s="14" t="s">
        <v>87</v>
      </c>
      <c r="AW181" s="14" t="s">
        <v>32</v>
      </c>
      <c r="AX181" s="14" t="s">
        <v>76</v>
      </c>
      <c r="AY181" s="254" t="s">
        <v>184</v>
      </c>
    </row>
    <row r="182" s="15" customFormat="1">
      <c r="A182" s="15"/>
      <c r="B182" s="255"/>
      <c r="C182" s="256"/>
      <c r="D182" s="235" t="s">
        <v>193</v>
      </c>
      <c r="E182" s="257" t="s">
        <v>114</v>
      </c>
      <c r="F182" s="258" t="s">
        <v>128</v>
      </c>
      <c r="G182" s="256"/>
      <c r="H182" s="259">
        <v>23.399999999999999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5" t="s">
        <v>193</v>
      </c>
      <c r="AU182" s="265" t="s">
        <v>87</v>
      </c>
      <c r="AV182" s="15" t="s">
        <v>191</v>
      </c>
      <c r="AW182" s="15" t="s">
        <v>32</v>
      </c>
      <c r="AX182" s="15" t="s">
        <v>84</v>
      </c>
      <c r="AY182" s="265" t="s">
        <v>184</v>
      </c>
    </row>
    <row r="183" s="2" customFormat="1" ht="24.15" customHeight="1">
      <c r="A183" s="39"/>
      <c r="B183" s="40"/>
      <c r="C183" s="220" t="s">
        <v>279</v>
      </c>
      <c r="D183" s="220" t="s">
        <v>186</v>
      </c>
      <c r="E183" s="221" t="s">
        <v>422</v>
      </c>
      <c r="F183" s="222" t="s">
        <v>423</v>
      </c>
      <c r="G183" s="223" t="s">
        <v>259</v>
      </c>
      <c r="H183" s="224">
        <v>23.399999999999999</v>
      </c>
      <c r="I183" s="225"/>
      <c r="J183" s="226">
        <f>ROUND(I183*H183,2)</f>
        <v>0</v>
      </c>
      <c r="K183" s="222" t="s">
        <v>190</v>
      </c>
      <c r="L183" s="45"/>
      <c r="M183" s="227" t="s">
        <v>1</v>
      </c>
      <c r="N183" s="228" t="s">
        <v>41</v>
      </c>
      <c r="O183" s="92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1" t="s">
        <v>191</v>
      </c>
      <c r="AT183" s="231" t="s">
        <v>186</v>
      </c>
      <c r="AU183" s="231" t="s">
        <v>87</v>
      </c>
      <c r="AY183" s="18" t="s">
        <v>184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84</v>
      </c>
      <c r="BK183" s="232">
        <f>ROUND(I183*H183,2)</f>
        <v>0</v>
      </c>
      <c r="BL183" s="18" t="s">
        <v>191</v>
      </c>
      <c r="BM183" s="231" t="s">
        <v>1110</v>
      </c>
    </row>
    <row r="184" s="14" customFormat="1">
      <c r="A184" s="14"/>
      <c r="B184" s="244"/>
      <c r="C184" s="245"/>
      <c r="D184" s="235" t="s">
        <v>193</v>
      </c>
      <c r="E184" s="246" t="s">
        <v>1</v>
      </c>
      <c r="F184" s="247" t="s">
        <v>114</v>
      </c>
      <c r="G184" s="245"/>
      <c r="H184" s="248">
        <v>23.399999999999999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193</v>
      </c>
      <c r="AU184" s="254" t="s">
        <v>87</v>
      </c>
      <c r="AV184" s="14" t="s">
        <v>87</v>
      </c>
      <c r="AW184" s="14" t="s">
        <v>32</v>
      </c>
      <c r="AX184" s="14" t="s">
        <v>84</v>
      </c>
      <c r="AY184" s="254" t="s">
        <v>184</v>
      </c>
    </row>
    <row r="185" s="12" customFormat="1" ht="22.8" customHeight="1">
      <c r="A185" s="12"/>
      <c r="B185" s="204"/>
      <c r="C185" s="205"/>
      <c r="D185" s="206" t="s">
        <v>75</v>
      </c>
      <c r="E185" s="218" t="s">
        <v>191</v>
      </c>
      <c r="F185" s="218" t="s">
        <v>458</v>
      </c>
      <c r="G185" s="205"/>
      <c r="H185" s="205"/>
      <c r="I185" s="208"/>
      <c r="J185" s="219">
        <f>BK185</f>
        <v>0</v>
      </c>
      <c r="K185" s="205"/>
      <c r="L185" s="210"/>
      <c r="M185" s="211"/>
      <c r="N185" s="212"/>
      <c r="O185" s="212"/>
      <c r="P185" s="213">
        <f>SUM(P186:P189)</f>
        <v>0</v>
      </c>
      <c r="Q185" s="212"/>
      <c r="R185" s="213">
        <f>SUM(R186:R189)</f>
        <v>0.0050000000000000001</v>
      </c>
      <c r="S185" s="212"/>
      <c r="T185" s="214">
        <f>SUM(T186:T189)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84</v>
      </c>
      <c r="AT185" s="216" t="s">
        <v>75</v>
      </c>
      <c r="AU185" s="216" t="s">
        <v>84</v>
      </c>
      <c r="AY185" s="215" t="s">
        <v>184</v>
      </c>
      <c r="BK185" s="217">
        <f>SUM(BK186:BK189)</f>
        <v>0</v>
      </c>
    </row>
    <row r="186" s="2" customFormat="1" ht="14.4" customHeight="1">
      <c r="A186" s="39"/>
      <c r="B186" s="40"/>
      <c r="C186" s="220" t="s">
        <v>299</v>
      </c>
      <c r="D186" s="220" t="s">
        <v>186</v>
      </c>
      <c r="E186" s="221" t="s">
        <v>1111</v>
      </c>
      <c r="F186" s="222" t="s">
        <v>1112</v>
      </c>
      <c r="G186" s="223" t="s">
        <v>454</v>
      </c>
      <c r="H186" s="224">
        <v>1</v>
      </c>
      <c r="I186" s="225"/>
      <c r="J186" s="226">
        <f>ROUND(I186*H186,2)</f>
        <v>0</v>
      </c>
      <c r="K186" s="222" t="s">
        <v>1</v>
      </c>
      <c r="L186" s="45"/>
      <c r="M186" s="227" t="s">
        <v>1</v>
      </c>
      <c r="N186" s="228" t="s">
        <v>41</v>
      </c>
      <c r="O186" s="92"/>
      <c r="P186" s="229">
        <f>O186*H186</f>
        <v>0</v>
      </c>
      <c r="Q186" s="229">
        <v>0.0050000000000000001</v>
      </c>
      <c r="R186" s="229">
        <f>Q186*H186</f>
        <v>0.0050000000000000001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191</v>
      </c>
      <c r="AT186" s="231" t="s">
        <v>186</v>
      </c>
      <c r="AU186" s="231" t="s">
        <v>87</v>
      </c>
      <c r="AY186" s="18" t="s">
        <v>184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84</v>
      </c>
      <c r="BK186" s="232">
        <f>ROUND(I186*H186,2)</f>
        <v>0</v>
      </c>
      <c r="BL186" s="18" t="s">
        <v>191</v>
      </c>
      <c r="BM186" s="231" t="s">
        <v>1113</v>
      </c>
    </row>
    <row r="187" s="13" customFormat="1">
      <c r="A187" s="13"/>
      <c r="B187" s="233"/>
      <c r="C187" s="234"/>
      <c r="D187" s="235" t="s">
        <v>193</v>
      </c>
      <c r="E187" s="236" t="s">
        <v>1</v>
      </c>
      <c r="F187" s="237" t="s">
        <v>194</v>
      </c>
      <c r="G187" s="234"/>
      <c r="H187" s="236" t="s">
        <v>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193</v>
      </c>
      <c r="AU187" s="243" t="s">
        <v>87</v>
      </c>
      <c r="AV187" s="13" t="s">
        <v>84</v>
      </c>
      <c r="AW187" s="13" t="s">
        <v>32</v>
      </c>
      <c r="AX187" s="13" t="s">
        <v>76</v>
      </c>
      <c r="AY187" s="243" t="s">
        <v>184</v>
      </c>
    </row>
    <row r="188" s="13" customFormat="1">
      <c r="A188" s="13"/>
      <c r="B188" s="233"/>
      <c r="C188" s="234"/>
      <c r="D188" s="235" t="s">
        <v>193</v>
      </c>
      <c r="E188" s="236" t="s">
        <v>1</v>
      </c>
      <c r="F188" s="237" t="s">
        <v>1114</v>
      </c>
      <c r="G188" s="234"/>
      <c r="H188" s="236" t="s">
        <v>1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193</v>
      </c>
      <c r="AU188" s="243" t="s">
        <v>87</v>
      </c>
      <c r="AV188" s="13" t="s">
        <v>84</v>
      </c>
      <c r="AW188" s="13" t="s">
        <v>32</v>
      </c>
      <c r="AX188" s="13" t="s">
        <v>76</v>
      </c>
      <c r="AY188" s="243" t="s">
        <v>184</v>
      </c>
    </row>
    <row r="189" s="14" customFormat="1">
      <c r="A189" s="14"/>
      <c r="B189" s="244"/>
      <c r="C189" s="245"/>
      <c r="D189" s="235" t="s">
        <v>193</v>
      </c>
      <c r="E189" s="246" t="s">
        <v>1</v>
      </c>
      <c r="F189" s="247" t="s">
        <v>1115</v>
      </c>
      <c r="G189" s="245"/>
      <c r="H189" s="248">
        <v>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193</v>
      </c>
      <c r="AU189" s="254" t="s">
        <v>87</v>
      </c>
      <c r="AV189" s="14" t="s">
        <v>87</v>
      </c>
      <c r="AW189" s="14" t="s">
        <v>32</v>
      </c>
      <c r="AX189" s="14" t="s">
        <v>84</v>
      </c>
      <c r="AY189" s="254" t="s">
        <v>184</v>
      </c>
    </row>
    <row r="190" s="12" customFormat="1" ht="22.8" customHeight="1">
      <c r="A190" s="12"/>
      <c r="B190" s="204"/>
      <c r="C190" s="205"/>
      <c r="D190" s="206" t="s">
        <v>75</v>
      </c>
      <c r="E190" s="218" t="s">
        <v>210</v>
      </c>
      <c r="F190" s="218" t="s">
        <v>474</v>
      </c>
      <c r="G190" s="205"/>
      <c r="H190" s="205"/>
      <c r="I190" s="208"/>
      <c r="J190" s="219">
        <f>BK190</f>
        <v>0</v>
      </c>
      <c r="K190" s="205"/>
      <c r="L190" s="210"/>
      <c r="M190" s="211"/>
      <c r="N190" s="212"/>
      <c r="O190" s="212"/>
      <c r="P190" s="213">
        <f>SUM(P191:P202)</f>
        <v>0</v>
      </c>
      <c r="Q190" s="212"/>
      <c r="R190" s="213">
        <f>SUM(R191:R202)</f>
        <v>22.096260000000001</v>
      </c>
      <c r="S190" s="212"/>
      <c r="T190" s="214">
        <f>SUM(T191:T202)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84</v>
      </c>
      <c r="AT190" s="216" t="s">
        <v>75</v>
      </c>
      <c r="AU190" s="216" t="s">
        <v>84</v>
      </c>
      <c r="AY190" s="215" t="s">
        <v>184</v>
      </c>
      <c r="BK190" s="217">
        <f>SUM(BK191:BK202)</f>
        <v>0</v>
      </c>
    </row>
    <row r="191" s="2" customFormat="1" ht="14.4" customHeight="1">
      <c r="A191" s="39"/>
      <c r="B191" s="40"/>
      <c r="C191" s="220" t="s">
        <v>7</v>
      </c>
      <c r="D191" s="220" t="s">
        <v>186</v>
      </c>
      <c r="E191" s="221" t="s">
        <v>476</v>
      </c>
      <c r="F191" s="222" t="s">
        <v>477</v>
      </c>
      <c r="G191" s="223" t="s">
        <v>189</v>
      </c>
      <c r="H191" s="224">
        <v>18</v>
      </c>
      <c r="I191" s="225"/>
      <c r="J191" s="226">
        <f>ROUND(I191*H191,2)</f>
        <v>0</v>
      </c>
      <c r="K191" s="222" t="s">
        <v>190</v>
      </c>
      <c r="L191" s="45"/>
      <c r="M191" s="227" t="s">
        <v>1</v>
      </c>
      <c r="N191" s="228" t="s">
        <v>41</v>
      </c>
      <c r="O191" s="92"/>
      <c r="P191" s="229">
        <f>O191*H191</f>
        <v>0</v>
      </c>
      <c r="Q191" s="229">
        <v>0.57499999999999996</v>
      </c>
      <c r="R191" s="229">
        <f>Q191*H191</f>
        <v>10.35</v>
      </c>
      <c r="S191" s="229">
        <v>0</v>
      </c>
      <c r="T191" s="23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1" t="s">
        <v>191</v>
      </c>
      <c r="AT191" s="231" t="s">
        <v>186</v>
      </c>
      <c r="AU191" s="231" t="s">
        <v>87</v>
      </c>
      <c r="AY191" s="18" t="s">
        <v>184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84</v>
      </c>
      <c r="BK191" s="232">
        <f>ROUND(I191*H191,2)</f>
        <v>0</v>
      </c>
      <c r="BL191" s="18" t="s">
        <v>191</v>
      </c>
      <c r="BM191" s="231" t="s">
        <v>1116</v>
      </c>
    </row>
    <row r="192" s="14" customFormat="1">
      <c r="A192" s="14"/>
      <c r="B192" s="244"/>
      <c r="C192" s="245"/>
      <c r="D192" s="235" t="s">
        <v>193</v>
      </c>
      <c r="E192" s="246" t="s">
        <v>1</v>
      </c>
      <c r="F192" s="247" t="s">
        <v>102</v>
      </c>
      <c r="G192" s="245"/>
      <c r="H192" s="248">
        <v>18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193</v>
      </c>
      <c r="AU192" s="254" t="s">
        <v>87</v>
      </c>
      <c r="AV192" s="14" t="s">
        <v>87</v>
      </c>
      <c r="AW192" s="14" t="s">
        <v>32</v>
      </c>
      <c r="AX192" s="14" t="s">
        <v>84</v>
      </c>
      <c r="AY192" s="254" t="s">
        <v>184</v>
      </c>
    </row>
    <row r="193" s="2" customFormat="1" ht="24.15" customHeight="1">
      <c r="A193" s="39"/>
      <c r="B193" s="40"/>
      <c r="C193" s="220" t="s">
        <v>308</v>
      </c>
      <c r="D193" s="220" t="s">
        <v>186</v>
      </c>
      <c r="E193" s="221" t="s">
        <v>501</v>
      </c>
      <c r="F193" s="222" t="s">
        <v>502</v>
      </c>
      <c r="G193" s="223" t="s">
        <v>189</v>
      </c>
      <c r="H193" s="224">
        <v>18</v>
      </c>
      <c r="I193" s="225"/>
      <c r="J193" s="226">
        <f>ROUND(I193*H193,2)</f>
        <v>0</v>
      </c>
      <c r="K193" s="222" t="s">
        <v>190</v>
      </c>
      <c r="L193" s="45"/>
      <c r="M193" s="227" t="s">
        <v>1</v>
      </c>
      <c r="N193" s="228" t="s">
        <v>41</v>
      </c>
      <c r="O193" s="92"/>
      <c r="P193" s="229">
        <f>O193*H193</f>
        <v>0</v>
      </c>
      <c r="Q193" s="229">
        <v>0.18462999999999999</v>
      </c>
      <c r="R193" s="229">
        <f>Q193*H193</f>
        <v>3.32334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191</v>
      </c>
      <c r="AT193" s="231" t="s">
        <v>186</v>
      </c>
      <c r="AU193" s="231" t="s">
        <v>87</v>
      </c>
      <c r="AY193" s="18" t="s">
        <v>184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191</v>
      </c>
      <c r="BM193" s="231" t="s">
        <v>1117</v>
      </c>
    </row>
    <row r="194" s="14" customFormat="1">
      <c r="A194" s="14"/>
      <c r="B194" s="244"/>
      <c r="C194" s="245"/>
      <c r="D194" s="235" t="s">
        <v>193</v>
      </c>
      <c r="E194" s="246" t="s">
        <v>1</v>
      </c>
      <c r="F194" s="247" t="s">
        <v>102</v>
      </c>
      <c r="G194" s="245"/>
      <c r="H194" s="248">
        <v>18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193</v>
      </c>
      <c r="AU194" s="254" t="s">
        <v>87</v>
      </c>
      <c r="AV194" s="14" t="s">
        <v>87</v>
      </c>
      <c r="AW194" s="14" t="s">
        <v>32</v>
      </c>
      <c r="AX194" s="14" t="s">
        <v>84</v>
      </c>
      <c r="AY194" s="254" t="s">
        <v>184</v>
      </c>
    </row>
    <row r="195" s="2" customFormat="1" ht="24.15" customHeight="1">
      <c r="A195" s="39"/>
      <c r="B195" s="40"/>
      <c r="C195" s="220" t="s">
        <v>317</v>
      </c>
      <c r="D195" s="220" t="s">
        <v>186</v>
      </c>
      <c r="E195" s="221" t="s">
        <v>481</v>
      </c>
      <c r="F195" s="222" t="s">
        <v>482</v>
      </c>
      <c r="G195" s="223" t="s">
        <v>189</v>
      </c>
      <c r="H195" s="224">
        <v>18</v>
      </c>
      <c r="I195" s="225"/>
      <c r="J195" s="226">
        <f>ROUND(I195*H195,2)</f>
        <v>0</v>
      </c>
      <c r="K195" s="222" t="s">
        <v>190</v>
      </c>
      <c r="L195" s="45"/>
      <c r="M195" s="227" t="s">
        <v>1</v>
      </c>
      <c r="N195" s="228" t="s">
        <v>41</v>
      </c>
      <c r="O195" s="92"/>
      <c r="P195" s="229">
        <f>O195*H195</f>
        <v>0</v>
      </c>
      <c r="Q195" s="229">
        <v>0.33206000000000002</v>
      </c>
      <c r="R195" s="229">
        <f>Q195*H195</f>
        <v>5.9770800000000008</v>
      </c>
      <c r="S195" s="229">
        <v>0</v>
      </c>
      <c r="T195" s="23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1" t="s">
        <v>191</v>
      </c>
      <c r="AT195" s="231" t="s">
        <v>186</v>
      </c>
      <c r="AU195" s="231" t="s">
        <v>87</v>
      </c>
      <c r="AY195" s="18" t="s">
        <v>184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84</v>
      </c>
      <c r="BK195" s="232">
        <f>ROUND(I195*H195,2)</f>
        <v>0</v>
      </c>
      <c r="BL195" s="18" t="s">
        <v>191</v>
      </c>
      <c r="BM195" s="231" t="s">
        <v>1118</v>
      </c>
    </row>
    <row r="196" s="14" customFormat="1">
      <c r="A196" s="14"/>
      <c r="B196" s="244"/>
      <c r="C196" s="245"/>
      <c r="D196" s="235" t="s">
        <v>193</v>
      </c>
      <c r="E196" s="246" t="s">
        <v>1</v>
      </c>
      <c r="F196" s="247" t="s">
        <v>102</v>
      </c>
      <c r="G196" s="245"/>
      <c r="H196" s="248">
        <v>18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193</v>
      </c>
      <c r="AU196" s="254" t="s">
        <v>87</v>
      </c>
      <c r="AV196" s="14" t="s">
        <v>87</v>
      </c>
      <c r="AW196" s="14" t="s">
        <v>32</v>
      </c>
      <c r="AX196" s="14" t="s">
        <v>84</v>
      </c>
      <c r="AY196" s="254" t="s">
        <v>184</v>
      </c>
    </row>
    <row r="197" s="2" customFormat="1" ht="24.15" customHeight="1">
      <c r="A197" s="39"/>
      <c r="B197" s="40"/>
      <c r="C197" s="220" t="s">
        <v>321</v>
      </c>
      <c r="D197" s="220" t="s">
        <v>186</v>
      </c>
      <c r="E197" s="221" t="s">
        <v>489</v>
      </c>
      <c r="F197" s="222" t="s">
        <v>490</v>
      </c>
      <c r="G197" s="223" t="s">
        <v>189</v>
      </c>
      <c r="H197" s="224">
        <v>18</v>
      </c>
      <c r="I197" s="225"/>
      <c r="J197" s="226">
        <f>ROUND(I197*H197,2)</f>
        <v>0</v>
      </c>
      <c r="K197" s="222" t="s">
        <v>190</v>
      </c>
      <c r="L197" s="45"/>
      <c r="M197" s="227" t="s">
        <v>1</v>
      </c>
      <c r="N197" s="228" t="s">
        <v>41</v>
      </c>
      <c r="O197" s="92"/>
      <c r="P197" s="229">
        <f>O197*H197</f>
        <v>0</v>
      </c>
      <c r="Q197" s="229">
        <v>0.0060099999999999997</v>
      </c>
      <c r="R197" s="229">
        <f>Q197*H197</f>
        <v>0.10818</v>
      </c>
      <c r="S197" s="229">
        <v>0</v>
      </c>
      <c r="T197" s="23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1" t="s">
        <v>191</v>
      </c>
      <c r="AT197" s="231" t="s">
        <v>186</v>
      </c>
      <c r="AU197" s="231" t="s">
        <v>87</v>
      </c>
      <c r="AY197" s="18" t="s">
        <v>184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84</v>
      </c>
      <c r="BK197" s="232">
        <f>ROUND(I197*H197,2)</f>
        <v>0</v>
      </c>
      <c r="BL197" s="18" t="s">
        <v>191</v>
      </c>
      <c r="BM197" s="231" t="s">
        <v>1119</v>
      </c>
    </row>
    <row r="198" s="14" customFormat="1">
      <c r="A198" s="14"/>
      <c r="B198" s="244"/>
      <c r="C198" s="245"/>
      <c r="D198" s="235" t="s">
        <v>193</v>
      </c>
      <c r="E198" s="246" t="s">
        <v>1</v>
      </c>
      <c r="F198" s="247" t="s">
        <v>102</v>
      </c>
      <c r="G198" s="245"/>
      <c r="H198" s="248">
        <v>18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193</v>
      </c>
      <c r="AU198" s="254" t="s">
        <v>87</v>
      </c>
      <c r="AV198" s="14" t="s">
        <v>87</v>
      </c>
      <c r="AW198" s="14" t="s">
        <v>32</v>
      </c>
      <c r="AX198" s="14" t="s">
        <v>84</v>
      </c>
      <c r="AY198" s="254" t="s">
        <v>184</v>
      </c>
    </row>
    <row r="199" s="2" customFormat="1" ht="14.4" customHeight="1">
      <c r="A199" s="39"/>
      <c r="B199" s="40"/>
      <c r="C199" s="220" t="s">
        <v>327</v>
      </c>
      <c r="D199" s="220" t="s">
        <v>186</v>
      </c>
      <c r="E199" s="221" t="s">
        <v>493</v>
      </c>
      <c r="F199" s="222" t="s">
        <v>494</v>
      </c>
      <c r="G199" s="223" t="s">
        <v>189</v>
      </c>
      <c r="H199" s="224">
        <v>18</v>
      </c>
      <c r="I199" s="225"/>
      <c r="J199" s="226">
        <f>ROUND(I199*H199,2)</f>
        <v>0</v>
      </c>
      <c r="K199" s="222" t="s">
        <v>190</v>
      </c>
      <c r="L199" s="45"/>
      <c r="M199" s="227" t="s">
        <v>1</v>
      </c>
      <c r="N199" s="228" t="s">
        <v>41</v>
      </c>
      <c r="O199" s="92"/>
      <c r="P199" s="229">
        <f>O199*H199</f>
        <v>0</v>
      </c>
      <c r="Q199" s="229">
        <v>0.00021000000000000001</v>
      </c>
      <c r="R199" s="229">
        <f>Q199*H199</f>
        <v>0.0037800000000000004</v>
      </c>
      <c r="S199" s="229">
        <v>0</v>
      </c>
      <c r="T199" s="23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1" t="s">
        <v>191</v>
      </c>
      <c r="AT199" s="231" t="s">
        <v>186</v>
      </c>
      <c r="AU199" s="231" t="s">
        <v>87</v>
      </c>
      <c r="AY199" s="18" t="s">
        <v>184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84</v>
      </c>
      <c r="BK199" s="232">
        <f>ROUND(I199*H199,2)</f>
        <v>0</v>
      </c>
      <c r="BL199" s="18" t="s">
        <v>191</v>
      </c>
      <c r="BM199" s="231" t="s">
        <v>1120</v>
      </c>
    </row>
    <row r="200" s="14" customFormat="1">
      <c r="A200" s="14"/>
      <c r="B200" s="244"/>
      <c r="C200" s="245"/>
      <c r="D200" s="235" t="s">
        <v>193</v>
      </c>
      <c r="E200" s="246" t="s">
        <v>1</v>
      </c>
      <c r="F200" s="247" t="s">
        <v>139</v>
      </c>
      <c r="G200" s="245"/>
      <c r="H200" s="248">
        <v>18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193</v>
      </c>
      <c r="AU200" s="254" t="s">
        <v>87</v>
      </c>
      <c r="AV200" s="14" t="s">
        <v>87</v>
      </c>
      <c r="AW200" s="14" t="s">
        <v>32</v>
      </c>
      <c r="AX200" s="14" t="s">
        <v>84</v>
      </c>
      <c r="AY200" s="254" t="s">
        <v>184</v>
      </c>
    </row>
    <row r="201" s="2" customFormat="1" ht="24.15" customHeight="1">
      <c r="A201" s="39"/>
      <c r="B201" s="40"/>
      <c r="C201" s="220" t="s">
        <v>331</v>
      </c>
      <c r="D201" s="220" t="s">
        <v>186</v>
      </c>
      <c r="E201" s="221" t="s">
        <v>497</v>
      </c>
      <c r="F201" s="222" t="s">
        <v>498</v>
      </c>
      <c r="G201" s="223" t="s">
        <v>189</v>
      </c>
      <c r="H201" s="224">
        <v>18</v>
      </c>
      <c r="I201" s="225"/>
      <c r="J201" s="226">
        <f>ROUND(I201*H201,2)</f>
        <v>0</v>
      </c>
      <c r="K201" s="222" t="s">
        <v>190</v>
      </c>
      <c r="L201" s="45"/>
      <c r="M201" s="227" t="s">
        <v>1</v>
      </c>
      <c r="N201" s="228" t="s">
        <v>41</v>
      </c>
      <c r="O201" s="92"/>
      <c r="P201" s="229">
        <f>O201*H201</f>
        <v>0</v>
      </c>
      <c r="Q201" s="229">
        <v>0.12966</v>
      </c>
      <c r="R201" s="229">
        <f>Q201*H201</f>
        <v>2.3338799999999997</v>
      </c>
      <c r="S201" s="229">
        <v>0</v>
      </c>
      <c r="T201" s="23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1" t="s">
        <v>191</v>
      </c>
      <c r="AT201" s="231" t="s">
        <v>186</v>
      </c>
      <c r="AU201" s="231" t="s">
        <v>87</v>
      </c>
      <c r="AY201" s="18" t="s">
        <v>184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84</v>
      </c>
      <c r="BK201" s="232">
        <f>ROUND(I201*H201,2)</f>
        <v>0</v>
      </c>
      <c r="BL201" s="18" t="s">
        <v>191</v>
      </c>
      <c r="BM201" s="231" t="s">
        <v>1121</v>
      </c>
    </row>
    <row r="202" s="14" customFormat="1">
      <c r="A202" s="14"/>
      <c r="B202" s="244"/>
      <c r="C202" s="245"/>
      <c r="D202" s="235" t="s">
        <v>193</v>
      </c>
      <c r="E202" s="246" t="s">
        <v>1</v>
      </c>
      <c r="F202" s="247" t="s">
        <v>139</v>
      </c>
      <c r="G202" s="245"/>
      <c r="H202" s="248">
        <v>18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193</v>
      </c>
      <c r="AU202" s="254" t="s">
        <v>87</v>
      </c>
      <c r="AV202" s="14" t="s">
        <v>87</v>
      </c>
      <c r="AW202" s="14" t="s">
        <v>32</v>
      </c>
      <c r="AX202" s="14" t="s">
        <v>84</v>
      </c>
      <c r="AY202" s="254" t="s">
        <v>184</v>
      </c>
    </row>
    <row r="203" s="12" customFormat="1" ht="22.8" customHeight="1">
      <c r="A203" s="12"/>
      <c r="B203" s="204"/>
      <c r="C203" s="205"/>
      <c r="D203" s="206" t="s">
        <v>75</v>
      </c>
      <c r="E203" s="218" t="s">
        <v>226</v>
      </c>
      <c r="F203" s="218" t="s">
        <v>517</v>
      </c>
      <c r="G203" s="205"/>
      <c r="H203" s="205"/>
      <c r="I203" s="208"/>
      <c r="J203" s="219">
        <f>BK203</f>
        <v>0</v>
      </c>
      <c r="K203" s="205"/>
      <c r="L203" s="210"/>
      <c r="M203" s="211"/>
      <c r="N203" s="212"/>
      <c r="O203" s="212"/>
      <c r="P203" s="213">
        <f>SUM(P204:P290)</f>
        <v>0</v>
      </c>
      <c r="Q203" s="212"/>
      <c r="R203" s="213">
        <f>SUM(R204:R290)</f>
        <v>1.1626172000000001</v>
      </c>
      <c r="S203" s="212"/>
      <c r="T203" s="214">
        <f>SUM(T204:T290)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5" t="s">
        <v>84</v>
      </c>
      <c r="AT203" s="216" t="s">
        <v>75</v>
      </c>
      <c r="AU203" s="216" t="s">
        <v>84</v>
      </c>
      <c r="AY203" s="215" t="s">
        <v>184</v>
      </c>
      <c r="BK203" s="217">
        <f>SUM(BK204:BK290)</f>
        <v>0</v>
      </c>
    </row>
    <row r="204" s="2" customFormat="1" ht="14.4" customHeight="1">
      <c r="A204" s="39"/>
      <c r="B204" s="40"/>
      <c r="C204" s="220" t="s">
        <v>354</v>
      </c>
      <c r="D204" s="220" t="s">
        <v>186</v>
      </c>
      <c r="E204" s="221" t="s">
        <v>1122</v>
      </c>
      <c r="F204" s="222" t="s">
        <v>1123</v>
      </c>
      <c r="G204" s="223" t="s">
        <v>454</v>
      </c>
      <c r="H204" s="224">
        <v>8</v>
      </c>
      <c r="I204" s="225"/>
      <c r="J204" s="226">
        <f>ROUND(I204*H204,2)</f>
        <v>0</v>
      </c>
      <c r="K204" s="222" t="s">
        <v>1</v>
      </c>
      <c r="L204" s="45"/>
      <c r="M204" s="227" t="s">
        <v>1</v>
      </c>
      <c r="N204" s="228" t="s">
        <v>41</v>
      </c>
      <c r="O204" s="92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1" t="s">
        <v>191</v>
      </c>
      <c r="AT204" s="231" t="s">
        <v>186</v>
      </c>
      <c r="AU204" s="231" t="s">
        <v>87</v>
      </c>
      <c r="AY204" s="18" t="s">
        <v>184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84</v>
      </c>
      <c r="BK204" s="232">
        <f>ROUND(I204*H204,2)</f>
        <v>0</v>
      </c>
      <c r="BL204" s="18" t="s">
        <v>191</v>
      </c>
      <c r="BM204" s="231" t="s">
        <v>1124</v>
      </c>
    </row>
    <row r="205" s="13" customFormat="1">
      <c r="A205" s="13"/>
      <c r="B205" s="233"/>
      <c r="C205" s="234"/>
      <c r="D205" s="235" t="s">
        <v>193</v>
      </c>
      <c r="E205" s="236" t="s">
        <v>1</v>
      </c>
      <c r="F205" s="237" t="s">
        <v>194</v>
      </c>
      <c r="G205" s="234"/>
      <c r="H205" s="236" t="s">
        <v>1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193</v>
      </c>
      <c r="AU205" s="243" t="s">
        <v>87</v>
      </c>
      <c r="AV205" s="13" t="s">
        <v>84</v>
      </c>
      <c r="AW205" s="13" t="s">
        <v>32</v>
      </c>
      <c r="AX205" s="13" t="s">
        <v>76</v>
      </c>
      <c r="AY205" s="243" t="s">
        <v>184</v>
      </c>
    </row>
    <row r="206" s="14" customFormat="1">
      <c r="A206" s="14"/>
      <c r="B206" s="244"/>
      <c r="C206" s="245"/>
      <c r="D206" s="235" t="s">
        <v>193</v>
      </c>
      <c r="E206" s="246" t="s">
        <v>1</v>
      </c>
      <c r="F206" s="247" t="s">
        <v>226</v>
      </c>
      <c r="G206" s="245"/>
      <c r="H206" s="248">
        <v>8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193</v>
      </c>
      <c r="AU206" s="254" t="s">
        <v>87</v>
      </c>
      <c r="AV206" s="14" t="s">
        <v>87</v>
      </c>
      <c r="AW206" s="14" t="s">
        <v>32</v>
      </c>
      <c r="AX206" s="14" t="s">
        <v>84</v>
      </c>
      <c r="AY206" s="254" t="s">
        <v>184</v>
      </c>
    </row>
    <row r="207" s="2" customFormat="1" ht="24.15" customHeight="1">
      <c r="A207" s="39"/>
      <c r="B207" s="40"/>
      <c r="C207" s="220" t="s">
        <v>359</v>
      </c>
      <c r="D207" s="220" t="s">
        <v>186</v>
      </c>
      <c r="E207" s="221" t="s">
        <v>1008</v>
      </c>
      <c r="F207" s="222" t="s">
        <v>1125</v>
      </c>
      <c r="G207" s="223" t="s">
        <v>217</v>
      </c>
      <c r="H207" s="224">
        <v>40</v>
      </c>
      <c r="I207" s="225"/>
      <c r="J207" s="226">
        <f>ROUND(I207*H207,2)</f>
        <v>0</v>
      </c>
      <c r="K207" s="222" t="s">
        <v>1</v>
      </c>
      <c r="L207" s="45"/>
      <c r="M207" s="227" t="s">
        <v>1</v>
      </c>
      <c r="N207" s="228" t="s">
        <v>41</v>
      </c>
      <c r="O207" s="92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1" t="s">
        <v>191</v>
      </c>
      <c r="AT207" s="231" t="s">
        <v>186</v>
      </c>
      <c r="AU207" s="231" t="s">
        <v>87</v>
      </c>
      <c r="AY207" s="18" t="s">
        <v>184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84</v>
      </c>
      <c r="BK207" s="232">
        <f>ROUND(I207*H207,2)</f>
        <v>0</v>
      </c>
      <c r="BL207" s="18" t="s">
        <v>191</v>
      </c>
      <c r="BM207" s="231" t="s">
        <v>1126</v>
      </c>
    </row>
    <row r="208" s="13" customFormat="1">
      <c r="A208" s="13"/>
      <c r="B208" s="233"/>
      <c r="C208" s="234"/>
      <c r="D208" s="235" t="s">
        <v>193</v>
      </c>
      <c r="E208" s="236" t="s">
        <v>1</v>
      </c>
      <c r="F208" s="237" t="s">
        <v>1127</v>
      </c>
      <c r="G208" s="234"/>
      <c r="H208" s="236" t="s">
        <v>1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193</v>
      </c>
      <c r="AU208" s="243" t="s">
        <v>87</v>
      </c>
      <c r="AV208" s="13" t="s">
        <v>84</v>
      </c>
      <c r="AW208" s="13" t="s">
        <v>32</v>
      </c>
      <c r="AX208" s="13" t="s">
        <v>76</v>
      </c>
      <c r="AY208" s="243" t="s">
        <v>184</v>
      </c>
    </row>
    <row r="209" s="14" customFormat="1">
      <c r="A209" s="14"/>
      <c r="B209" s="244"/>
      <c r="C209" s="245"/>
      <c r="D209" s="235" t="s">
        <v>193</v>
      </c>
      <c r="E209" s="246" t="s">
        <v>1</v>
      </c>
      <c r="F209" s="247" t="s">
        <v>1128</v>
      </c>
      <c r="G209" s="245"/>
      <c r="H209" s="248">
        <v>40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193</v>
      </c>
      <c r="AU209" s="254" t="s">
        <v>87</v>
      </c>
      <c r="AV209" s="14" t="s">
        <v>87</v>
      </c>
      <c r="AW209" s="14" t="s">
        <v>32</v>
      </c>
      <c r="AX209" s="14" t="s">
        <v>76</v>
      </c>
      <c r="AY209" s="254" t="s">
        <v>184</v>
      </c>
    </row>
    <row r="210" s="15" customFormat="1">
      <c r="A210" s="15"/>
      <c r="B210" s="255"/>
      <c r="C210" s="256"/>
      <c r="D210" s="235" t="s">
        <v>193</v>
      </c>
      <c r="E210" s="257" t="s">
        <v>136</v>
      </c>
      <c r="F210" s="258" t="s">
        <v>128</v>
      </c>
      <c r="G210" s="256"/>
      <c r="H210" s="259">
        <v>40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5" t="s">
        <v>193</v>
      </c>
      <c r="AU210" s="265" t="s">
        <v>87</v>
      </c>
      <c r="AV210" s="15" t="s">
        <v>191</v>
      </c>
      <c r="AW210" s="15" t="s">
        <v>32</v>
      </c>
      <c r="AX210" s="15" t="s">
        <v>84</v>
      </c>
      <c r="AY210" s="265" t="s">
        <v>184</v>
      </c>
    </row>
    <row r="211" s="2" customFormat="1" ht="14.4" customHeight="1">
      <c r="A211" s="39"/>
      <c r="B211" s="40"/>
      <c r="C211" s="277" t="s">
        <v>364</v>
      </c>
      <c r="D211" s="277" t="s">
        <v>401</v>
      </c>
      <c r="E211" s="278" t="s">
        <v>537</v>
      </c>
      <c r="F211" s="279" t="s">
        <v>538</v>
      </c>
      <c r="G211" s="280" t="s">
        <v>217</v>
      </c>
      <c r="H211" s="281">
        <v>40.600000000000001</v>
      </c>
      <c r="I211" s="282"/>
      <c r="J211" s="283">
        <f>ROUND(I211*H211,2)</f>
        <v>0</v>
      </c>
      <c r="K211" s="279" t="s">
        <v>190</v>
      </c>
      <c r="L211" s="284"/>
      <c r="M211" s="285" t="s">
        <v>1</v>
      </c>
      <c r="N211" s="286" t="s">
        <v>41</v>
      </c>
      <c r="O211" s="92"/>
      <c r="P211" s="229">
        <f>O211*H211</f>
        <v>0</v>
      </c>
      <c r="Q211" s="229">
        <v>0.00036999999999999999</v>
      </c>
      <c r="R211" s="229">
        <f>Q211*H211</f>
        <v>0.015022000000000001</v>
      </c>
      <c r="S211" s="229">
        <v>0</v>
      </c>
      <c r="T211" s="23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1" t="s">
        <v>226</v>
      </c>
      <c r="AT211" s="231" t="s">
        <v>401</v>
      </c>
      <c r="AU211" s="231" t="s">
        <v>87</v>
      </c>
      <c r="AY211" s="18" t="s">
        <v>184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84</v>
      </c>
      <c r="BK211" s="232">
        <f>ROUND(I211*H211,2)</f>
        <v>0</v>
      </c>
      <c r="BL211" s="18" t="s">
        <v>191</v>
      </c>
      <c r="BM211" s="231" t="s">
        <v>1129</v>
      </c>
    </row>
    <row r="212" s="14" customFormat="1">
      <c r="A212" s="14"/>
      <c r="B212" s="244"/>
      <c r="C212" s="245"/>
      <c r="D212" s="235" t="s">
        <v>193</v>
      </c>
      <c r="E212" s="246" t="s">
        <v>1</v>
      </c>
      <c r="F212" s="247" t="s">
        <v>540</v>
      </c>
      <c r="G212" s="245"/>
      <c r="H212" s="248">
        <v>40.600000000000001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193</v>
      </c>
      <c r="AU212" s="254" t="s">
        <v>87</v>
      </c>
      <c r="AV212" s="14" t="s">
        <v>87</v>
      </c>
      <c r="AW212" s="14" t="s">
        <v>32</v>
      </c>
      <c r="AX212" s="14" t="s">
        <v>84</v>
      </c>
      <c r="AY212" s="254" t="s">
        <v>184</v>
      </c>
    </row>
    <row r="213" s="2" customFormat="1" ht="24.15" customHeight="1">
      <c r="A213" s="39"/>
      <c r="B213" s="40"/>
      <c r="C213" s="220" t="s">
        <v>369</v>
      </c>
      <c r="D213" s="220" t="s">
        <v>186</v>
      </c>
      <c r="E213" s="221" t="s">
        <v>1130</v>
      </c>
      <c r="F213" s="222" t="s">
        <v>1131</v>
      </c>
      <c r="G213" s="223" t="s">
        <v>217</v>
      </c>
      <c r="H213" s="224">
        <v>100</v>
      </c>
      <c r="I213" s="225"/>
      <c r="J213" s="226">
        <f>ROUND(I213*H213,2)</f>
        <v>0</v>
      </c>
      <c r="K213" s="222" t="s">
        <v>1</v>
      </c>
      <c r="L213" s="45"/>
      <c r="M213" s="227" t="s">
        <v>1</v>
      </c>
      <c r="N213" s="228" t="s">
        <v>41</v>
      </c>
      <c r="O213" s="92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191</v>
      </c>
      <c r="AT213" s="231" t="s">
        <v>186</v>
      </c>
      <c r="AU213" s="231" t="s">
        <v>87</v>
      </c>
      <c r="AY213" s="18" t="s">
        <v>184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84</v>
      </c>
      <c r="BK213" s="232">
        <f>ROUND(I213*H213,2)</f>
        <v>0</v>
      </c>
      <c r="BL213" s="18" t="s">
        <v>191</v>
      </c>
      <c r="BM213" s="231" t="s">
        <v>1132</v>
      </c>
    </row>
    <row r="214" s="13" customFormat="1">
      <c r="A214" s="13"/>
      <c r="B214" s="233"/>
      <c r="C214" s="234"/>
      <c r="D214" s="235" t="s">
        <v>193</v>
      </c>
      <c r="E214" s="236" t="s">
        <v>1</v>
      </c>
      <c r="F214" s="237" t="s">
        <v>1127</v>
      </c>
      <c r="G214" s="234"/>
      <c r="H214" s="236" t="s">
        <v>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193</v>
      </c>
      <c r="AU214" s="243" t="s">
        <v>87</v>
      </c>
      <c r="AV214" s="13" t="s">
        <v>84</v>
      </c>
      <c r="AW214" s="13" t="s">
        <v>32</v>
      </c>
      <c r="AX214" s="13" t="s">
        <v>76</v>
      </c>
      <c r="AY214" s="243" t="s">
        <v>184</v>
      </c>
    </row>
    <row r="215" s="14" customFormat="1">
      <c r="A215" s="14"/>
      <c r="B215" s="244"/>
      <c r="C215" s="245"/>
      <c r="D215" s="235" t="s">
        <v>193</v>
      </c>
      <c r="E215" s="246" t="s">
        <v>1</v>
      </c>
      <c r="F215" s="247" t="s">
        <v>1133</v>
      </c>
      <c r="G215" s="245"/>
      <c r="H215" s="248">
        <v>100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193</v>
      </c>
      <c r="AU215" s="254" t="s">
        <v>87</v>
      </c>
      <c r="AV215" s="14" t="s">
        <v>87</v>
      </c>
      <c r="AW215" s="14" t="s">
        <v>32</v>
      </c>
      <c r="AX215" s="14" t="s">
        <v>76</v>
      </c>
      <c r="AY215" s="254" t="s">
        <v>184</v>
      </c>
    </row>
    <row r="216" s="15" customFormat="1">
      <c r="A216" s="15"/>
      <c r="B216" s="255"/>
      <c r="C216" s="256"/>
      <c r="D216" s="235" t="s">
        <v>193</v>
      </c>
      <c r="E216" s="257" t="s">
        <v>1079</v>
      </c>
      <c r="F216" s="258" t="s">
        <v>128</v>
      </c>
      <c r="G216" s="256"/>
      <c r="H216" s="259">
        <v>100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5" t="s">
        <v>193</v>
      </c>
      <c r="AU216" s="265" t="s">
        <v>87</v>
      </c>
      <c r="AV216" s="15" t="s">
        <v>191</v>
      </c>
      <c r="AW216" s="15" t="s">
        <v>32</v>
      </c>
      <c r="AX216" s="15" t="s">
        <v>84</v>
      </c>
      <c r="AY216" s="265" t="s">
        <v>184</v>
      </c>
    </row>
    <row r="217" s="2" customFormat="1" ht="14.4" customHeight="1">
      <c r="A217" s="39"/>
      <c r="B217" s="40"/>
      <c r="C217" s="277" t="s">
        <v>375</v>
      </c>
      <c r="D217" s="277" t="s">
        <v>401</v>
      </c>
      <c r="E217" s="278" t="s">
        <v>1134</v>
      </c>
      <c r="F217" s="279" t="s">
        <v>1135</v>
      </c>
      <c r="G217" s="280" t="s">
        <v>217</v>
      </c>
      <c r="H217" s="281">
        <v>101.5</v>
      </c>
      <c r="I217" s="282"/>
      <c r="J217" s="283">
        <f>ROUND(I217*H217,2)</f>
        <v>0</v>
      </c>
      <c r="K217" s="279" t="s">
        <v>190</v>
      </c>
      <c r="L217" s="284"/>
      <c r="M217" s="285" t="s">
        <v>1</v>
      </c>
      <c r="N217" s="286" t="s">
        <v>41</v>
      </c>
      <c r="O217" s="92"/>
      <c r="P217" s="229">
        <f>O217*H217</f>
        <v>0</v>
      </c>
      <c r="Q217" s="229">
        <v>0.0014400000000000001</v>
      </c>
      <c r="R217" s="229">
        <f>Q217*H217</f>
        <v>0.14616000000000001</v>
      </c>
      <c r="S217" s="229">
        <v>0</v>
      </c>
      <c r="T217" s="23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1" t="s">
        <v>226</v>
      </c>
      <c r="AT217" s="231" t="s">
        <v>401</v>
      </c>
      <c r="AU217" s="231" t="s">
        <v>87</v>
      </c>
      <c r="AY217" s="18" t="s">
        <v>184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84</v>
      </c>
      <c r="BK217" s="232">
        <f>ROUND(I217*H217,2)</f>
        <v>0</v>
      </c>
      <c r="BL217" s="18" t="s">
        <v>191</v>
      </c>
      <c r="BM217" s="231" t="s">
        <v>1136</v>
      </c>
    </row>
    <row r="218" s="14" customFormat="1">
      <c r="A218" s="14"/>
      <c r="B218" s="244"/>
      <c r="C218" s="245"/>
      <c r="D218" s="235" t="s">
        <v>193</v>
      </c>
      <c r="E218" s="246" t="s">
        <v>1</v>
      </c>
      <c r="F218" s="247" t="s">
        <v>1137</v>
      </c>
      <c r="G218" s="245"/>
      <c r="H218" s="248">
        <v>101.5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193</v>
      </c>
      <c r="AU218" s="254" t="s">
        <v>87</v>
      </c>
      <c r="AV218" s="14" t="s">
        <v>87</v>
      </c>
      <c r="AW218" s="14" t="s">
        <v>32</v>
      </c>
      <c r="AX218" s="14" t="s">
        <v>84</v>
      </c>
      <c r="AY218" s="254" t="s">
        <v>184</v>
      </c>
    </row>
    <row r="219" s="2" customFormat="1" ht="24.15" customHeight="1">
      <c r="A219" s="39"/>
      <c r="B219" s="40"/>
      <c r="C219" s="220" t="s">
        <v>381</v>
      </c>
      <c r="D219" s="220" t="s">
        <v>186</v>
      </c>
      <c r="E219" s="221" t="s">
        <v>565</v>
      </c>
      <c r="F219" s="222" t="s">
        <v>566</v>
      </c>
      <c r="G219" s="223" t="s">
        <v>454</v>
      </c>
      <c r="H219" s="224">
        <v>3</v>
      </c>
      <c r="I219" s="225"/>
      <c r="J219" s="226">
        <f>ROUND(I219*H219,2)</f>
        <v>0</v>
      </c>
      <c r="K219" s="222" t="s">
        <v>190</v>
      </c>
      <c r="L219" s="45"/>
      <c r="M219" s="227" t="s">
        <v>1</v>
      </c>
      <c r="N219" s="228" t="s">
        <v>41</v>
      </c>
      <c r="O219" s="92"/>
      <c r="P219" s="229">
        <f>O219*H219</f>
        <v>0</v>
      </c>
      <c r="Q219" s="229">
        <v>0.00167</v>
      </c>
      <c r="R219" s="229">
        <f>Q219*H219</f>
        <v>0.0050100000000000006</v>
      </c>
      <c r="S219" s="229">
        <v>0</v>
      </c>
      <c r="T219" s="23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1" t="s">
        <v>191</v>
      </c>
      <c r="AT219" s="231" t="s">
        <v>186</v>
      </c>
      <c r="AU219" s="231" t="s">
        <v>87</v>
      </c>
      <c r="AY219" s="18" t="s">
        <v>184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84</v>
      </c>
      <c r="BK219" s="232">
        <f>ROUND(I219*H219,2)</f>
        <v>0</v>
      </c>
      <c r="BL219" s="18" t="s">
        <v>191</v>
      </c>
      <c r="BM219" s="231" t="s">
        <v>1138</v>
      </c>
    </row>
    <row r="220" s="13" customFormat="1">
      <c r="A220" s="13"/>
      <c r="B220" s="233"/>
      <c r="C220" s="234"/>
      <c r="D220" s="235" t="s">
        <v>193</v>
      </c>
      <c r="E220" s="236" t="s">
        <v>1</v>
      </c>
      <c r="F220" s="237" t="s">
        <v>1127</v>
      </c>
      <c r="G220" s="234"/>
      <c r="H220" s="236" t="s">
        <v>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193</v>
      </c>
      <c r="AU220" s="243" t="s">
        <v>87</v>
      </c>
      <c r="AV220" s="13" t="s">
        <v>84</v>
      </c>
      <c r="AW220" s="13" t="s">
        <v>32</v>
      </c>
      <c r="AX220" s="13" t="s">
        <v>76</v>
      </c>
      <c r="AY220" s="243" t="s">
        <v>184</v>
      </c>
    </row>
    <row r="221" s="14" customFormat="1">
      <c r="A221" s="14"/>
      <c r="B221" s="244"/>
      <c r="C221" s="245"/>
      <c r="D221" s="235" t="s">
        <v>193</v>
      </c>
      <c r="E221" s="246" t="s">
        <v>1</v>
      </c>
      <c r="F221" s="247" t="s">
        <v>576</v>
      </c>
      <c r="G221" s="245"/>
      <c r="H221" s="248">
        <v>3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193</v>
      </c>
      <c r="AU221" s="254" t="s">
        <v>87</v>
      </c>
      <c r="AV221" s="14" t="s">
        <v>87</v>
      </c>
      <c r="AW221" s="14" t="s">
        <v>32</v>
      </c>
      <c r="AX221" s="14" t="s">
        <v>84</v>
      </c>
      <c r="AY221" s="254" t="s">
        <v>184</v>
      </c>
    </row>
    <row r="222" s="2" customFormat="1" ht="24.15" customHeight="1">
      <c r="A222" s="39"/>
      <c r="B222" s="40"/>
      <c r="C222" s="277" t="s">
        <v>386</v>
      </c>
      <c r="D222" s="277" t="s">
        <v>401</v>
      </c>
      <c r="E222" s="278" t="s">
        <v>1139</v>
      </c>
      <c r="F222" s="279" t="s">
        <v>1140</v>
      </c>
      <c r="G222" s="280" t="s">
        <v>454</v>
      </c>
      <c r="H222" s="281">
        <v>2.02</v>
      </c>
      <c r="I222" s="282"/>
      <c r="J222" s="283">
        <f>ROUND(I222*H222,2)</f>
        <v>0</v>
      </c>
      <c r="K222" s="279" t="s">
        <v>1</v>
      </c>
      <c r="L222" s="284"/>
      <c r="M222" s="285" t="s">
        <v>1</v>
      </c>
      <c r="N222" s="286" t="s">
        <v>41</v>
      </c>
      <c r="O222" s="92"/>
      <c r="P222" s="229">
        <f>O222*H222</f>
        <v>0</v>
      </c>
      <c r="Q222" s="229">
        <v>0.0041999999999999997</v>
      </c>
      <c r="R222" s="229">
        <f>Q222*H222</f>
        <v>0.0084840000000000002</v>
      </c>
      <c r="S222" s="229">
        <v>0</v>
      </c>
      <c r="T222" s="23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1" t="s">
        <v>226</v>
      </c>
      <c r="AT222" s="231" t="s">
        <v>401</v>
      </c>
      <c r="AU222" s="231" t="s">
        <v>87</v>
      </c>
      <c r="AY222" s="18" t="s">
        <v>184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84</v>
      </c>
      <c r="BK222" s="232">
        <f>ROUND(I222*H222,2)</f>
        <v>0</v>
      </c>
      <c r="BL222" s="18" t="s">
        <v>191</v>
      </c>
      <c r="BM222" s="231" t="s">
        <v>1141</v>
      </c>
    </row>
    <row r="223" s="13" customFormat="1">
      <c r="A223" s="13"/>
      <c r="B223" s="233"/>
      <c r="C223" s="234"/>
      <c r="D223" s="235" t="s">
        <v>193</v>
      </c>
      <c r="E223" s="236" t="s">
        <v>1</v>
      </c>
      <c r="F223" s="237" t="s">
        <v>1127</v>
      </c>
      <c r="G223" s="234"/>
      <c r="H223" s="236" t="s">
        <v>1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193</v>
      </c>
      <c r="AU223" s="243" t="s">
        <v>87</v>
      </c>
      <c r="AV223" s="13" t="s">
        <v>84</v>
      </c>
      <c r="AW223" s="13" t="s">
        <v>32</v>
      </c>
      <c r="AX223" s="13" t="s">
        <v>76</v>
      </c>
      <c r="AY223" s="243" t="s">
        <v>184</v>
      </c>
    </row>
    <row r="224" s="14" customFormat="1">
      <c r="A224" s="14"/>
      <c r="B224" s="244"/>
      <c r="C224" s="245"/>
      <c r="D224" s="235" t="s">
        <v>193</v>
      </c>
      <c r="E224" s="246" t="s">
        <v>1</v>
      </c>
      <c r="F224" s="247" t="s">
        <v>1142</v>
      </c>
      <c r="G224" s="245"/>
      <c r="H224" s="248">
        <v>2.02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193</v>
      </c>
      <c r="AU224" s="254" t="s">
        <v>87</v>
      </c>
      <c r="AV224" s="14" t="s">
        <v>87</v>
      </c>
      <c r="AW224" s="14" t="s">
        <v>32</v>
      </c>
      <c r="AX224" s="14" t="s">
        <v>84</v>
      </c>
      <c r="AY224" s="254" t="s">
        <v>184</v>
      </c>
    </row>
    <row r="225" s="2" customFormat="1" ht="24.15" customHeight="1">
      <c r="A225" s="39"/>
      <c r="B225" s="40"/>
      <c r="C225" s="277" t="s">
        <v>392</v>
      </c>
      <c r="D225" s="277" t="s">
        <v>401</v>
      </c>
      <c r="E225" s="278" t="s">
        <v>1143</v>
      </c>
      <c r="F225" s="279" t="s">
        <v>1144</v>
      </c>
      <c r="G225" s="280" t="s">
        <v>454</v>
      </c>
      <c r="H225" s="281">
        <v>1.02</v>
      </c>
      <c r="I225" s="282"/>
      <c r="J225" s="283">
        <f>ROUND(I225*H225,2)</f>
        <v>0</v>
      </c>
      <c r="K225" s="279" t="s">
        <v>190</v>
      </c>
      <c r="L225" s="284"/>
      <c r="M225" s="285" t="s">
        <v>1</v>
      </c>
      <c r="N225" s="286" t="s">
        <v>41</v>
      </c>
      <c r="O225" s="92"/>
      <c r="P225" s="229">
        <f>O225*H225</f>
        <v>0</v>
      </c>
      <c r="Q225" s="229">
        <v>0.0038</v>
      </c>
      <c r="R225" s="229">
        <f>Q225*H225</f>
        <v>0.0038760000000000001</v>
      </c>
      <c r="S225" s="229">
        <v>0</v>
      </c>
      <c r="T225" s="23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1" t="s">
        <v>226</v>
      </c>
      <c r="AT225" s="231" t="s">
        <v>401</v>
      </c>
      <c r="AU225" s="231" t="s">
        <v>87</v>
      </c>
      <c r="AY225" s="18" t="s">
        <v>184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84</v>
      </c>
      <c r="BK225" s="232">
        <f>ROUND(I225*H225,2)</f>
        <v>0</v>
      </c>
      <c r="BL225" s="18" t="s">
        <v>191</v>
      </c>
      <c r="BM225" s="231" t="s">
        <v>1145</v>
      </c>
    </row>
    <row r="226" s="13" customFormat="1">
      <c r="A226" s="13"/>
      <c r="B226" s="233"/>
      <c r="C226" s="234"/>
      <c r="D226" s="235" t="s">
        <v>193</v>
      </c>
      <c r="E226" s="236" t="s">
        <v>1</v>
      </c>
      <c r="F226" s="237" t="s">
        <v>1127</v>
      </c>
      <c r="G226" s="234"/>
      <c r="H226" s="236" t="s">
        <v>1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193</v>
      </c>
      <c r="AU226" s="243" t="s">
        <v>87</v>
      </c>
      <c r="AV226" s="13" t="s">
        <v>84</v>
      </c>
      <c r="AW226" s="13" t="s">
        <v>32</v>
      </c>
      <c r="AX226" s="13" t="s">
        <v>76</v>
      </c>
      <c r="AY226" s="243" t="s">
        <v>184</v>
      </c>
    </row>
    <row r="227" s="14" customFormat="1">
      <c r="A227" s="14"/>
      <c r="B227" s="244"/>
      <c r="C227" s="245"/>
      <c r="D227" s="235" t="s">
        <v>193</v>
      </c>
      <c r="E227" s="246" t="s">
        <v>1</v>
      </c>
      <c r="F227" s="247" t="s">
        <v>581</v>
      </c>
      <c r="G227" s="245"/>
      <c r="H227" s="248">
        <v>1.02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193</v>
      </c>
      <c r="AU227" s="254" t="s">
        <v>87</v>
      </c>
      <c r="AV227" s="14" t="s">
        <v>87</v>
      </c>
      <c r="AW227" s="14" t="s">
        <v>32</v>
      </c>
      <c r="AX227" s="14" t="s">
        <v>84</v>
      </c>
      <c r="AY227" s="254" t="s">
        <v>184</v>
      </c>
    </row>
    <row r="228" s="2" customFormat="1" ht="24.15" customHeight="1">
      <c r="A228" s="39"/>
      <c r="B228" s="40"/>
      <c r="C228" s="220" t="s">
        <v>400</v>
      </c>
      <c r="D228" s="220" t="s">
        <v>186</v>
      </c>
      <c r="E228" s="221" t="s">
        <v>573</v>
      </c>
      <c r="F228" s="222" t="s">
        <v>574</v>
      </c>
      <c r="G228" s="223" t="s">
        <v>454</v>
      </c>
      <c r="H228" s="224">
        <v>1</v>
      </c>
      <c r="I228" s="225"/>
      <c r="J228" s="226">
        <f>ROUND(I228*H228,2)</f>
        <v>0</v>
      </c>
      <c r="K228" s="222" t="s">
        <v>190</v>
      </c>
      <c r="L228" s="45"/>
      <c r="M228" s="227" t="s">
        <v>1</v>
      </c>
      <c r="N228" s="228" t="s">
        <v>41</v>
      </c>
      <c r="O228" s="92"/>
      <c r="P228" s="229">
        <f>O228*H228</f>
        <v>0</v>
      </c>
      <c r="Q228" s="229">
        <v>0.0017099999999999999</v>
      </c>
      <c r="R228" s="229">
        <f>Q228*H228</f>
        <v>0.0017099999999999999</v>
      </c>
      <c r="S228" s="229">
        <v>0</v>
      </c>
      <c r="T228" s="23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1" t="s">
        <v>191</v>
      </c>
      <c r="AT228" s="231" t="s">
        <v>186</v>
      </c>
      <c r="AU228" s="231" t="s">
        <v>87</v>
      </c>
      <c r="AY228" s="18" t="s">
        <v>184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84</v>
      </c>
      <c r="BK228" s="232">
        <f>ROUND(I228*H228,2)</f>
        <v>0</v>
      </c>
      <c r="BL228" s="18" t="s">
        <v>191</v>
      </c>
      <c r="BM228" s="231" t="s">
        <v>1146</v>
      </c>
    </row>
    <row r="229" s="13" customFormat="1">
      <c r="A229" s="13"/>
      <c r="B229" s="233"/>
      <c r="C229" s="234"/>
      <c r="D229" s="235" t="s">
        <v>193</v>
      </c>
      <c r="E229" s="236" t="s">
        <v>1</v>
      </c>
      <c r="F229" s="237" t="s">
        <v>1127</v>
      </c>
      <c r="G229" s="234"/>
      <c r="H229" s="236" t="s">
        <v>1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193</v>
      </c>
      <c r="AU229" s="243" t="s">
        <v>87</v>
      </c>
      <c r="AV229" s="13" t="s">
        <v>84</v>
      </c>
      <c r="AW229" s="13" t="s">
        <v>32</v>
      </c>
      <c r="AX229" s="13" t="s">
        <v>76</v>
      </c>
      <c r="AY229" s="243" t="s">
        <v>184</v>
      </c>
    </row>
    <row r="230" s="14" customFormat="1">
      <c r="A230" s="14"/>
      <c r="B230" s="244"/>
      <c r="C230" s="245"/>
      <c r="D230" s="235" t="s">
        <v>193</v>
      </c>
      <c r="E230" s="246" t="s">
        <v>1</v>
      </c>
      <c r="F230" s="247" t="s">
        <v>84</v>
      </c>
      <c r="G230" s="245"/>
      <c r="H230" s="248">
        <v>1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193</v>
      </c>
      <c r="AU230" s="254" t="s">
        <v>87</v>
      </c>
      <c r="AV230" s="14" t="s">
        <v>87</v>
      </c>
      <c r="AW230" s="14" t="s">
        <v>32</v>
      </c>
      <c r="AX230" s="14" t="s">
        <v>84</v>
      </c>
      <c r="AY230" s="254" t="s">
        <v>184</v>
      </c>
    </row>
    <row r="231" s="2" customFormat="1" ht="24.15" customHeight="1">
      <c r="A231" s="39"/>
      <c r="B231" s="40"/>
      <c r="C231" s="277" t="s">
        <v>407</v>
      </c>
      <c r="D231" s="277" t="s">
        <v>401</v>
      </c>
      <c r="E231" s="278" t="s">
        <v>1147</v>
      </c>
      <c r="F231" s="279" t="s">
        <v>1148</v>
      </c>
      <c r="G231" s="280" t="s">
        <v>454</v>
      </c>
      <c r="H231" s="281">
        <v>1.02</v>
      </c>
      <c r="I231" s="282"/>
      <c r="J231" s="283">
        <f>ROUND(I231*H231,2)</f>
        <v>0</v>
      </c>
      <c r="K231" s="279" t="s">
        <v>1</v>
      </c>
      <c r="L231" s="284"/>
      <c r="M231" s="285" t="s">
        <v>1</v>
      </c>
      <c r="N231" s="286" t="s">
        <v>41</v>
      </c>
      <c r="O231" s="92"/>
      <c r="P231" s="229">
        <f>O231*H231</f>
        <v>0</v>
      </c>
      <c r="Q231" s="229">
        <v>0.0149</v>
      </c>
      <c r="R231" s="229">
        <f>Q231*H231</f>
        <v>0.015198</v>
      </c>
      <c r="S231" s="229">
        <v>0</v>
      </c>
      <c r="T231" s="23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1" t="s">
        <v>226</v>
      </c>
      <c r="AT231" s="231" t="s">
        <v>401</v>
      </c>
      <c r="AU231" s="231" t="s">
        <v>87</v>
      </c>
      <c r="AY231" s="18" t="s">
        <v>184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84</v>
      </c>
      <c r="BK231" s="232">
        <f>ROUND(I231*H231,2)</f>
        <v>0</v>
      </c>
      <c r="BL231" s="18" t="s">
        <v>191</v>
      </c>
      <c r="BM231" s="231" t="s">
        <v>1149</v>
      </c>
    </row>
    <row r="232" s="13" customFormat="1">
      <c r="A232" s="13"/>
      <c r="B232" s="233"/>
      <c r="C232" s="234"/>
      <c r="D232" s="235" t="s">
        <v>193</v>
      </c>
      <c r="E232" s="236" t="s">
        <v>1</v>
      </c>
      <c r="F232" s="237" t="s">
        <v>1127</v>
      </c>
      <c r="G232" s="234"/>
      <c r="H232" s="236" t="s">
        <v>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193</v>
      </c>
      <c r="AU232" s="243" t="s">
        <v>87</v>
      </c>
      <c r="AV232" s="13" t="s">
        <v>84</v>
      </c>
      <c r="AW232" s="13" t="s">
        <v>32</v>
      </c>
      <c r="AX232" s="13" t="s">
        <v>76</v>
      </c>
      <c r="AY232" s="243" t="s">
        <v>184</v>
      </c>
    </row>
    <row r="233" s="14" customFormat="1">
      <c r="A233" s="14"/>
      <c r="B233" s="244"/>
      <c r="C233" s="245"/>
      <c r="D233" s="235" t="s">
        <v>193</v>
      </c>
      <c r="E233" s="246" t="s">
        <v>1</v>
      </c>
      <c r="F233" s="247" t="s">
        <v>581</v>
      </c>
      <c r="G233" s="245"/>
      <c r="H233" s="248">
        <v>1.02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193</v>
      </c>
      <c r="AU233" s="254" t="s">
        <v>87</v>
      </c>
      <c r="AV233" s="14" t="s">
        <v>87</v>
      </c>
      <c r="AW233" s="14" t="s">
        <v>32</v>
      </c>
      <c r="AX233" s="14" t="s">
        <v>84</v>
      </c>
      <c r="AY233" s="254" t="s">
        <v>184</v>
      </c>
    </row>
    <row r="234" s="2" customFormat="1" ht="24.15" customHeight="1">
      <c r="A234" s="39"/>
      <c r="B234" s="40"/>
      <c r="C234" s="277" t="s">
        <v>412</v>
      </c>
      <c r="D234" s="277" t="s">
        <v>401</v>
      </c>
      <c r="E234" s="278" t="s">
        <v>1150</v>
      </c>
      <c r="F234" s="279" t="s">
        <v>1151</v>
      </c>
      <c r="G234" s="280" t="s">
        <v>454</v>
      </c>
      <c r="H234" s="281">
        <v>2.02</v>
      </c>
      <c r="I234" s="282"/>
      <c r="J234" s="283">
        <f>ROUND(I234*H234,2)</f>
        <v>0</v>
      </c>
      <c r="K234" s="279" t="s">
        <v>1</v>
      </c>
      <c r="L234" s="284"/>
      <c r="M234" s="285" t="s">
        <v>1</v>
      </c>
      <c r="N234" s="286" t="s">
        <v>41</v>
      </c>
      <c r="O234" s="92"/>
      <c r="P234" s="229">
        <f>O234*H234</f>
        <v>0</v>
      </c>
      <c r="Q234" s="229">
        <v>0.0014499999999999999</v>
      </c>
      <c r="R234" s="229">
        <f>Q234*H234</f>
        <v>0.0029289999999999997</v>
      </c>
      <c r="S234" s="229">
        <v>0</v>
      </c>
      <c r="T234" s="23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1" t="s">
        <v>226</v>
      </c>
      <c r="AT234" s="231" t="s">
        <v>401</v>
      </c>
      <c r="AU234" s="231" t="s">
        <v>87</v>
      </c>
      <c r="AY234" s="18" t="s">
        <v>184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84</v>
      </c>
      <c r="BK234" s="232">
        <f>ROUND(I234*H234,2)</f>
        <v>0</v>
      </c>
      <c r="BL234" s="18" t="s">
        <v>191</v>
      </c>
      <c r="BM234" s="231" t="s">
        <v>1152</v>
      </c>
    </row>
    <row r="235" s="13" customFormat="1">
      <c r="A235" s="13"/>
      <c r="B235" s="233"/>
      <c r="C235" s="234"/>
      <c r="D235" s="235" t="s">
        <v>193</v>
      </c>
      <c r="E235" s="236" t="s">
        <v>1</v>
      </c>
      <c r="F235" s="237" t="s">
        <v>1127</v>
      </c>
      <c r="G235" s="234"/>
      <c r="H235" s="236" t="s">
        <v>1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193</v>
      </c>
      <c r="AU235" s="243" t="s">
        <v>87</v>
      </c>
      <c r="AV235" s="13" t="s">
        <v>84</v>
      </c>
      <c r="AW235" s="13" t="s">
        <v>32</v>
      </c>
      <c r="AX235" s="13" t="s">
        <v>76</v>
      </c>
      <c r="AY235" s="243" t="s">
        <v>184</v>
      </c>
    </row>
    <row r="236" s="14" customFormat="1">
      <c r="A236" s="14"/>
      <c r="B236" s="244"/>
      <c r="C236" s="245"/>
      <c r="D236" s="235" t="s">
        <v>193</v>
      </c>
      <c r="E236" s="246" t="s">
        <v>1</v>
      </c>
      <c r="F236" s="247" t="s">
        <v>1142</v>
      </c>
      <c r="G236" s="245"/>
      <c r="H236" s="248">
        <v>2.02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193</v>
      </c>
      <c r="AU236" s="254" t="s">
        <v>87</v>
      </c>
      <c r="AV236" s="14" t="s">
        <v>87</v>
      </c>
      <c r="AW236" s="14" t="s">
        <v>32</v>
      </c>
      <c r="AX236" s="14" t="s">
        <v>84</v>
      </c>
      <c r="AY236" s="254" t="s">
        <v>184</v>
      </c>
    </row>
    <row r="237" s="2" customFormat="1" ht="24.15" customHeight="1">
      <c r="A237" s="39"/>
      <c r="B237" s="40"/>
      <c r="C237" s="277" t="s">
        <v>417</v>
      </c>
      <c r="D237" s="277" t="s">
        <v>401</v>
      </c>
      <c r="E237" s="278" t="s">
        <v>630</v>
      </c>
      <c r="F237" s="279" t="s">
        <v>631</v>
      </c>
      <c r="G237" s="280" t="s">
        <v>454</v>
      </c>
      <c r="H237" s="281">
        <v>1.01</v>
      </c>
      <c r="I237" s="282"/>
      <c r="J237" s="283">
        <f>ROUND(I237*H237,2)</f>
        <v>0</v>
      </c>
      <c r="K237" s="279" t="s">
        <v>1</v>
      </c>
      <c r="L237" s="284"/>
      <c r="M237" s="285" t="s">
        <v>1</v>
      </c>
      <c r="N237" s="286" t="s">
        <v>41</v>
      </c>
      <c r="O237" s="92"/>
      <c r="P237" s="229">
        <f>O237*H237</f>
        <v>0</v>
      </c>
      <c r="Q237" s="229">
        <v>0.0070400000000000003</v>
      </c>
      <c r="R237" s="229">
        <f>Q237*H237</f>
        <v>0.0071104000000000002</v>
      </c>
      <c r="S237" s="229">
        <v>0</v>
      </c>
      <c r="T237" s="230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1" t="s">
        <v>226</v>
      </c>
      <c r="AT237" s="231" t="s">
        <v>401</v>
      </c>
      <c r="AU237" s="231" t="s">
        <v>87</v>
      </c>
      <c r="AY237" s="18" t="s">
        <v>184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84</v>
      </c>
      <c r="BK237" s="232">
        <f>ROUND(I237*H237,2)</f>
        <v>0</v>
      </c>
      <c r="BL237" s="18" t="s">
        <v>191</v>
      </c>
      <c r="BM237" s="231" t="s">
        <v>1153</v>
      </c>
    </row>
    <row r="238" s="13" customFormat="1">
      <c r="A238" s="13"/>
      <c r="B238" s="233"/>
      <c r="C238" s="234"/>
      <c r="D238" s="235" t="s">
        <v>193</v>
      </c>
      <c r="E238" s="236" t="s">
        <v>1</v>
      </c>
      <c r="F238" s="237" t="s">
        <v>1127</v>
      </c>
      <c r="G238" s="234"/>
      <c r="H238" s="236" t="s">
        <v>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193</v>
      </c>
      <c r="AU238" s="243" t="s">
        <v>87</v>
      </c>
      <c r="AV238" s="13" t="s">
        <v>84</v>
      </c>
      <c r="AW238" s="13" t="s">
        <v>32</v>
      </c>
      <c r="AX238" s="13" t="s">
        <v>76</v>
      </c>
      <c r="AY238" s="243" t="s">
        <v>184</v>
      </c>
    </row>
    <row r="239" s="14" customFormat="1">
      <c r="A239" s="14"/>
      <c r="B239" s="244"/>
      <c r="C239" s="245"/>
      <c r="D239" s="235" t="s">
        <v>193</v>
      </c>
      <c r="E239" s="246" t="s">
        <v>1</v>
      </c>
      <c r="F239" s="247" t="s">
        <v>628</v>
      </c>
      <c r="G239" s="245"/>
      <c r="H239" s="248">
        <v>1.01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193</v>
      </c>
      <c r="AU239" s="254" t="s">
        <v>87</v>
      </c>
      <c r="AV239" s="14" t="s">
        <v>87</v>
      </c>
      <c r="AW239" s="14" t="s">
        <v>32</v>
      </c>
      <c r="AX239" s="14" t="s">
        <v>84</v>
      </c>
      <c r="AY239" s="254" t="s">
        <v>184</v>
      </c>
    </row>
    <row r="240" s="2" customFormat="1" ht="14.4" customHeight="1">
      <c r="A240" s="39"/>
      <c r="B240" s="40"/>
      <c r="C240" s="277" t="s">
        <v>421</v>
      </c>
      <c r="D240" s="277" t="s">
        <v>401</v>
      </c>
      <c r="E240" s="278" t="s">
        <v>1154</v>
      </c>
      <c r="F240" s="279" t="s">
        <v>1155</v>
      </c>
      <c r="G240" s="280" t="s">
        <v>454</v>
      </c>
      <c r="H240" s="281">
        <v>8.0800000000000001</v>
      </c>
      <c r="I240" s="282"/>
      <c r="J240" s="283">
        <f>ROUND(I240*H240,2)</f>
        <v>0</v>
      </c>
      <c r="K240" s="279" t="s">
        <v>1</v>
      </c>
      <c r="L240" s="284"/>
      <c r="M240" s="285" t="s">
        <v>1</v>
      </c>
      <c r="N240" s="286" t="s">
        <v>41</v>
      </c>
      <c r="O240" s="92"/>
      <c r="P240" s="229">
        <f>O240*H240</f>
        <v>0</v>
      </c>
      <c r="Q240" s="229">
        <v>0.00042999999999999999</v>
      </c>
      <c r="R240" s="229">
        <f>Q240*H240</f>
        <v>0.0034743999999999999</v>
      </c>
      <c r="S240" s="229">
        <v>0</v>
      </c>
      <c r="T240" s="23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1" t="s">
        <v>226</v>
      </c>
      <c r="AT240" s="231" t="s">
        <v>401</v>
      </c>
      <c r="AU240" s="231" t="s">
        <v>87</v>
      </c>
      <c r="AY240" s="18" t="s">
        <v>184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84</v>
      </c>
      <c r="BK240" s="232">
        <f>ROUND(I240*H240,2)</f>
        <v>0</v>
      </c>
      <c r="BL240" s="18" t="s">
        <v>191</v>
      </c>
      <c r="BM240" s="231" t="s">
        <v>1156</v>
      </c>
    </row>
    <row r="241" s="13" customFormat="1">
      <c r="A241" s="13"/>
      <c r="B241" s="233"/>
      <c r="C241" s="234"/>
      <c r="D241" s="235" t="s">
        <v>193</v>
      </c>
      <c r="E241" s="236" t="s">
        <v>1</v>
      </c>
      <c r="F241" s="237" t="s">
        <v>1127</v>
      </c>
      <c r="G241" s="234"/>
      <c r="H241" s="236" t="s">
        <v>1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193</v>
      </c>
      <c r="AU241" s="243" t="s">
        <v>87</v>
      </c>
      <c r="AV241" s="13" t="s">
        <v>84</v>
      </c>
      <c r="AW241" s="13" t="s">
        <v>32</v>
      </c>
      <c r="AX241" s="13" t="s">
        <v>76</v>
      </c>
      <c r="AY241" s="243" t="s">
        <v>184</v>
      </c>
    </row>
    <row r="242" s="14" customFormat="1">
      <c r="A242" s="14"/>
      <c r="B242" s="244"/>
      <c r="C242" s="245"/>
      <c r="D242" s="235" t="s">
        <v>193</v>
      </c>
      <c r="E242" s="246" t="s">
        <v>1</v>
      </c>
      <c r="F242" s="247" t="s">
        <v>1157</v>
      </c>
      <c r="G242" s="245"/>
      <c r="H242" s="248">
        <v>8.0800000000000001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193</v>
      </c>
      <c r="AU242" s="254" t="s">
        <v>87</v>
      </c>
      <c r="AV242" s="14" t="s">
        <v>87</v>
      </c>
      <c r="AW242" s="14" t="s">
        <v>32</v>
      </c>
      <c r="AX242" s="14" t="s">
        <v>84</v>
      </c>
      <c r="AY242" s="254" t="s">
        <v>184</v>
      </c>
    </row>
    <row r="243" s="2" customFormat="1" ht="14.4" customHeight="1">
      <c r="A243" s="39"/>
      <c r="B243" s="40"/>
      <c r="C243" s="277" t="s">
        <v>425</v>
      </c>
      <c r="D243" s="277" t="s">
        <v>401</v>
      </c>
      <c r="E243" s="278" t="s">
        <v>1158</v>
      </c>
      <c r="F243" s="279" t="s">
        <v>1159</v>
      </c>
      <c r="G243" s="280" t="s">
        <v>454</v>
      </c>
      <c r="H243" s="281">
        <v>8.0800000000000001</v>
      </c>
      <c r="I243" s="282"/>
      <c r="J243" s="283">
        <f>ROUND(I243*H243,2)</f>
        <v>0</v>
      </c>
      <c r="K243" s="279" t="s">
        <v>1</v>
      </c>
      <c r="L243" s="284"/>
      <c r="M243" s="285" t="s">
        <v>1</v>
      </c>
      <c r="N243" s="286" t="s">
        <v>41</v>
      </c>
      <c r="O243" s="92"/>
      <c r="P243" s="229">
        <f>O243*H243</f>
        <v>0</v>
      </c>
      <c r="Q243" s="229">
        <v>0.0025999999999999999</v>
      </c>
      <c r="R243" s="229">
        <f>Q243*H243</f>
        <v>0.021007999999999999</v>
      </c>
      <c r="S243" s="229">
        <v>0</v>
      </c>
      <c r="T243" s="23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1" t="s">
        <v>226</v>
      </c>
      <c r="AT243" s="231" t="s">
        <v>401</v>
      </c>
      <c r="AU243" s="231" t="s">
        <v>87</v>
      </c>
      <c r="AY243" s="18" t="s">
        <v>184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84</v>
      </c>
      <c r="BK243" s="232">
        <f>ROUND(I243*H243,2)</f>
        <v>0</v>
      </c>
      <c r="BL243" s="18" t="s">
        <v>191</v>
      </c>
      <c r="BM243" s="231" t="s">
        <v>1160</v>
      </c>
    </row>
    <row r="244" s="13" customFormat="1">
      <c r="A244" s="13"/>
      <c r="B244" s="233"/>
      <c r="C244" s="234"/>
      <c r="D244" s="235" t="s">
        <v>193</v>
      </c>
      <c r="E244" s="236" t="s">
        <v>1</v>
      </c>
      <c r="F244" s="237" t="s">
        <v>1127</v>
      </c>
      <c r="G244" s="234"/>
      <c r="H244" s="236" t="s">
        <v>1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193</v>
      </c>
      <c r="AU244" s="243" t="s">
        <v>87</v>
      </c>
      <c r="AV244" s="13" t="s">
        <v>84</v>
      </c>
      <c r="AW244" s="13" t="s">
        <v>32</v>
      </c>
      <c r="AX244" s="13" t="s">
        <v>76</v>
      </c>
      <c r="AY244" s="243" t="s">
        <v>184</v>
      </c>
    </row>
    <row r="245" s="14" customFormat="1">
      <c r="A245" s="14"/>
      <c r="B245" s="244"/>
      <c r="C245" s="245"/>
      <c r="D245" s="235" t="s">
        <v>193</v>
      </c>
      <c r="E245" s="246" t="s">
        <v>1</v>
      </c>
      <c r="F245" s="247" t="s">
        <v>1157</v>
      </c>
      <c r="G245" s="245"/>
      <c r="H245" s="248">
        <v>8.0800000000000001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193</v>
      </c>
      <c r="AU245" s="254" t="s">
        <v>87</v>
      </c>
      <c r="AV245" s="14" t="s">
        <v>87</v>
      </c>
      <c r="AW245" s="14" t="s">
        <v>32</v>
      </c>
      <c r="AX245" s="14" t="s">
        <v>84</v>
      </c>
      <c r="AY245" s="254" t="s">
        <v>184</v>
      </c>
    </row>
    <row r="246" s="2" customFormat="1" ht="14.4" customHeight="1">
      <c r="A246" s="39"/>
      <c r="B246" s="40"/>
      <c r="C246" s="277" t="s">
        <v>430</v>
      </c>
      <c r="D246" s="277" t="s">
        <v>401</v>
      </c>
      <c r="E246" s="278" t="s">
        <v>1161</v>
      </c>
      <c r="F246" s="279" t="s">
        <v>1162</v>
      </c>
      <c r="G246" s="280" t="s">
        <v>454</v>
      </c>
      <c r="H246" s="281">
        <v>8.0800000000000001</v>
      </c>
      <c r="I246" s="282"/>
      <c r="J246" s="283">
        <f>ROUND(I246*H246,2)</f>
        <v>0</v>
      </c>
      <c r="K246" s="279" t="s">
        <v>1</v>
      </c>
      <c r="L246" s="284"/>
      <c r="M246" s="285" t="s">
        <v>1</v>
      </c>
      <c r="N246" s="286" t="s">
        <v>41</v>
      </c>
      <c r="O246" s="92"/>
      <c r="P246" s="229">
        <f>O246*H246</f>
        <v>0</v>
      </c>
      <c r="Q246" s="229">
        <v>0.00064999999999999997</v>
      </c>
      <c r="R246" s="229">
        <f>Q246*H246</f>
        <v>0.0052519999999999997</v>
      </c>
      <c r="S246" s="229">
        <v>0</v>
      </c>
      <c r="T246" s="23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1" t="s">
        <v>226</v>
      </c>
      <c r="AT246" s="231" t="s">
        <v>401</v>
      </c>
      <c r="AU246" s="231" t="s">
        <v>87</v>
      </c>
      <c r="AY246" s="18" t="s">
        <v>184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84</v>
      </c>
      <c r="BK246" s="232">
        <f>ROUND(I246*H246,2)</f>
        <v>0</v>
      </c>
      <c r="BL246" s="18" t="s">
        <v>191</v>
      </c>
      <c r="BM246" s="231" t="s">
        <v>1163</v>
      </c>
    </row>
    <row r="247" s="13" customFormat="1">
      <c r="A247" s="13"/>
      <c r="B247" s="233"/>
      <c r="C247" s="234"/>
      <c r="D247" s="235" t="s">
        <v>193</v>
      </c>
      <c r="E247" s="236" t="s">
        <v>1</v>
      </c>
      <c r="F247" s="237" t="s">
        <v>1127</v>
      </c>
      <c r="G247" s="234"/>
      <c r="H247" s="236" t="s">
        <v>1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193</v>
      </c>
      <c r="AU247" s="243" t="s">
        <v>87</v>
      </c>
      <c r="AV247" s="13" t="s">
        <v>84</v>
      </c>
      <c r="AW247" s="13" t="s">
        <v>32</v>
      </c>
      <c r="AX247" s="13" t="s">
        <v>76</v>
      </c>
      <c r="AY247" s="243" t="s">
        <v>184</v>
      </c>
    </row>
    <row r="248" s="14" customFormat="1">
      <c r="A248" s="14"/>
      <c r="B248" s="244"/>
      <c r="C248" s="245"/>
      <c r="D248" s="235" t="s">
        <v>193</v>
      </c>
      <c r="E248" s="246" t="s">
        <v>1</v>
      </c>
      <c r="F248" s="247" t="s">
        <v>1157</v>
      </c>
      <c r="G248" s="245"/>
      <c r="H248" s="248">
        <v>8.0800000000000001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193</v>
      </c>
      <c r="AU248" s="254" t="s">
        <v>87</v>
      </c>
      <c r="AV248" s="14" t="s">
        <v>87</v>
      </c>
      <c r="AW248" s="14" t="s">
        <v>32</v>
      </c>
      <c r="AX248" s="14" t="s">
        <v>84</v>
      </c>
      <c r="AY248" s="254" t="s">
        <v>184</v>
      </c>
    </row>
    <row r="249" s="2" customFormat="1" ht="14.4" customHeight="1">
      <c r="A249" s="39"/>
      <c r="B249" s="40"/>
      <c r="C249" s="277" t="s">
        <v>434</v>
      </c>
      <c r="D249" s="277" t="s">
        <v>401</v>
      </c>
      <c r="E249" s="278" t="s">
        <v>1164</v>
      </c>
      <c r="F249" s="279" t="s">
        <v>1165</v>
      </c>
      <c r="G249" s="280" t="s">
        <v>454</v>
      </c>
      <c r="H249" s="281">
        <v>1.01</v>
      </c>
      <c r="I249" s="282"/>
      <c r="J249" s="283">
        <f>ROUND(I249*H249,2)</f>
        <v>0</v>
      </c>
      <c r="K249" s="279" t="s">
        <v>1</v>
      </c>
      <c r="L249" s="284"/>
      <c r="M249" s="285" t="s">
        <v>1</v>
      </c>
      <c r="N249" s="286" t="s">
        <v>41</v>
      </c>
      <c r="O249" s="92"/>
      <c r="P249" s="229">
        <f>O249*H249</f>
        <v>0</v>
      </c>
      <c r="Q249" s="229">
        <v>0.00064999999999999997</v>
      </c>
      <c r="R249" s="229">
        <f>Q249*H249</f>
        <v>0.00065649999999999997</v>
      </c>
      <c r="S249" s="229">
        <v>0</v>
      </c>
      <c r="T249" s="23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1" t="s">
        <v>226</v>
      </c>
      <c r="AT249" s="231" t="s">
        <v>401</v>
      </c>
      <c r="AU249" s="231" t="s">
        <v>87</v>
      </c>
      <c r="AY249" s="18" t="s">
        <v>184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84</v>
      </c>
      <c r="BK249" s="232">
        <f>ROUND(I249*H249,2)</f>
        <v>0</v>
      </c>
      <c r="BL249" s="18" t="s">
        <v>191</v>
      </c>
      <c r="BM249" s="231" t="s">
        <v>1166</v>
      </c>
    </row>
    <row r="250" s="13" customFormat="1">
      <c r="A250" s="13"/>
      <c r="B250" s="233"/>
      <c r="C250" s="234"/>
      <c r="D250" s="235" t="s">
        <v>193</v>
      </c>
      <c r="E250" s="236" t="s">
        <v>1</v>
      </c>
      <c r="F250" s="237" t="s">
        <v>1127</v>
      </c>
      <c r="G250" s="234"/>
      <c r="H250" s="236" t="s">
        <v>1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193</v>
      </c>
      <c r="AU250" s="243" t="s">
        <v>87</v>
      </c>
      <c r="AV250" s="13" t="s">
        <v>84</v>
      </c>
      <c r="AW250" s="13" t="s">
        <v>32</v>
      </c>
      <c r="AX250" s="13" t="s">
        <v>76</v>
      </c>
      <c r="AY250" s="243" t="s">
        <v>184</v>
      </c>
    </row>
    <row r="251" s="14" customFormat="1">
      <c r="A251" s="14"/>
      <c r="B251" s="244"/>
      <c r="C251" s="245"/>
      <c r="D251" s="235" t="s">
        <v>193</v>
      </c>
      <c r="E251" s="246" t="s">
        <v>1</v>
      </c>
      <c r="F251" s="247" t="s">
        <v>628</v>
      </c>
      <c r="G251" s="245"/>
      <c r="H251" s="248">
        <v>1.01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193</v>
      </c>
      <c r="AU251" s="254" t="s">
        <v>87</v>
      </c>
      <c r="AV251" s="14" t="s">
        <v>87</v>
      </c>
      <c r="AW251" s="14" t="s">
        <v>32</v>
      </c>
      <c r="AX251" s="14" t="s">
        <v>84</v>
      </c>
      <c r="AY251" s="254" t="s">
        <v>184</v>
      </c>
    </row>
    <row r="252" s="2" customFormat="1" ht="14.4" customHeight="1">
      <c r="A252" s="39"/>
      <c r="B252" s="40"/>
      <c r="C252" s="277" t="s">
        <v>438</v>
      </c>
      <c r="D252" s="277" t="s">
        <v>401</v>
      </c>
      <c r="E252" s="278" t="s">
        <v>1167</v>
      </c>
      <c r="F252" s="279" t="s">
        <v>1168</v>
      </c>
      <c r="G252" s="280" t="s">
        <v>454</v>
      </c>
      <c r="H252" s="281">
        <v>1.01</v>
      </c>
      <c r="I252" s="282"/>
      <c r="J252" s="283">
        <f>ROUND(I252*H252,2)</f>
        <v>0</v>
      </c>
      <c r="K252" s="279" t="s">
        <v>1</v>
      </c>
      <c r="L252" s="284"/>
      <c r="M252" s="285" t="s">
        <v>1</v>
      </c>
      <c r="N252" s="286" t="s">
        <v>41</v>
      </c>
      <c r="O252" s="92"/>
      <c r="P252" s="229">
        <f>O252*H252</f>
        <v>0</v>
      </c>
      <c r="Q252" s="229">
        <v>0.00038999999999999999</v>
      </c>
      <c r="R252" s="229">
        <f>Q252*H252</f>
        <v>0.00039389999999999998</v>
      </c>
      <c r="S252" s="229">
        <v>0</v>
      </c>
      <c r="T252" s="23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1" t="s">
        <v>226</v>
      </c>
      <c r="AT252" s="231" t="s">
        <v>401</v>
      </c>
      <c r="AU252" s="231" t="s">
        <v>87</v>
      </c>
      <c r="AY252" s="18" t="s">
        <v>184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84</v>
      </c>
      <c r="BK252" s="232">
        <f>ROUND(I252*H252,2)</f>
        <v>0</v>
      </c>
      <c r="BL252" s="18" t="s">
        <v>191</v>
      </c>
      <c r="BM252" s="231" t="s">
        <v>1169</v>
      </c>
    </row>
    <row r="253" s="13" customFormat="1">
      <c r="A253" s="13"/>
      <c r="B253" s="233"/>
      <c r="C253" s="234"/>
      <c r="D253" s="235" t="s">
        <v>193</v>
      </c>
      <c r="E253" s="236" t="s">
        <v>1</v>
      </c>
      <c r="F253" s="237" t="s">
        <v>1127</v>
      </c>
      <c r="G253" s="234"/>
      <c r="H253" s="236" t="s">
        <v>1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193</v>
      </c>
      <c r="AU253" s="243" t="s">
        <v>87</v>
      </c>
      <c r="AV253" s="13" t="s">
        <v>84</v>
      </c>
      <c r="AW253" s="13" t="s">
        <v>32</v>
      </c>
      <c r="AX253" s="13" t="s">
        <v>76</v>
      </c>
      <c r="AY253" s="243" t="s">
        <v>184</v>
      </c>
    </row>
    <row r="254" s="14" customFormat="1">
      <c r="A254" s="14"/>
      <c r="B254" s="244"/>
      <c r="C254" s="245"/>
      <c r="D254" s="235" t="s">
        <v>193</v>
      </c>
      <c r="E254" s="246" t="s">
        <v>1</v>
      </c>
      <c r="F254" s="247" t="s">
        <v>628</v>
      </c>
      <c r="G254" s="245"/>
      <c r="H254" s="248">
        <v>1.01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193</v>
      </c>
      <c r="AU254" s="254" t="s">
        <v>87</v>
      </c>
      <c r="AV254" s="14" t="s">
        <v>87</v>
      </c>
      <c r="AW254" s="14" t="s">
        <v>32</v>
      </c>
      <c r="AX254" s="14" t="s">
        <v>84</v>
      </c>
      <c r="AY254" s="254" t="s">
        <v>184</v>
      </c>
    </row>
    <row r="255" s="2" customFormat="1" ht="14.4" customHeight="1">
      <c r="A255" s="39"/>
      <c r="B255" s="40"/>
      <c r="C255" s="220" t="s">
        <v>445</v>
      </c>
      <c r="D255" s="220" t="s">
        <v>186</v>
      </c>
      <c r="E255" s="221" t="s">
        <v>638</v>
      </c>
      <c r="F255" s="222" t="s">
        <v>639</v>
      </c>
      <c r="G255" s="223" t="s">
        <v>454</v>
      </c>
      <c r="H255" s="224">
        <v>8</v>
      </c>
      <c r="I255" s="225"/>
      <c r="J255" s="226">
        <f>ROUND(I255*H255,2)</f>
        <v>0</v>
      </c>
      <c r="K255" s="222" t="s">
        <v>190</v>
      </c>
      <c r="L255" s="45"/>
      <c r="M255" s="227" t="s">
        <v>1</v>
      </c>
      <c r="N255" s="228" t="s">
        <v>41</v>
      </c>
      <c r="O255" s="92"/>
      <c r="P255" s="229">
        <f>O255*H255</f>
        <v>0</v>
      </c>
      <c r="Q255" s="229">
        <v>0.00038000000000000002</v>
      </c>
      <c r="R255" s="229">
        <f>Q255*H255</f>
        <v>0.0030400000000000002</v>
      </c>
      <c r="S255" s="229">
        <v>0</v>
      </c>
      <c r="T255" s="23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1" t="s">
        <v>191</v>
      </c>
      <c r="AT255" s="231" t="s">
        <v>186</v>
      </c>
      <c r="AU255" s="231" t="s">
        <v>87</v>
      </c>
      <c r="AY255" s="18" t="s">
        <v>184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84</v>
      </c>
      <c r="BK255" s="232">
        <f>ROUND(I255*H255,2)</f>
        <v>0</v>
      </c>
      <c r="BL255" s="18" t="s">
        <v>191</v>
      </c>
      <c r="BM255" s="231" t="s">
        <v>1170</v>
      </c>
    </row>
    <row r="256" s="13" customFormat="1">
      <c r="A256" s="13"/>
      <c r="B256" s="233"/>
      <c r="C256" s="234"/>
      <c r="D256" s="235" t="s">
        <v>193</v>
      </c>
      <c r="E256" s="236" t="s">
        <v>1</v>
      </c>
      <c r="F256" s="237" t="s">
        <v>194</v>
      </c>
      <c r="G256" s="234"/>
      <c r="H256" s="236" t="s">
        <v>1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193</v>
      </c>
      <c r="AU256" s="243" t="s">
        <v>87</v>
      </c>
      <c r="AV256" s="13" t="s">
        <v>84</v>
      </c>
      <c r="AW256" s="13" t="s">
        <v>32</v>
      </c>
      <c r="AX256" s="13" t="s">
        <v>76</v>
      </c>
      <c r="AY256" s="243" t="s">
        <v>184</v>
      </c>
    </row>
    <row r="257" s="14" customFormat="1">
      <c r="A257" s="14"/>
      <c r="B257" s="244"/>
      <c r="C257" s="245"/>
      <c r="D257" s="235" t="s">
        <v>193</v>
      </c>
      <c r="E257" s="246" t="s">
        <v>1</v>
      </c>
      <c r="F257" s="247" t="s">
        <v>226</v>
      </c>
      <c r="G257" s="245"/>
      <c r="H257" s="248">
        <v>8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193</v>
      </c>
      <c r="AU257" s="254" t="s">
        <v>87</v>
      </c>
      <c r="AV257" s="14" t="s">
        <v>87</v>
      </c>
      <c r="AW257" s="14" t="s">
        <v>32</v>
      </c>
      <c r="AX257" s="14" t="s">
        <v>84</v>
      </c>
      <c r="AY257" s="254" t="s">
        <v>184</v>
      </c>
    </row>
    <row r="258" s="2" customFormat="1" ht="14.4" customHeight="1">
      <c r="A258" s="39"/>
      <c r="B258" s="40"/>
      <c r="C258" s="220" t="s">
        <v>451</v>
      </c>
      <c r="D258" s="220" t="s">
        <v>186</v>
      </c>
      <c r="E258" s="221" t="s">
        <v>1171</v>
      </c>
      <c r="F258" s="222" t="s">
        <v>1172</v>
      </c>
      <c r="G258" s="223" t="s">
        <v>454</v>
      </c>
      <c r="H258" s="224">
        <v>8</v>
      </c>
      <c r="I258" s="225"/>
      <c r="J258" s="226">
        <f>ROUND(I258*H258,2)</f>
        <v>0</v>
      </c>
      <c r="K258" s="222" t="s">
        <v>1</v>
      </c>
      <c r="L258" s="45"/>
      <c r="M258" s="227" t="s">
        <v>1</v>
      </c>
      <c r="N258" s="228" t="s">
        <v>41</v>
      </c>
      <c r="O258" s="92"/>
      <c r="P258" s="229">
        <f>O258*H258</f>
        <v>0</v>
      </c>
      <c r="Q258" s="229">
        <v>0.00038000000000000002</v>
      </c>
      <c r="R258" s="229">
        <f>Q258*H258</f>
        <v>0.0030400000000000002</v>
      </c>
      <c r="S258" s="229">
        <v>0</v>
      </c>
      <c r="T258" s="23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1" t="s">
        <v>191</v>
      </c>
      <c r="AT258" s="231" t="s">
        <v>186</v>
      </c>
      <c r="AU258" s="231" t="s">
        <v>87</v>
      </c>
      <c r="AY258" s="18" t="s">
        <v>184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84</v>
      </c>
      <c r="BK258" s="232">
        <f>ROUND(I258*H258,2)</f>
        <v>0</v>
      </c>
      <c r="BL258" s="18" t="s">
        <v>191</v>
      </c>
      <c r="BM258" s="231" t="s">
        <v>1173</v>
      </c>
    </row>
    <row r="259" s="13" customFormat="1">
      <c r="A259" s="13"/>
      <c r="B259" s="233"/>
      <c r="C259" s="234"/>
      <c r="D259" s="235" t="s">
        <v>193</v>
      </c>
      <c r="E259" s="236" t="s">
        <v>1</v>
      </c>
      <c r="F259" s="237" t="s">
        <v>194</v>
      </c>
      <c r="G259" s="234"/>
      <c r="H259" s="236" t="s">
        <v>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193</v>
      </c>
      <c r="AU259" s="243" t="s">
        <v>87</v>
      </c>
      <c r="AV259" s="13" t="s">
        <v>84</v>
      </c>
      <c r="AW259" s="13" t="s">
        <v>32</v>
      </c>
      <c r="AX259" s="13" t="s">
        <v>76</v>
      </c>
      <c r="AY259" s="243" t="s">
        <v>184</v>
      </c>
    </row>
    <row r="260" s="13" customFormat="1">
      <c r="A260" s="13"/>
      <c r="B260" s="233"/>
      <c r="C260" s="234"/>
      <c r="D260" s="235" t="s">
        <v>193</v>
      </c>
      <c r="E260" s="236" t="s">
        <v>1</v>
      </c>
      <c r="F260" s="237" t="s">
        <v>1174</v>
      </c>
      <c r="G260" s="234"/>
      <c r="H260" s="236" t="s">
        <v>1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193</v>
      </c>
      <c r="AU260" s="243" t="s">
        <v>87</v>
      </c>
      <c r="AV260" s="13" t="s">
        <v>84</v>
      </c>
      <c r="AW260" s="13" t="s">
        <v>32</v>
      </c>
      <c r="AX260" s="13" t="s">
        <v>76</v>
      </c>
      <c r="AY260" s="243" t="s">
        <v>184</v>
      </c>
    </row>
    <row r="261" s="14" customFormat="1">
      <c r="A261" s="14"/>
      <c r="B261" s="244"/>
      <c r="C261" s="245"/>
      <c r="D261" s="235" t="s">
        <v>193</v>
      </c>
      <c r="E261" s="246" t="s">
        <v>1</v>
      </c>
      <c r="F261" s="247" t="s">
        <v>226</v>
      </c>
      <c r="G261" s="245"/>
      <c r="H261" s="248">
        <v>8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193</v>
      </c>
      <c r="AU261" s="254" t="s">
        <v>87</v>
      </c>
      <c r="AV261" s="14" t="s">
        <v>87</v>
      </c>
      <c r="AW261" s="14" t="s">
        <v>32</v>
      </c>
      <c r="AX261" s="14" t="s">
        <v>84</v>
      </c>
      <c r="AY261" s="254" t="s">
        <v>184</v>
      </c>
    </row>
    <row r="262" s="2" customFormat="1" ht="14.4" customHeight="1">
      <c r="A262" s="39"/>
      <c r="B262" s="40"/>
      <c r="C262" s="220" t="s">
        <v>459</v>
      </c>
      <c r="D262" s="220" t="s">
        <v>186</v>
      </c>
      <c r="E262" s="221" t="s">
        <v>1175</v>
      </c>
      <c r="F262" s="222" t="s">
        <v>1176</v>
      </c>
      <c r="G262" s="223" t="s">
        <v>454</v>
      </c>
      <c r="H262" s="224">
        <v>8</v>
      </c>
      <c r="I262" s="225"/>
      <c r="J262" s="226">
        <f>ROUND(I262*H262,2)</f>
        <v>0</v>
      </c>
      <c r="K262" s="222" t="s">
        <v>1</v>
      </c>
      <c r="L262" s="45"/>
      <c r="M262" s="227" t="s">
        <v>1</v>
      </c>
      <c r="N262" s="228" t="s">
        <v>41</v>
      </c>
      <c r="O262" s="92"/>
      <c r="P262" s="229">
        <f>O262*H262</f>
        <v>0</v>
      </c>
      <c r="Q262" s="229">
        <v>2.0000000000000002E-05</v>
      </c>
      <c r="R262" s="229">
        <f>Q262*H262</f>
        <v>0.00016000000000000001</v>
      </c>
      <c r="S262" s="229">
        <v>0</v>
      </c>
      <c r="T262" s="23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1" t="s">
        <v>191</v>
      </c>
      <c r="AT262" s="231" t="s">
        <v>186</v>
      </c>
      <c r="AU262" s="231" t="s">
        <v>87</v>
      </c>
      <c r="AY262" s="18" t="s">
        <v>184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84</v>
      </c>
      <c r="BK262" s="232">
        <f>ROUND(I262*H262,2)</f>
        <v>0</v>
      </c>
      <c r="BL262" s="18" t="s">
        <v>191</v>
      </c>
      <c r="BM262" s="231" t="s">
        <v>1177</v>
      </c>
    </row>
    <row r="263" s="13" customFormat="1">
      <c r="A263" s="13"/>
      <c r="B263" s="233"/>
      <c r="C263" s="234"/>
      <c r="D263" s="235" t="s">
        <v>193</v>
      </c>
      <c r="E263" s="236" t="s">
        <v>1</v>
      </c>
      <c r="F263" s="237" t="s">
        <v>1127</v>
      </c>
      <c r="G263" s="234"/>
      <c r="H263" s="236" t="s">
        <v>1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193</v>
      </c>
      <c r="AU263" s="243" t="s">
        <v>87</v>
      </c>
      <c r="AV263" s="13" t="s">
        <v>84</v>
      </c>
      <c r="AW263" s="13" t="s">
        <v>32</v>
      </c>
      <c r="AX263" s="13" t="s">
        <v>76</v>
      </c>
      <c r="AY263" s="243" t="s">
        <v>184</v>
      </c>
    </row>
    <row r="264" s="14" customFormat="1">
      <c r="A264" s="14"/>
      <c r="B264" s="244"/>
      <c r="C264" s="245"/>
      <c r="D264" s="235" t="s">
        <v>193</v>
      </c>
      <c r="E264" s="246" t="s">
        <v>1</v>
      </c>
      <c r="F264" s="247" t="s">
        <v>226</v>
      </c>
      <c r="G264" s="245"/>
      <c r="H264" s="248">
        <v>8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193</v>
      </c>
      <c r="AU264" s="254" t="s">
        <v>87</v>
      </c>
      <c r="AV264" s="14" t="s">
        <v>87</v>
      </c>
      <c r="AW264" s="14" t="s">
        <v>32</v>
      </c>
      <c r="AX264" s="14" t="s">
        <v>84</v>
      </c>
      <c r="AY264" s="254" t="s">
        <v>184</v>
      </c>
    </row>
    <row r="265" s="2" customFormat="1" ht="14.4" customHeight="1">
      <c r="A265" s="39"/>
      <c r="B265" s="40"/>
      <c r="C265" s="277" t="s">
        <v>463</v>
      </c>
      <c r="D265" s="277" t="s">
        <v>401</v>
      </c>
      <c r="E265" s="278" t="s">
        <v>1178</v>
      </c>
      <c r="F265" s="279" t="s">
        <v>1179</v>
      </c>
      <c r="G265" s="280" t="s">
        <v>1180</v>
      </c>
      <c r="H265" s="281">
        <v>8.0800000000000001</v>
      </c>
      <c r="I265" s="282"/>
      <c r="J265" s="283">
        <f>ROUND(I265*H265,2)</f>
        <v>0</v>
      </c>
      <c r="K265" s="279" t="s">
        <v>1</v>
      </c>
      <c r="L265" s="284"/>
      <c r="M265" s="285" t="s">
        <v>1</v>
      </c>
      <c r="N265" s="286" t="s">
        <v>41</v>
      </c>
      <c r="O265" s="92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1" t="s">
        <v>226</v>
      </c>
      <c r="AT265" s="231" t="s">
        <v>401</v>
      </c>
      <c r="AU265" s="231" t="s">
        <v>87</v>
      </c>
      <c r="AY265" s="18" t="s">
        <v>184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84</v>
      </c>
      <c r="BK265" s="232">
        <f>ROUND(I265*H265,2)</f>
        <v>0</v>
      </c>
      <c r="BL265" s="18" t="s">
        <v>191</v>
      </c>
      <c r="BM265" s="231" t="s">
        <v>1181</v>
      </c>
    </row>
    <row r="266" s="13" customFormat="1">
      <c r="A266" s="13"/>
      <c r="B266" s="233"/>
      <c r="C266" s="234"/>
      <c r="D266" s="235" t="s">
        <v>193</v>
      </c>
      <c r="E266" s="236" t="s">
        <v>1</v>
      </c>
      <c r="F266" s="237" t="s">
        <v>1127</v>
      </c>
      <c r="G266" s="234"/>
      <c r="H266" s="236" t="s">
        <v>1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193</v>
      </c>
      <c r="AU266" s="243" t="s">
        <v>87</v>
      </c>
      <c r="AV266" s="13" t="s">
        <v>84</v>
      </c>
      <c r="AW266" s="13" t="s">
        <v>32</v>
      </c>
      <c r="AX266" s="13" t="s">
        <v>76</v>
      </c>
      <c r="AY266" s="243" t="s">
        <v>184</v>
      </c>
    </row>
    <row r="267" s="14" customFormat="1">
      <c r="A267" s="14"/>
      <c r="B267" s="244"/>
      <c r="C267" s="245"/>
      <c r="D267" s="235" t="s">
        <v>193</v>
      </c>
      <c r="E267" s="246" t="s">
        <v>1</v>
      </c>
      <c r="F267" s="247" t="s">
        <v>1157</v>
      </c>
      <c r="G267" s="245"/>
      <c r="H267" s="248">
        <v>8.0800000000000001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193</v>
      </c>
      <c r="AU267" s="254" t="s">
        <v>87</v>
      </c>
      <c r="AV267" s="14" t="s">
        <v>87</v>
      </c>
      <c r="AW267" s="14" t="s">
        <v>32</v>
      </c>
      <c r="AX267" s="14" t="s">
        <v>84</v>
      </c>
      <c r="AY267" s="254" t="s">
        <v>184</v>
      </c>
    </row>
    <row r="268" s="2" customFormat="1" ht="14.4" customHeight="1">
      <c r="A268" s="39"/>
      <c r="B268" s="40"/>
      <c r="C268" s="220" t="s">
        <v>467</v>
      </c>
      <c r="D268" s="220" t="s">
        <v>186</v>
      </c>
      <c r="E268" s="221" t="s">
        <v>1182</v>
      </c>
      <c r="F268" s="222" t="s">
        <v>1183</v>
      </c>
      <c r="G268" s="223" t="s">
        <v>454</v>
      </c>
      <c r="H268" s="224">
        <v>2</v>
      </c>
      <c r="I268" s="225"/>
      <c r="J268" s="226">
        <f>ROUND(I268*H268,2)</f>
        <v>0</v>
      </c>
      <c r="K268" s="222" t="s">
        <v>1</v>
      </c>
      <c r="L268" s="45"/>
      <c r="M268" s="227" t="s">
        <v>1</v>
      </c>
      <c r="N268" s="228" t="s">
        <v>41</v>
      </c>
      <c r="O268" s="92"/>
      <c r="P268" s="229">
        <f>O268*H268</f>
        <v>0</v>
      </c>
      <c r="Q268" s="229">
        <v>2.0000000000000002E-05</v>
      </c>
      <c r="R268" s="229">
        <f>Q268*H268</f>
        <v>4.0000000000000003E-05</v>
      </c>
      <c r="S268" s="229">
        <v>0</v>
      </c>
      <c r="T268" s="23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1" t="s">
        <v>191</v>
      </c>
      <c r="AT268" s="231" t="s">
        <v>186</v>
      </c>
      <c r="AU268" s="231" t="s">
        <v>87</v>
      </c>
      <c r="AY268" s="18" t="s">
        <v>184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84</v>
      </c>
      <c r="BK268" s="232">
        <f>ROUND(I268*H268,2)</f>
        <v>0</v>
      </c>
      <c r="BL268" s="18" t="s">
        <v>191</v>
      </c>
      <c r="BM268" s="231" t="s">
        <v>1184</v>
      </c>
    </row>
    <row r="269" s="13" customFormat="1">
      <c r="A269" s="13"/>
      <c r="B269" s="233"/>
      <c r="C269" s="234"/>
      <c r="D269" s="235" t="s">
        <v>193</v>
      </c>
      <c r="E269" s="236" t="s">
        <v>1</v>
      </c>
      <c r="F269" s="237" t="s">
        <v>1127</v>
      </c>
      <c r="G269" s="234"/>
      <c r="H269" s="236" t="s">
        <v>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193</v>
      </c>
      <c r="AU269" s="243" t="s">
        <v>87</v>
      </c>
      <c r="AV269" s="13" t="s">
        <v>84</v>
      </c>
      <c r="AW269" s="13" t="s">
        <v>32</v>
      </c>
      <c r="AX269" s="13" t="s">
        <v>76</v>
      </c>
      <c r="AY269" s="243" t="s">
        <v>184</v>
      </c>
    </row>
    <row r="270" s="14" customFormat="1">
      <c r="A270" s="14"/>
      <c r="B270" s="244"/>
      <c r="C270" s="245"/>
      <c r="D270" s="235" t="s">
        <v>193</v>
      </c>
      <c r="E270" s="246" t="s">
        <v>1</v>
      </c>
      <c r="F270" s="247" t="s">
        <v>87</v>
      </c>
      <c r="G270" s="245"/>
      <c r="H270" s="248">
        <v>2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193</v>
      </c>
      <c r="AU270" s="254" t="s">
        <v>87</v>
      </c>
      <c r="AV270" s="14" t="s">
        <v>87</v>
      </c>
      <c r="AW270" s="14" t="s">
        <v>32</v>
      </c>
      <c r="AX270" s="14" t="s">
        <v>84</v>
      </c>
      <c r="AY270" s="254" t="s">
        <v>184</v>
      </c>
    </row>
    <row r="271" s="2" customFormat="1" ht="14.4" customHeight="1">
      <c r="A271" s="39"/>
      <c r="B271" s="40"/>
      <c r="C271" s="277" t="s">
        <v>475</v>
      </c>
      <c r="D271" s="277" t="s">
        <v>401</v>
      </c>
      <c r="E271" s="278" t="s">
        <v>1185</v>
      </c>
      <c r="F271" s="279" t="s">
        <v>1186</v>
      </c>
      <c r="G271" s="280" t="s">
        <v>454</v>
      </c>
      <c r="H271" s="281">
        <v>2.02</v>
      </c>
      <c r="I271" s="282"/>
      <c r="J271" s="283">
        <f>ROUND(I271*H271,2)</f>
        <v>0</v>
      </c>
      <c r="K271" s="279" t="s">
        <v>1</v>
      </c>
      <c r="L271" s="284"/>
      <c r="M271" s="285" t="s">
        <v>1</v>
      </c>
      <c r="N271" s="286" t="s">
        <v>41</v>
      </c>
      <c r="O271" s="92"/>
      <c r="P271" s="229">
        <f>O271*H271</f>
        <v>0</v>
      </c>
      <c r="Q271" s="229">
        <v>0.00064999999999999997</v>
      </c>
      <c r="R271" s="229">
        <f>Q271*H271</f>
        <v>0.0013129999999999999</v>
      </c>
      <c r="S271" s="229">
        <v>0</v>
      </c>
      <c r="T271" s="23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226</v>
      </c>
      <c r="AT271" s="231" t="s">
        <v>401</v>
      </c>
      <c r="AU271" s="231" t="s">
        <v>87</v>
      </c>
      <c r="AY271" s="18" t="s">
        <v>184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84</v>
      </c>
      <c r="BK271" s="232">
        <f>ROUND(I271*H271,2)</f>
        <v>0</v>
      </c>
      <c r="BL271" s="18" t="s">
        <v>191</v>
      </c>
      <c r="BM271" s="231" t="s">
        <v>1187</v>
      </c>
    </row>
    <row r="272" s="13" customFormat="1">
      <c r="A272" s="13"/>
      <c r="B272" s="233"/>
      <c r="C272" s="234"/>
      <c r="D272" s="235" t="s">
        <v>193</v>
      </c>
      <c r="E272" s="236" t="s">
        <v>1</v>
      </c>
      <c r="F272" s="237" t="s">
        <v>1127</v>
      </c>
      <c r="G272" s="234"/>
      <c r="H272" s="236" t="s">
        <v>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193</v>
      </c>
      <c r="AU272" s="243" t="s">
        <v>87</v>
      </c>
      <c r="AV272" s="13" t="s">
        <v>84</v>
      </c>
      <c r="AW272" s="13" t="s">
        <v>32</v>
      </c>
      <c r="AX272" s="13" t="s">
        <v>76</v>
      </c>
      <c r="AY272" s="243" t="s">
        <v>184</v>
      </c>
    </row>
    <row r="273" s="14" customFormat="1">
      <c r="A273" s="14"/>
      <c r="B273" s="244"/>
      <c r="C273" s="245"/>
      <c r="D273" s="235" t="s">
        <v>193</v>
      </c>
      <c r="E273" s="246" t="s">
        <v>1</v>
      </c>
      <c r="F273" s="247" t="s">
        <v>1142</v>
      </c>
      <c r="G273" s="245"/>
      <c r="H273" s="248">
        <v>2.02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193</v>
      </c>
      <c r="AU273" s="254" t="s">
        <v>87</v>
      </c>
      <c r="AV273" s="14" t="s">
        <v>87</v>
      </c>
      <c r="AW273" s="14" t="s">
        <v>32</v>
      </c>
      <c r="AX273" s="14" t="s">
        <v>84</v>
      </c>
      <c r="AY273" s="254" t="s">
        <v>184</v>
      </c>
    </row>
    <row r="274" s="2" customFormat="1" ht="14.4" customHeight="1">
      <c r="A274" s="39"/>
      <c r="B274" s="40"/>
      <c r="C274" s="220" t="s">
        <v>480</v>
      </c>
      <c r="D274" s="220" t="s">
        <v>186</v>
      </c>
      <c r="E274" s="221" t="s">
        <v>1188</v>
      </c>
      <c r="F274" s="222" t="s">
        <v>1189</v>
      </c>
      <c r="G274" s="223" t="s">
        <v>454</v>
      </c>
      <c r="H274" s="224">
        <v>1</v>
      </c>
      <c r="I274" s="225"/>
      <c r="J274" s="226">
        <f>ROUND(I274*H274,2)</f>
        <v>0</v>
      </c>
      <c r="K274" s="222" t="s">
        <v>1</v>
      </c>
      <c r="L274" s="45"/>
      <c r="M274" s="227" t="s">
        <v>1</v>
      </c>
      <c r="N274" s="228" t="s">
        <v>41</v>
      </c>
      <c r="O274" s="92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191</v>
      </c>
      <c r="AT274" s="231" t="s">
        <v>186</v>
      </c>
      <c r="AU274" s="231" t="s">
        <v>87</v>
      </c>
      <c r="AY274" s="18" t="s">
        <v>184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84</v>
      </c>
      <c r="BK274" s="232">
        <f>ROUND(I274*H274,2)</f>
        <v>0</v>
      </c>
      <c r="BL274" s="18" t="s">
        <v>191</v>
      </c>
      <c r="BM274" s="231" t="s">
        <v>1190</v>
      </c>
    </row>
    <row r="275" s="13" customFormat="1">
      <c r="A275" s="13"/>
      <c r="B275" s="233"/>
      <c r="C275" s="234"/>
      <c r="D275" s="235" t="s">
        <v>193</v>
      </c>
      <c r="E275" s="236" t="s">
        <v>1</v>
      </c>
      <c r="F275" s="237" t="s">
        <v>194</v>
      </c>
      <c r="G275" s="234"/>
      <c r="H275" s="236" t="s">
        <v>1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193</v>
      </c>
      <c r="AU275" s="243" t="s">
        <v>87</v>
      </c>
      <c r="AV275" s="13" t="s">
        <v>84</v>
      </c>
      <c r="AW275" s="13" t="s">
        <v>32</v>
      </c>
      <c r="AX275" s="13" t="s">
        <v>76</v>
      </c>
      <c r="AY275" s="243" t="s">
        <v>184</v>
      </c>
    </row>
    <row r="276" s="13" customFormat="1">
      <c r="A276" s="13"/>
      <c r="B276" s="233"/>
      <c r="C276" s="234"/>
      <c r="D276" s="235" t="s">
        <v>193</v>
      </c>
      <c r="E276" s="236" t="s">
        <v>1</v>
      </c>
      <c r="F276" s="237" t="s">
        <v>1191</v>
      </c>
      <c r="G276" s="234"/>
      <c r="H276" s="236" t="s">
        <v>1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193</v>
      </c>
      <c r="AU276" s="243" t="s">
        <v>87</v>
      </c>
      <c r="AV276" s="13" t="s">
        <v>84</v>
      </c>
      <c r="AW276" s="13" t="s">
        <v>32</v>
      </c>
      <c r="AX276" s="13" t="s">
        <v>76</v>
      </c>
      <c r="AY276" s="243" t="s">
        <v>184</v>
      </c>
    </row>
    <row r="277" s="14" customFormat="1">
      <c r="A277" s="14"/>
      <c r="B277" s="244"/>
      <c r="C277" s="245"/>
      <c r="D277" s="235" t="s">
        <v>193</v>
      </c>
      <c r="E277" s="246" t="s">
        <v>1</v>
      </c>
      <c r="F277" s="247" t="s">
        <v>84</v>
      </c>
      <c r="G277" s="245"/>
      <c r="H277" s="248">
        <v>1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193</v>
      </c>
      <c r="AU277" s="254" t="s">
        <v>87</v>
      </c>
      <c r="AV277" s="14" t="s">
        <v>87</v>
      </c>
      <c r="AW277" s="14" t="s">
        <v>32</v>
      </c>
      <c r="AX277" s="14" t="s">
        <v>84</v>
      </c>
      <c r="AY277" s="254" t="s">
        <v>184</v>
      </c>
    </row>
    <row r="278" s="2" customFormat="1" ht="24.15" customHeight="1">
      <c r="A278" s="39"/>
      <c r="B278" s="40"/>
      <c r="C278" s="220" t="s">
        <v>484</v>
      </c>
      <c r="D278" s="220" t="s">
        <v>186</v>
      </c>
      <c r="E278" s="221" t="s">
        <v>1016</v>
      </c>
      <c r="F278" s="222" t="s">
        <v>1017</v>
      </c>
      <c r="G278" s="223" t="s">
        <v>217</v>
      </c>
      <c r="H278" s="224">
        <v>140</v>
      </c>
      <c r="I278" s="225"/>
      <c r="J278" s="226">
        <f>ROUND(I278*H278,2)</f>
        <v>0</v>
      </c>
      <c r="K278" s="222" t="s">
        <v>190</v>
      </c>
      <c r="L278" s="45"/>
      <c r="M278" s="227" t="s">
        <v>1</v>
      </c>
      <c r="N278" s="228" t="s">
        <v>41</v>
      </c>
      <c r="O278" s="92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1" t="s">
        <v>191</v>
      </c>
      <c r="AT278" s="231" t="s">
        <v>186</v>
      </c>
      <c r="AU278" s="231" t="s">
        <v>87</v>
      </c>
      <c r="AY278" s="18" t="s">
        <v>184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84</v>
      </c>
      <c r="BK278" s="232">
        <f>ROUND(I278*H278,2)</f>
        <v>0</v>
      </c>
      <c r="BL278" s="18" t="s">
        <v>191</v>
      </c>
      <c r="BM278" s="231" t="s">
        <v>1192</v>
      </c>
    </row>
    <row r="279" s="13" customFormat="1">
      <c r="A279" s="13"/>
      <c r="B279" s="233"/>
      <c r="C279" s="234"/>
      <c r="D279" s="235" t="s">
        <v>193</v>
      </c>
      <c r="E279" s="236" t="s">
        <v>1</v>
      </c>
      <c r="F279" s="237" t="s">
        <v>194</v>
      </c>
      <c r="G279" s="234"/>
      <c r="H279" s="236" t="s">
        <v>1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193</v>
      </c>
      <c r="AU279" s="243" t="s">
        <v>87</v>
      </c>
      <c r="AV279" s="13" t="s">
        <v>84</v>
      </c>
      <c r="AW279" s="13" t="s">
        <v>32</v>
      </c>
      <c r="AX279" s="13" t="s">
        <v>76</v>
      </c>
      <c r="AY279" s="243" t="s">
        <v>184</v>
      </c>
    </row>
    <row r="280" s="14" customFormat="1">
      <c r="A280" s="14"/>
      <c r="B280" s="244"/>
      <c r="C280" s="245"/>
      <c r="D280" s="235" t="s">
        <v>193</v>
      </c>
      <c r="E280" s="246" t="s">
        <v>1</v>
      </c>
      <c r="F280" s="247" t="s">
        <v>1193</v>
      </c>
      <c r="G280" s="245"/>
      <c r="H280" s="248">
        <v>100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193</v>
      </c>
      <c r="AU280" s="254" t="s">
        <v>87</v>
      </c>
      <c r="AV280" s="14" t="s">
        <v>87</v>
      </c>
      <c r="AW280" s="14" t="s">
        <v>32</v>
      </c>
      <c r="AX280" s="14" t="s">
        <v>76</v>
      </c>
      <c r="AY280" s="254" t="s">
        <v>184</v>
      </c>
    </row>
    <row r="281" s="14" customFormat="1">
      <c r="A281" s="14"/>
      <c r="B281" s="244"/>
      <c r="C281" s="245"/>
      <c r="D281" s="235" t="s">
        <v>193</v>
      </c>
      <c r="E281" s="246" t="s">
        <v>1</v>
      </c>
      <c r="F281" s="247" t="s">
        <v>1194</v>
      </c>
      <c r="G281" s="245"/>
      <c r="H281" s="248">
        <v>40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193</v>
      </c>
      <c r="AU281" s="254" t="s">
        <v>87</v>
      </c>
      <c r="AV281" s="14" t="s">
        <v>87</v>
      </c>
      <c r="AW281" s="14" t="s">
        <v>32</v>
      </c>
      <c r="AX281" s="14" t="s">
        <v>76</v>
      </c>
      <c r="AY281" s="254" t="s">
        <v>184</v>
      </c>
    </row>
    <row r="282" s="15" customFormat="1">
      <c r="A282" s="15"/>
      <c r="B282" s="255"/>
      <c r="C282" s="256"/>
      <c r="D282" s="235" t="s">
        <v>193</v>
      </c>
      <c r="E282" s="257" t="s">
        <v>1</v>
      </c>
      <c r="F282" s="258" t="s">
        <v>128</v>
      </c>
      <c r="G282" s="256"/>
      <c r="H282" s="259">
        <v>140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5" t="s">
        <v>193</v>
      </c>
      <c r="AU282" s="265" t="s">
        <v>87</v>
      </c>
      <c r="AV282" s="15" t="s">
        <v>191</v>
      </c>
      <c r="AW282" s="15" t="s">
        <v>32</v>
      </c>
      <c r="AX282" s="15" t="s">
        <v>84</v>
      </c>
      <c r="AY282" s="265" t="s">
        <v>184</v>
      </c>
    </row>
    <row r="283" s="2" customFormat="1" ht="14.4" customHeight="1">
      <c r="A283" s="39"/>
      <c r="B283" s="40"/>
      <c r="C283" s="220" t="s">
        <v>488</v>
      </c>
      <c r="D283" s="220" t="s">
        <v>186</v>
      </c>
      <c r="E283" s="221" t="s">
        <v>759</v>
      </c>
      <c r="F283" s="222" t="s">
        <v>760</v>
      </c>
      <c r="G283" s="223" t="s">
        <v>217</v>
      </c>
      <c r="H283" s="224">
        <v>140</v>
      </c>
      <c r="I283" s="225"/>
      <c r="J283" s="226">
        <f>ROUND(I283*H283,2)</f>
        <v>0</v>
      </c>
      <c r="K283" s="222" t="s">
        <v>190</v>
      </c>
      <c r="L283" s="45"/>
      <c r="M283" s="227" t="s">
        <v>1</v>
      </c>
      <c r="N283" s="228" t="s">
        <v>41</v>
      </c>
      <c r="O283" s="92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1" t="s">
        <v>191</v>
      </c>
      <c r="AT283" s="231" t="s">
        <v>186</v>
      </c>
      <c r="AU283" s="231" t="s">
        <v>87</v>
      </c>
      <c r="AY283" s="18" t="s">
        <v>184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84</v>
      </c>
      <c r="BK283" s="232">
        <f>ROUND(I283*H283,2)</f>
        <v>0</v>
      </c>
      <c r="BL283" s="18" t="s">
        <v>191</v>
      </c>
      <c r="BM283" s="231" t="s">
        <v>1195</v>
      </c>
    </row>
    <row r="284" s="13" customFormat="1">
      <c r="A284" s="13"/>
      <c r="B284" s="233"/>
      <c r="C284" s="234"/>
      <c r="D284" s="235" t="s">
        <v>193</v>
      </c>
      <c r="E284" s="236" t="s">
        <v>1</v>
      </c>
      <c r="F284" s="237" t="s">
        <v>194</v>
      </c>
      <c r="G284" s="234"/>
      <c r="H284" s="236" t="s">
        <v>1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193</v>
      </c>
      <c r="AU284" s="243" t="s">
        <v>87</v>
      </c>
      <c r="AV284" s="13" t="s">
        <v>84</v>
      </c>
      <c r="AW284" s="13" t="s">
        <v>32</v>
      </c>
      <c r="AX284" s="13" t="s">
        <v>76</v>
      </c>
      <c r="AY284" s="243" t="s">
        <v>184</v>
      </c>
    </row>
    <row r="285" s="14" customFormat="1">
      <c r="A285" s="14"/>
      <c r="B285" s="244"/>
      <c r="C285" s="245"/>
      <c r="D285" s="235" t="s">
        <v>193</v>
      </c>
      <c r="E285" s="246" t="s">
        <v>1</v>
      </c>
      <c r="F285" s="247" t="s">
        <v>1193</v>
      </c>
      <c r="G285" s="245"/>
      <c r="H285" s="248">
        <v>100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193</v>
      </c>
      <c r="AU285" s="254" t="s">
        <v>87</v>
      </c>
      <c r="AV285" s="14" t="s">
        <v>87</v>
      </c>
      <c r="AW285" s="14" t="s">
        <v>32</v>
      </c>
      <c r="AX285" s="14" t="s">
        <v>76</v>
      </c>
      <c r="AY285" s="254" t="s">
        <v>184</v>
      </c>
    </row>
    <row r="286" s="14" customFormat="1">
      <c r="A286" s="14"/>
      <c r="B286" s="244"/>
      <c r="C286" s="245"/>
      <c r="D286" s="235" t="s">
        <v>193</v>
      </c>
      <c r="E286" s="246" t="s">
        <v>1</v>
      </c>
      <c r="F286" s="247" t="s">
        <v>1194</v>
      </c>
      <c r="G286" s="245"/>
      <c r="H286" s="248">
        <v>40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4" t="s">
        <v>193</v>
      </c>
      <c r="AU286" s="254" t="s">
        <v>87</v>
      </c>
      <c r="AV286" s="14" t="s">
        <v>87</v>
      </c>
      <c r="AW286" s="14" t="s">
        <v>32</v>
      </c>
      <c r="AX286" s="14" t="s">
        <v>76</v>
      </c>
      <c r="AY286" s="254" t="s">
        <v>184</v>
      </c>
    </row>
    <row r="287" s="15" customFormat="1">
      <c r="A287" s="15"/>
      <c r="B287" s="255"/>
      <c r="C287" s="256"/>
      <c r="D287" s="235" t="s">
        <v>193</v>
      </c>
      <c r="E287" s="257" t="s">
        <v>1</v>
      </c>
      <c r="F287" s="258" t="s">
        <v>128</v>
      </c>
      <c r="G287" s="256"/>
      <c r="H287" s="259">
        <v>140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5" t="s">
        <v>193</v>
      </c>
      <c r="AU287" s="265" t="s">
        <v>87</v>
      </c>
      <c r="AV287" s="15" t="s">
        <v>191</v>
      </c>
      <c r="AW287" s="15" t="s">
        <v>32</v>
      </c>
      <c r="AX287" s="15" t="s">
        <v>84</v>
      </c>
      <c r="AY287" s="265" t="s">
        <v>184</v>
      </c>
    </row>
    <row r="288" s="2" customFormat="1" ht="24.15" customHeight="1">
      <c r="A288" s="39"/>
      <c r="B288" s="40"/>
      <c r="C288" s="220" t="s">
        <v>492</v>
      </c>
      <c r="D288" s="220" t="s">
        <v>186</v>
      </c>
      <c r="E288" s="221" t="s">
        <v>768</v>
      </c>
      <c r="F288" s="222" t="s">
        <v>769</v>
      </c>
      <c r="G288" s="223" t="s">
        <v>1196</v>
      </c>
      <c r="H288" s="224">
        <v>2</v>
      </c>
      <c r="I288" s="225"/>
      <c r="J288" s="226">
        <f>ROUND(I288*H288,2)</f>
        <v>0</v>
      </c>
      <c r="K288" s="222" t="s">
        <v>190</v>
      </c>
      <c r="L288" s="45"/>
      <c r="M288" s="227" t="s">
        <v>1</v>
      </c>
      <c r="N288" s="228" t="s">
        <v>41</v>
      </c>
      <c r="O288" s="92"/>
      <c r="P288" s="229">
        <f>O288*H288</f>
        <v>0</v>
      </c>
      <c r="Q288" s="229">
        <v>0.45937</v>
      </c>
      <c r="R288" s="229">
        <f>Q288*H288</f>
        <v>0.91874</v>
      </c>
      <c r="S288" s="229">
        <v>0</v>
      </c>
      <c r="T288" s="23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1" t="s">
        <v>191</v>
      </c>
      <c r="AT288" s="231" t="s">
        <v>186</v>
      </c>
      <c r="AU288" s="231" t="s">
        <v>87</v>
      </c>
      <c r="AY288" s="18" t="s">
        <v>184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84</v>
      </c>
      <c r="BK288" s="232">
        <f>ROUND(I288*H288,2)</f>
        <v>0</v>
      </c>
      <c r="BL288" s="18" t="s">
        <v>191</v>
      </c>
      <c r="BM288" s="231" t="s">
        <v>1197</v>
      </c>
    </row>
    <row r="289" s="13" customFormat="1">
      <c r="A289" s="13"/>
      <c r="B289" s="233"/>
      <c r="C289" s="234"/>
      <c r="D289" s="235" t="s">
        <v>193</v>
      </c>
      <c r="E289" s="236" t="s">
        <v>1</v>
      </c>
      <c r="F289" s="237" t="s">
        <v>194</v>
      </c>
      <c r="G289" s="234"/>
      <c r="H289" s="236" t="s">
        <v>1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193</v>
      </c>
      <c r="AU289" s="243" t="s">
        <v>87</v>
      </c>
      <c r="AV289" s="13" t="s">
        <v>84</v>
      </c>
      <c r="AW289" s="13" t="s">
        <v>32</v>
      </c>
      <c r="AX289" s="13" t="s">
        <v>76</v>
      </c>
      <c r="AY289" s="243" t="s">
        <v>184</v>
      </c>
    </row>
    <row r="290" s="14" customFormat="1">
      <c r="A290" s="14"/>
      <c r="B290" s="244"/>
      <c r="C290" s="245"/>
      <c r="D290" s="235" t="s">
        <v>193</v>
      </c>
      <c r="E290" s="246" t="s">
        <v>1</v>
      </c>
      <c r="F290" s="247" t="s">
        <v>87</v>
      </c>
      <c r="G290" s="245"/>
      <c r="H290" s="248">
        <v>2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4" t="s">
        <v>193</v>
      </c>
      <c r="AU290" s="254" t="s">
        <v>87</v>
      </c>
      <c r="AV290" s="14" t="s">
        <v>87</v>
      </c>
      <c r="AW290" s="14" t="s">
        <v>32</v>
      </c>
      <c r="AX290" s="14" t="s">
        <v>84</v>
      </c>
      <c r="AY290" s="254" t="s">
        <v>184</v>
      </c>
    </row>
    <row r="291" s="12" customFormat="1" ht="22.8" customHeight="1">
      <c r="A291" s="12"/>
      <c r="B291" s="204"/>
      <c r="C291" s="205"/>
      <c r="D291" s="206" t="s">
        <v>75</v>
      </c>
      <c r="E291" s="218" t="s">
        <v>232</v>
      </c>
      <c r="F291" s="218" t="s">
        <v>791</v>
      </c>
      <c r="G291" s="205"/>
      <c r="H291" s="205"/>
      <c r="I291" s="208"/>
      <c r="J291" s="219">
        <f>BK291</f>
        <v>0</v>
      </c>
      <c r="K291" s="205"/>
      <c r="L291" s="210"/>
      <c r="M291" s="211"/>
      <c r="N291" s="212"/>
      <c r="O291" s="212"/>
      <c r="P291" s="213">
        <f>SUM(P292:P300)</f>
        <v>0</v>
      </c>
      <c r="Q291" s="212"/>
      <c r="R291" s="213">
        <f>SUM(R292:R300)</f>
        <v>0.00528</v>
      </c>
      <c r="S291" s="212"/>
      <c r="T291" s="214">
        <f>SUM(T292:T300)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5" t="s">
        <v>84</v>
      </c>
      <c r="AT291" s="216" t="s">
        <v>75</v>
      </c>
      <c r="AU291" s="216" t="s">
        <v>84</v>
      </c>
      <c r="AY291" s="215" t="s">
        <v>184</v>
      </c>
      <c r="BK291" s="217">
        <f>SUM(BK292:BK300)</f>
        <v>0</v>
      </c>
    </row>
    <row r="292" s="2" customFormat="1" ht="24.15" customHeight="1">
      <c r="A292" s="39"/>
      <c r="B292" s="40"/>
      <c r="C292" s="220" t="s">
        <v>496</v>
      </c>
      <c r="D292" s="220" t="s">
        <v>186</v>
      </c>
      <c r="E292" s="221" t="s">
        <v>802</v>
      </c>
      <c r="F292" s="222" t="s">
        <v>803</v>
      </c>
      <c r="G292" s="223" t="s">
        <v>217</v>
      </c>
      <c r="H292" s="224">
        <v>48</v>
      </c>
      <c r="I292" s="225"/>
      <c r="J292" s="226">
        <f>ROUND(I292*H292,2)</f>
        <v>0</v>
      </c>
      <c r="K292" s="222" t="s">
        <v>190</v>
      </c>
      <c r="L292" s="45"/>
      <c r="M292" s="227" t="s">
        <v>1</v>
      </c>
      <c r="N292" s="228" t="s">
        <v>41</v>
      </c>
      <c r="O292" s="92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1" t="s">
        <v>191</v>
      </c>
      <c r="AT292" s="231" t="s">
        <v>186</v>
      </c>
      <c r="AU292" s="231" t="s">
        <v>87</v>
      </c>
      <c r="AY292" s="18" t="s">
        <v>184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8" t="s">
        <v>84</v>
      </c>
      <c r="BK292" s="232">
        <f>ROUND(I292*H292,2)</f>
        <v>0</v>
      </c>
      <c r="BL292" s="18" t="s">
        <v>191</v>
      </c>
      <c r="BM292" s="231" t="s">
        <v>1198</v>
      </c>
    </row>
    <row r="293" s="13" customFormat="1">
      <c r="A293" s="13"/>
      <c r="B293" s="233"/>
      <c r="C293" s="234"/>
      <c r="D293" s="235" t="s">
        <v>193</v>
      </c>
      <c r="E293" s="236" t="s">
        <v>1</v>
      </c>
      <c r="F293" s="237" t="s">
        <v>1199</v>
      </c>
      <c r="G293" s="234"/>
      <c r="H293" s="236" t="s">
        <v>1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193</v>
      </c>
      <c r="AU293" s="243" t="s">
        <v>87</v>
      </c>
      <c r="AV293" s="13" t="s">
        <v>84</v>
      </c>
      <c r="AW293" s="13" t="s">
        <v>32</v>
      </c>
      <c r="AX293" s="13" t="s">
        <v>76</v>
      </c>
      <c r="AY293" s="243" t="s">
        <v>184</v>
      </c>
    </row>
    <row r="294" s="14" customFormat="1">
      <c r="A294" s="14"/>
      <c r="B294" s="244"/>
      <c r="C294" s="245"/>
      <c r="D294" s="235" t="s">
        <v>193</v>
      </c>
      <c r="E294" s="246" t="s">
        <v>1</v>
      </c>
      <c r="F294" s="247" t="s">
        <v>1200</v>
      </c>
      <c r="G294" s="245"/>
      <c r="H294" s="248">
        <v>48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4" t="s">
        <v>193</v>
      </c>
      <c r="AU294" s="254" t="s">
        <v>87</v>
      </c>
      <c r="AV294" s="14" t="s">
        <v>87</v>
      </c>
      <c r="AW294" s="14" t="s">
        <v>32</v>
      </c>
      <c r="AX294" s="14" t="s">
        <v>76</v>
      </c>
      <c r="AY294" s="254" t="s">
        <v>184</v>
      </c>
    </row>
    <row r="295" s="15" customFormat="1">
      <c r="A295" s="15"/>
      <c r="B295" s="255"/>
      <c r="C295" s="256"/>
      <c r="D295" s="235" t="s">
        <v>193</v>
      </c>
      <c r="E295" s="257" t="s">
        <v>145</v>
      </c>
      <c r="F295" s="258" t="s">
        <v>128</v>
      </c>
      <c r="G295" s="256"/>
      <c r="H295" s="259">
        <v>48</v>
      </c>
      <c r="I295" s="260"/>
      <c r="J295" s="256"/>
      <c r="K295" s="256"/>
      <c r="L295" s="261"/>
      <c r="M295" s="262"/>
      <c r="N295" s="263"/>
      <c r="O295" s="263"/>
      <c r="P295" s="263"/>
      <c r="Q295" s="263"/>
      <c r="R295" s="263"/>
      <c r="S295" s="263"/>
      <c r="T295" s="264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5" t="s">
        <v>193</v>
      </c>
      <c r="AU295" s="265" t="s">
        <v>87</v>
      </c>
      <c r="AV295" s="15" t="s">
        <v>191</v>
      </c>
      <c r="AW295" s="15" t="s">
        <v>32</v>
      </c>
      <c r="AX295" s="15" t="s">
        <v>84</v>
      </c>
      <c r="AY295" s="265" t="s">
        <v>184</v>
      </c>
    </row>
    <row r="296" s="2" customFormat="1" ht="24.15" customHeight="1">
      <c r="A296" s="39"/>
      <c r="B296" s="40"/>
      <c r="C296" s="220" t="s">
        <v>500</v>
      </c>
      <c r="D296" s="220" t="s">
        <v>186</v>
      </c>
      <c r="E296" s="221" t="s">
        <v>806</v>
      </c>
      <c r="F296" s="222" t="s">
        <v>807</v>
      </c>
      <c r="G296" s="223" t="s">
        <v>217</v>
      </c>
      <c r="H296" s="224">
        <v>48</v>
      </c>
      <c r="I296" s="225"/>
      <c r="J296" s="226">
        <f>ROUND(I296*H296,2)</f>
        <v>0</v>
      </c>
      <c r="K296" s="222" t="s">
        <v>190</v>
      </c>
      <c r="L296" s="45"/>
      <c r="M296" s="227" t="s">
        <v>1</v>
      </c>
      <c r="N296" s="228" t="s">
        <v>41</v>
      </c>
      <c r="O296" s="92"/>
      <c r="P296" s="229">
        <f>O296*H296</f>
        <v>0</v>
      </c>
      <c r="Q296" s="229">
        <v>0.00011</v>
      </c>
      <c r="R296" s="229">
        <f>Q296*H296</f>
        <v>0.00528</v>
      </c>
      <c r="S296" s="229">
        <v>0</v>
      </c>
      <c r="T296" s="23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1" t="s">
        <v>191</v>
      </c>
      <c r="AT296" s="231" t="s">
        <v>186</v>
      </c>
      <c r="AU296" s="231" t="s">
        <v>87</v>
      </c>
      <c r="AY296" s="18" t="s">
        <v>184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84</v>
      </c>
      <c r="BK296" s="232">
        <f>ROUND(I296*H296,2)</f>
        <v>0</v>
      </c>
      <c r="BL296" s="18" t="s">
        <v>191</v>
      </c>
      <c r="BM296" s="231" t="s">
        <v>1201</v>
      </c>
    </row>
    <row r="297" s="14" customFormat="1">
      <c r="A297" s="14"/>
      <c r="B297" s="244"/>
      <c r="C297" s="245"/>
      <c r="D297" s="235" t="s">
        <v>193</v>
      </c>
      <c r="E297" s="246" t="s">
        <v>1</v>
      </c>
      <c r="F297" s="247" t="s">
        <v>145</v>
      </c>
      <c r="G297" s="245"/>
      <c r="H297" s="248">
        <v>48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4" t="s">
        <v>193</v>
      </c>
      <c r="AU297" s="254" t="s">
        <v>87</v>
      </c>
      <c r="AV297" s="14" t="s">
        <v>87</v>
      </c>
      <c r="AW297" s="14" t="s">
        <v>32</v>
      </c>
      <c r="AX297" s="14" t="s">
        <v>84</v>
      </c>
      <c r="AY297" s="254" t="s">
        <v>184</v>
      </c>
    </row>
    <row r="298" s="2" customFormat="1" ht="14.4" customHeight="1">
      <c r="A298" s="39"/>
      <c r="B298" s="40"/>
      <c r="C298" s="220" t="s">
        <v>504</v>
      </c>
      <c r="D298" s="220" t="s">
        <v>186</v>
      </c>
      <c r="E298" s="221" t="s">
        <v>810</v>
      </c>
      <c r="F298" s="222" t="s">
        <v>811</v>
      </c>
      <c r="G298" s="223" t="s">
        <v>217</v>
      </c>
      <c r="H298" s="224">
        <v>48</v>
      </c>
      <c r="I298" s="225"/>
      <c r="J298" s="226">
        <f>ROUND(I298*H298,2)</f>
        <v>0</v>
      </c>
      <c r="K298" s="222" t="s">
        <v>190</v>
      </c>
      <c r="L298" s="45"/>
      <c r="M298" s="227" t="s">
        <v>1</v>
      </c>
      <c r="N298" s="228" t="s">
        <v>41</v>
      </c>
      <c r="O298" s="92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1" t="s">
        <v>191</v>
      </c>
      <c r="AT298" s="231" t="s">
        <v>186</v>
      </c>
      <c r="AU298" s="231" t="s">
        <v>87</v>
      </c>
      <c r="AY298" s="18" t="s">
        <v>184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84</v>
      </c>
      <c r="BK298" s="232">
        <f>ROUND(I298*H298,2)</f>
        <v>0</v>
      </c>
      <c r="BL298" s="18" t="s">
        <v>191</v>
      </c>
      <c r="BM298" s="231" t="s">
        <v>1202</v>
      </c>
    </row>
    <row r="299" s="13" customFormat="1">
      <c r="A299" s="13"/>
      <c r="B299" s="233"/>
      <c r="C299" s="234"/>
      <c r="D299" s="235" t="s">
        <v>193</v>
      </c>
      <c r="E299" s="236" t="s">
        <v>1</v>
      </c>
      <c r="F299" s="237" t="s">
        <v>1203</v>
      </c>
      <c r="G299" s="234"/>
      <c r="H299" s="236" t="s">
        <v>1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193</v>
      </c>
      <c r="AU299" s="243" t="s">
        <v>87</v>
      </c>
      <c r="AV299" s="13" t="s">
        <v>84</v>
      </c>
      <c r="AW299" s="13" t="s">
        <v>32</v>
      </c>
      <c r="AX299" s="13" t="s">
        <v>76</v>
      </c>
      <c r="AY299" s="243" t="s">
        <v>184</v>
      </c>
    </row>
    <row r="300" s="14" customFormat="1">
      <c r="A300" s="14"/>
      <c r="B300" s="244"/>
      <c r="C300" s="245"/>
      <c r="D300" s="235" t="s">
        <v>193</v>
      </c>
      <c r="E300" s="246" t="s">
        <v>1</v>
      </c>
      <c r="F300" s="247" t="s">
        <v>145</v>
      </c>
      <c r="G300" s="245"/>
      <c r="H300" s="248">
        <v>48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4" t="s">
        <v>193</v>
      </c>
      <c r="AU300" s="254" t="s">
        <v>87</v>
      </c>
      <c r="AV300" s="14" t="s">
        <v>87</v>
      </c>
      <c r="AW300" s="14" t="s">
        <v>32</v>
      </c>
      <c r="AX300" s="14" t="s">
        <v>84</v>
      </c>
      <c r="AY300" s="254" t="s">
        <v>184</v>
      </c>
    </row>
    <row r="301" s="12" customFormat="1" ht="22.8" customHeight="1">
      <c r="A301" s="12"/>
      <c r="B301" s="204"/>
      <c r="C301" s="205"/>
      <c r="D301" s="206" t="s">
        <v>75</v>
      </c>
      <c r="E301" s="218" t="s">
        <v>704</v>
      </c>
      <c r="F301" s="218" t="s">
        <v>831</v>
      </c>
      <c r="G301" s="205"/>
      <c r="H301" s="205"/>
      <c r="I301" s="208"/>
      <c r="J301" s="219">
        <f>BK301</f>
        <v>0</v>
      </c>
      <c r="K301" s="205"/>
      <c r="L301" s="210"/>
      <c r="M301" s="211"/>
      <c r="N301" s="212"/>
      <c r="O301" s="212"/>
      <c r="P301" s="213">
        <f>SUM(P302:P303)</f>
        <v>0</v>
      </c>
      <c r="Q301" s="212"/>
      <c r="R301" s="213">
        <f>SUM(R302:R303)</f>
        <v>0</v>
      </c>
      <c r="S301" s="212"/>
      <c r="T301" s="214">
        <f>SUM(T302:T303)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5" t="s">
        <v>84</v>
      </c>
      <c r="AT301" s="216" t="s">
        <v>75</v>
      </c>
      <c r="AU301" s="216" t="s">
        <v>84</v>
      </c>
      <c r="AY301" s="215" t="s">
        <v>184</v>
      </c>
      <c r="BK301" s="217">
        <f>SUM(BK302:BK303)</f>
        <v>0</v>
      </c>
    </row>
    <row r="302" s="2" customFormat="1" ht="24.15" customHeight="1">
      <c r="A302" s="39"/>
      <c r="B302" s="40"/>
      <c r="C302" s="220" t="s">
        <v>508</v>
      </c>
      <c r="D302" s="220" t="s">
        <v>186</v>
      </c>
      <c r="E302" s="221" t="s">
        <v>833</v>
      </c>
      <c r="F302" s="222" t="s">
        <v>834</v>
      </c>
      <c r="G302" s="223" t="s">
        <v>378</v>
      </c>
      <c r="H302" s="224">
        <v>1.421</v>
      </c>
      <c r="I302" s="225"/>
      <c r="J302" s="226">
        <f>ROUND(I302*H302,2)</f>
        <v>0</v>
      </c>
      <c r="K302" s="222" t="s">
        <v>190</v>
      </c>
      <c r="L302" s="45"/>
      <c r="M302" s="227" t="s">
        <v>1</v>
      </c>
      <c r="N302" s="228" t="s">
        <v>41</v>
      </c>
      <c r="O302" s="92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1" t="s">
        <v>191</v>
      </c>
      <c r="AT302" s="231" t="s">
        <v>186</v>
      </c>
      <c r="AU302" s="231" t="s">
        <v>87</v>
      </c>
      <c r="AY302" s="18" t="s">
        <v>184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84</v>
      </c>
      <c r="BK302" s="232">
        <f>ROUND(I302*H302,2)</f>
        <v>0</v>
      </c>
      <c r="BL302" s="18" t="s">
        <v>191</v>
      </c>
      <c r="BM302" s="231" t="s">
        <v>1204</v>
      </c>
    </row>
    <row r="303" s="14" customFormat="1">
      <c r="A303" s="14"/>
      <c r="B303" s="244"/>
      <c r="C303" s="245"/>
      <c r="D303" s="235" t="s">
        <v>193</v>
      </c>
      <c r="E303" s="246" t="s">
        <v>1</v>
      </c>
      <c r="F303" s="247" t="s">
        <v>1205</v>
      </c>
      <c r="G303" s="245"/>
      <c r="H303" s="248">
        <v>1.421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4" t="s">
        <v>193</v>
      </c>
      <c r="AU303" s="254" t="s">
        <v>87</v>
      </c>
      <c r="AV303" s="14" t="s">
        <v>87</v>
      </c>
      <c r="AW303" s="14" t="s">
        <v>32</v>
      </c>
      <c r="AX303" s="14" t="s">
        <v>84</v>
      </c>
      <c r="AY303" s="254" t="s">
        <v>184</v>
      </c>
    </row>
    <row r="304" s="12" customFormat="1" ht="22.8" customHeight="1">
      <c r="A304" s="12"/>
      <c r="B304" s="204"/>
      <c r="C304" s="205"/>
      <c r="D304" s="206" t="s">
        <v>75</v>
      </c>
      <c r="E304" s="218" t="s">
        <v>837</v>
      </c>
      <c r="F304" s="218" t="s">
        <v>838</v>
      </c>
      <c r="G304" s="205"/>
      <c r="H304" s="205"/>
      <c r="I304" s="208"/>
      <c r="J304" s="219">
        <f>BK304</f>
        <v>0</v>
      </c>
      <c r="K304" s="205"/>
      <c r="L304" s="210"/>
      <c r="M304" s="211"/>
      <c r="N304" s="212"/>
      <c r="O304" s="212"/>
      <c r="P304" s="213">
        <f>SUM(P305:P315)</f>
        <v>0</v>
      </c>
      <c r="Q304" s="212"/>
      <c r="R304" s="213">
        <f>SUM(R305:R315)</f>
        <v>0</v>
      </c>
      <c r="S304" s="212"/>
      <c r="T304" s="214">
        <f>SUM(T305:T315)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5" t="s">
        <v>84</v>
      </c>
      <c r="AT304" s="216" t="s">
        <v>75</v>
      </c>
      <c r="AU304" s="216" t="s">
        <v>84</v>
      </c>
      <c r="AY304" s="215" t="s">
        <v>184</v>
      </c>
      <c r="BK304" s="217">
        <f>SUM(BK305:BK315)</f>
        <v>0</v>
      </c>
    </row>
    <row r="305" s="2" customFormat="1" ht="14.4" customHeight="1">
      <c r="A305" s="39"/>
      <c r="B305" s="40"/>
      <c r="C305" s="220" t="s">
        <v>512</v>
      </c>
      <c r="D305" s="220" t="s">
        <v>186</v>
      </c>
      <c r="E305" s="221" t="s">
        <v>840</v>
      </c>
      <c r="F305" s="222" t="s">
        <v>841</v>
      </c>
      <c r="G305" s="223" t="s">
        <v>378</v>
      </c>
      <c r="H305" s="224">
        <v>11.880000000000001</v>
      </c>
      <c r="I305" s="225"/>
      <c r="J305" s="226">
        <f>ROUND(I305*H305,2)</f>
        <v>0</v>
      </c>
      <c r="K305" s="222" t="s">
        <v>190</v>
      </c>
      <c r="L305" s="45"/>
      <c r="M305" s="227" t="s">
        <v>1</v>
      </c>
      <c r="N305" s="228" t="s">
        <v>41</v>
      </c>
      <c r="O305" s="92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1" t="s">
        <v>191</v>
      </c>
      <c r="AT305" s="231" t="s">
        <v>186</v>
      </c>
      <c r="AU305" s="231" t="s">
        <v>87</v>
      </c>
      <c r="AY305" s="18" t="s">
        <v>184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8" t="s">
        <v>84</v>
      </c>
      <c r="BK305" s="232">
        <f>ROUND(I305*H305,2)</f>
        <v>0</v>
      </c>
      <c r="BL305" s="18" t="s">
        <v>191</v>
      </c>
      <c r="BM305" s="231" t="s">
        <v>1206</v>
      </c>
    </row>
    <row r="306" s="14" customFormat="1">
      <c r="A306" s="14"/>
      <c r="B306" s="244"/>
      <c r="C306" s="245"/>
      <c r="D306" s="235" t="s">
        <v>193</v>
      </c>
      <c r="E306" s="246" t="s">
        <v>107</v>
      </c>
      <c r="F306" s="247" t="s">
        <v>1207</v>
      </c>
      <c r="G306" s="245"/>
      <c r="H306" s="248">
        <v>11.880000000000001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193</v>
      </c>
      <c r="AU306" s="254" t="s">
        <v>87</v>
      </c>
      <c r="AV306" s="14" t="s">
        <v>87</v>
      </c>
      <c r="AW306" s="14" t="s">
        <v>32</v>
      </c>
      <c r="AX306" s="14" t="s">
        <v>84</v>
      </c>
      <c r="AY306" s="254" t="s">
        <v>184</v>
      </c>
    </row>
    <row r="307" s="2" customFormat="1" ht="24.15" customHeight="1">
      <c r="A307" s="39"/>
      <c r="B307" s="40"/>
      <c r="C307" s="220" t="s">
        <v>518</v>
      </c>
      <c r="D307" s="220" t="s">
        <v>186</v>
      </c>
      <c r="E307" s="221" t="s">
        <v>845</v>
      </c>
      <c r="F307" s="222" t="s">
        <v>846</v>
      </c>
      <c r="G307" s="223" t="s">
        <v>378</v>
      </c>
      <c r="H307" s="224">
        <v>23.760000000000002</v>
      </c>
      <c r="I307" s="225"/>
      <c r="J307" s="226">
        <f>ROUND(I307*H307,2)</f>
        <v>0</v>
      </c>
      <c r="K307" s="222" t="s">
        <v>190</v>
      </c>
      <c r="L307" s="45"/>
      <c r="M307" s="227" t="s">
        <v>1</v>
      </c>
      <c r="N307" s="228" t="s">
        <v>41</v>
      </c>
      <c r="O307" s="92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1" t="s">
        <v>191</v>
      </c>
      <c r="AT307" s="231" t="s">
        <v>186</v>
      </c>
      <c r="AU307" s="231" t="s">
        <v>87</v>
      </c>
      <c r="AY307" s="18" t="s">
        <v>184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8" t="s">
        <v>84</v>
      </c>
      <c r="BK307" s="232">
        <f>ROUND(I307*H307,2)</f>
        <v>0</v>
      </c>
      <c r="BL307" s="18" t="s">
        <v>191</v>
      </c>
      <c r="BM307" s="231" t="s">
        <v>1208</v>
      </c>
    </row>
    <row r="308" s="13" customFormat="1">
      <c r="A308" s="13"/>
      <c r="B308" s="233"/>
      <c r="C308" s="234"/>
      <c r="D308" s="235" t="s">
        <v>193</v>
      </c>
      <c r="E308" s="236" t="s">
        <v>1</v>
      </c>
      <c r="F308" s="237" t="s">
        <v>848</v>
      </c>
      <c r="G308" s="234"/>
      <c r="H308" s="236" t="s">
        <v>1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193</v>
      </c>
      <c r="AU308" s="243" t="s">
        <v>87</v>
      </c>
      <c r="AV308" s="13" t="s">
        <v>84</v>
      </c>
      <c r="AW308" s="13" t="s">
        <v>32</v>
      </c>
      <c r="AX308" s="13" t="s">
        <v>76</v>
      </c>
      <c r="AY308" s="243" t="s">
        <v>184</v>
      </c>
    </row>
    <row r="309" s="14" customFormat="1">
      <c r="A309" s="14"/>
      <c r="B309" s="244"/>
      <c r="C309" s="245"/>
      <c r="D309" s="235" t="s">
        <v>193</v>
      </c>
      <c r="E309" s="246" t="s">
        <v>1</v>
      </c>
      <c r="F309" s="247" t="s">
        <v>849</v>
      </c>
      <c r="G309" s="245"/>
      <c r="H309" s="248">
        <v>23.760000000000002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4" t="s">
        <v>193</v>
      </c>
      <c r="AU309" s="254" t="s">
        <v>87</v>
      </c>
      <c r="AV309" s="14" t="s">
        <v>87</v>
      </c>
      <c r="AW309" s="14" t="s">
        <v>32</v>
      </c>
      <c r="AX309" s="14" t="s">
        <v>84</v>
      </c>
      <c r="AY309" s="254" t="s">
        <v>184</v>
      </c>
    </row>
    <row r="310" s="2" customFormat="1" ht="24.15" customHeight="1">
      <c r="A310" s="39"/>
      <c r="B310" s="40"/>
      <c r="C310" s="220" t="s">
        <v>524</v>
      </c>
      <c r="D310" s="220" t="s">
        <v>186</v>
      </c>
      <c r="E310" s="221" t="s">
        <v>851</v>
      </c>
      <c r="F310" s="222" t="s">
        <v>852</v>
      </c>
      <c r="G310" s="223" t="s">
        <v>378</v>
      </c>
      <c r="H310" s="224">
        <v>11.880000000000001</v>
      </c>
      <c r="I310" s="225"/>
      <c r="J310" s="226">
        <f>ROUND(I310*H310,2)</f>
        <v>0</v>
      </c>
      <c r="K310" s="222" t="s">
        <v>190</v>
      </c>
      <c r="L310" s="45"/>
      <c r="M310" s="227" t="s">
        <v>1</v>
      </c>
      <c r="N310" s="228" t="s">
        <v>41</v>
      </c>
      <c r="O310" s="92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1" t="s">
        <v>191</v>
      </c>
      <c r="AT310" s="231" t="s">
        <v>186</v>
      </c>
      <c r="AU310" s="231" t="s">
        <v>87</v>
      </c>
      <c r="AY310" s="18" t="s">
        <v>184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8" t="s">
        <v>84</v>
      </c>
      <c r="BK310" s="232">
        <f>ROUND(I310*H310,2)</f>
        <v>0</v>
      </c>
      <c r="BL310" s="18" t="s">
        <v>191</v>
      </c>
      <c r="BM310" s="231" t="s">
        <v>1209</v>
      </c>
    </row>
    <row r="311" s="14" customFormat="1">
      <c r="A311" s="14"/>
      <c r="B311" s="244"/>
      <c r="C311" s="245"/>
      <c r="D311" s="235" t="s">
        <v>193</v>
      </c>
      <c r="E311" s="246" t="s">
        <v>1</v>
      </c>
      <c r="F311" s="247" t="s">
        <v>854</v>
      </c>
      <c r="G311" s="245"/>
      <c r="H311" s="248">
        <v>11.880000000000001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4" t="s">
        <v>193</v>
      </c>
      <c r="AU311" s="254" t="s">
        <v>87</v>
      </c>
      <c r="AV311" s="14" t="s">
        <v>87</v>
      </c>
      <c r="AW311" s="14" t="s">
        <v>32</v>
      </c>
      <c r="AX311" s="14" t="s">
        <v>84</v>
      </c>
      <c r="AY311" s="254" t="s">
        <v>184</v>
      </c>
    </row>
    <row r="312" s="2" customFormat="1" ht="37.8" customHeight="1">
      <c r="A312" s="39"/>
      <c r="B312" s="40"/>
      <c r="C312" s="220" t="s">
        <v>531</v>
      </c>
      <c r="D312" s="220" t="s">
        <v>186</v>
      </c>
      <c r="E312" s="221" t="s">
        <v>861</v>
      </c>
      <c r="F312" s="222" t="s">
        <v>862</v>
      </c>
      <c r="G312" s="223" t="s">
        <v>378</v>
      </c>
      <c r="H312" s="224">
        <v>7.9199999999999999</v>
      </c>
      <c r="I312" s="225"/>
      <c r="J312" s="226">
        <f>ROUND(I312*H312,2)</f>
        <v>0</v>
      </c>
      <c r="K312" s="222" t="s">
        <v>190</v>
      </c>
      <c r="L312" s="45"/>
      <c r="M312" s="227" t="s">
        <v>1</v>
      </c>
      <c r="N312" s="228" t="s">
        <v>41</v>
      </c>
      <c r="O312" s="92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1" t="s">
        <v>191</v>
      </c>
      <c r="AT312" s="231" t="s">
        <v>186</v>
      </c>
      <c r="AU312" s="231" t="s">
        <v>87</v>
      </c>
      <c r="AY312" s="18" t="s">
        <v>184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8" t="s">
        <v>84</v>
      </c>
      <c r="BK312" s="232">
        <f>ROUND(I312*H312,2)</f>
        <v>0</v>
      </c>
      <c r="BL312" s="18" t="s">
        <v>191</v>
      </c>
      <c r="BM312" s="231" t="s">
        <v>1210</v>
      </c>
    </row>
    <row r="313" s="14" customFormat="1">
      <c r="A313" s="14"/>
      <c r="B313" s="244"/>
      <c r="C313" s="245"/>
      <c r="D313" s="235" t="s">
        <v>193</v>
      </c>
      <c r="E313" s="246" t="s">
        <v>1</v>
      </c>
      <c r="F313" s="247" t="s">
        <v>1211</v>
      </c>
      <c r="G313" s="245"/>
      <c r="H313" s="248">
        <v>7.9199999999999999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4" t="s">
        <v>193</v>
      </c>
      <c r="AU313" s="254" t="s">
        <v>87</v>
      </c>
      <c r="AV313" s="14" t="s">
        <v>87</v>
      </c>
      <c r="AW313" s="14" t="s">
        <v>32</v>
      </c>
      <c r="AX313" s="14" t="s">
        <v>84</v>
      </c>
      <c r="AY313" s="254" t="s">
        <v>184</v>
      </c>
    </row>
    <row r="314" s="2" customFormat="1" ht="37.8" customHeight="1">
      <c r="A314" s="39"/>
      <c r="B314" s="40"/>
      <c r="C314" s="220" t="s">
        <v>536</v>
      </c>
      <c r="D314" s="220" t="s">
        <v>186</v>
      </c>
      <c r="E314" s="221" t="s">
        <v>856</v>
      </c>
      <c r="F314" s="222" t="s">
        <v>857</v>
      </c>
      <c r="G314" s="223" t="s">
        <v>378</v>
      </c>
      <c r="H314" s="224">
        <v>3.96</v>
      </c>
      <c r="I314" s="225"/>
      <c r="J314" s="226">
        <f>ROUND(I314*H314,2)</f>
        <v>0</v>
      </c>
      <c r="K314" s="222" t="s">
        <v>190</v>
      </c>
      <c r="L314" s="45"/>
      <c r="M314" s="227" t="s">
        <v>1</v>
      </c>
      <c r="N314" s="228" t="s">
        <v>41</v>
      </c>
      <c r="O314" s="92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1" t="s">
        <v>191</v>
      </c>
      <c r="AT314" s="231" t="s">
        <v>186</v>
      </c>
      <c r="AU314" s="231" t="s">
        <v>87</v>
      </c>
      <c r="AY314" s="18" t="s">
        <v>184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8" t="s">
        <v>84</v>
      </c>
      <c r="BK314" s="232">
        <f>ROUND(I314*H314,2)</f>
        <v>0</v>
      </c>
      <c r="BL314" s="18" t="s">
        <v>191</v>
      </c>
      <c r="BM314" s="231" t="s">
        <v>1212</v>
      </c>
    </row>
    <row r="315" s="14" customFormat="1">
      <c r="A315" s="14"/>
      <c r="B315" s="244"/>
      <c r="C315" s="245"/>
      <c r="D315" s="235" t="s">
        <v>193</v>
      </c>
      <c r="E315" s="246" t="s">
        <v>1</v>
      </c>
      <c r="F315" s="247" t="s">
        <v>1213</v>
      </c>
      <c r="G315" s="245"/>
      <c r="H315" s="248">
        <v>3.96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193</v>
      </c>
      <c r="AU315" s="254" t="s">
        <v>87</v>
      </c>
      <c r="AV315" s="14" t="s">
        <v>87</v>
      </c>
      <c r="AW315" s="14" t="s">
        <v>32</v>
      </c>
      <c r="AX315" s="14" t="s">
        <v>84</v>
      </c>
      <c r="AY315" s="254" t="s">
        <v>184</v>
      </c>
    </row>
    <row r="316" s="12" customFormat="1" ht="22.8" customHeight="1">
      <c r="A316" s="12"/>
      <c r="B316" s="204"/>
      <c r="C316" s="205"/>
      <c r="D316" s="206" t="s">
        <v>75</v>
      </c>
      <c r="E316" s="218" t="s">
        <v>870</v>
      </c>
      <c r="F316" s="218" t="s">
        <v>831</v>
      </c>
      <c r="G316" s="205"/>
      <c r="H316" s="205"/>
      <c r="I316" s="208"/>
      <c r="J316" s="219">
        <f>BK316</f>
        <v>0</v>
      </c>
      <c r="K316" s="205"/>
      <c r="L316" s="210"/>
      <c r="M316" s="211"/>
      <c r="N316" s="212"/>
      <c r="O316" s="212"/>
      <c r="P316" s="213">
        <f>SUM(P317:P318)</f>
        <v>0</v>
      </c>
      <c r="Q316" s="212"/>
      <c r="R316" s="213">
        <f>SUM(R317:R318)</f>
        <v>0</v>
      </c>
      <c r="S316" s="212"/>
      <c r="T316" s="214">
        <f>SUM(T317:T318)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84</v>
      </c>
      <c r="AY316" s="215" t="s">
        <v>184</v>
      </c>
      <c r="BK316" s="217">
        <f>SUM(BK317:BK318)</f>
        <v>0</v>
      </c>
    </row>
    <row r="317" s="2" customFormat="1" ht="24.15" customHeight="1">
      <c r="A317" s="39"/>
      <c r="B317" s="40"/>
      <c r="C317" s="220" t="s">
        <v>541</v>
      </c>
      <c r="D317" s="220" t="s">
        <v>186</v>
      </c>
      <c r="E317" s="221" t="s">
        <v>872</v>
      </c>
      <c r="F317" s="222" t="s">
        <v>873</v>
      </c>
      <c r="G317" s="223" t="s">
        <v>378</v>
      </c>
      <c r="H317" s="224">
        <v>22.096</v>
      </c>
      <c r="I317" s="225"/>
      <c r="J317" s="226">
        <f>ROUND(I317*H317,2)</f>
        <v>0</v>
      </c>
      <c r="K317" s="222" t="s">
        <v>190</v>
      </c>
      <c r="L317" s="45"/>
      <c r="M317" s="227" t="s">
        <v>1</v>
      </c>
      <c r="N317" s="228" t="s">
        <v>41</v>
      </c>
      <c r="O317" s="92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1" t="s">
        <v>191</v>
      </c>
      <c r="AT317" s="231" t="s">
        <v>186</v>
      </c>
      <c r="AU317" s="231" t="s">
        <v>87</v>
      </c>
      <c r="AY317" s="18" t="s">
        <v>184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8" t="s">
        <v>84</v>
      </c>
      <c r="BK317" s="232">
        <f>ROUND(I317*H317,2)</f>
        <v>0</v>
      </c>
      <c r="BL317" s="18" t="s">
        <v>191</v>
      </c>
      <c r="BM317" s="231" t="s">
        <v>1214</v>
      </c>
    </row>
    <row r="318" s="14" customFormat="1">
      <c r="A318" s="14"/>
      <c r="B318" s="244"/>
      <c r="C318" s="245"/>
      <c r="D318" s="235" t="s">
        <v>193</v>
      </c>
      <c r="E318" s="246" t="s">
        <v>1</v>
      </c>
      <c r="F318" s="247" t="s">
        <v>1215</v>
      </c>
      <c r="G318" s="245"/>
      <c r="H318" s="248">
        <v>22.096</v>
      </c>
      <c r="I318" s="249"/>
      <c r="J318" s="245"/>
      <c r="K318" s="245"/>
      <c r="L318" s="250"/>
      <c r="M318" s="292"/>
      <c r="N318" s="293"/>
      <c r="O318" s="293"/>
      <c r="P318" s="293"/>
      <c r="Q318" s="293"/>
      <c r="R318" s="293"/>
      <c r="S318" s="293"/>
      <c r="T318" s="29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193</v>
      </c>
      <c r="AU318" s="254" t="s">
        <v>87</v>
      </c>
      <c r="AV318" s="14" t="s">
        <v>87</v>
      </c>
      <c r="AW318" s="14" t="s">
        <v>32</v>
      </c>
      <c r="AX318" s="14" t="s">
        <v>84</v>
      </c>
      <c r="AY318" s="254" t="s">
        <v>184</v>
      </c>
    </row>
    <row r="319" s="2" customFormat="1" ht="6.96" customHeight="1">
      <c r="A319" s="39"/>
      <c r="B319" s="67"/>
      <c r="C319" s="68"/>
      <c r="D319" s="68"/>
      <c r="E319" s="68"/>
      <c r="F319" s="68"/>
      <c r="G319" s="68"/>
      <c r="H319" s="68"/>
      <c r="I319" s="68"/>
      <c r="J319" s="68"/>
      <c r="K319" s="68"/>
      <c r="L319" s="45"/>
      <c r="M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</row>
  </sheetData>
  <sheetProtection sheet="1" autoFilter="0" formatColumns="0" formatRows="0" objects="1" scenarios="1" spinCount="100000" saltValue="IEgCujRpzM/0JmllrGKvBNUJIyPlgH0tFwg3zqfZ2VsmjREwahVlIbX/V8gnDd7ydgY1wghVbeAK5B+146TMpg==" hashValue="CdnhKn92T+Z53Utbyn22bdDov3db3wN016ZTMIAKBCyCTa1s+rxKoHnjRjN2wDMG1OznbxdrwNc3ZSGgoig1sQ==" algorithmName="SHA-512" password="CC35"/>
  <autoFilter ref="C124:K31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="1" customFormat="1" ht="24.96" customHeight="1">
      <c r="B4" s="21"/>
      <c r="D4" s="140" t="s">
        <v>104</v>
      </c>
      <c r="L4" s="21"/>
      <c r="M4" s="141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2" t="s">
        <v>16</v>
      </c>
      <c r="L6" s="21"/>
    </row>
    <row r="7" s="1" customFormat="1" ht="16.5" customHeight="1">
      <c r="B7" s="21"/>
      <c r="E7" s="143" t="str">
        <f>'Rekapitulace stavby'!K6</f>
        <v>Oprava vodovodu ul. Nerudova a propojení do ul. Vodní valy</v>
      </c>
      <c r="F7" s="142"/>
      <c r="G7" s="142"/>
      <c r="H7" s="142"/>
      <c r="L7" s="21"/>
    </row>
    <row r="8" s="2" customFormat="1" ht="12" customHeight="1">
      <c r="A8" s="39"/>
      <c r="B8" s="45"/>
      <c r="C8" s="39"/>
      <c r="D8" s="142" t="s">
        <v>113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4" t="s">
        <v>1216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3. 6. 2021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ROUND(J120,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ROUND((SUM(BE120:BE151)),  2)</f>
        <v>0</v>
      </c>
      <c r="G33" s="39"/>
      <c r="H33" s="39"/>
      <c r="I33" s="157">
        <v>0.20999999999999999</v>
      </c>
      <c r="J33" s="156">
        <f>ROUND(((SUM(BE120:BE151))*I33),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2" t="s">
        <v>42</v>
      </c>
      <c r="F34" s="156">
        <f>ROUND((SUM(BF120:BF151)),  2)</f>
        <v>0</v>
      </c>
      <c r="G34" s="39"/>
      <c r="H34" s="39"/>
      <c r="I34" s="157">
        <v>0.14999999999999999</v>
      </c>
      <c r="J34" s="156">
        <f>ROUND(((SUM(BF120:BF151))*I34),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2" t="s">
        <v>43</v>
      </c>
      <c r="F35" s="156">
        <f>ROUND((SUM(BG120:BG151)),  2)</f>
        <v>0</v>
      </c>
      <c r="G35" s="39"/>
      <c r="H35" s="39"/>
      <c r="I35" s="157">
        <v>0.20999999999999999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2" t="s">
        <v>44</v>
      </c>
      <c r="F36" s="156">
        <f>ROUND((SUM(BH120:BH151)),  2)</f>
        <v>0</v>
      </c>
      <c r="G36" s="39"/>
      <c r="H36" s="39"/>
      <c r="I36" s="157">
        <v>0.14999999999999999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2" t="s">
        <v>45</v>
      </c>
      <c r="F37" s="156">
        <f>ROUND((SUM(BI120:BI151)),  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151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6" t="str">
        <f>E7</f>
        <v>Oprava vodovodu ul. Nerudova a propojení do ul. Vodní valy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 xml:space="preserve">VRN - Vedlejší náklady stavby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Litomyšl</v>
      </c>
      <c r="G89" s="41"/>
      <c r="H89" s="41"/>
      <c r="I89" s="33" t="s">
        <v>22</v>
      </c>
      <c r="J89" s="80" t="str">
        <f>IF(J12="","",J12)</f>
        <v>3. 6. 2021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Ing,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7" t="s">
        <v>152</v>
      </c>
      <c r="D94" s="178"/>
      <c r="E94" s="178"/>
      <c r="F94" s="178"/>
      <c r="G94" s="178"/>
      <c r="H94" s="178"/>
      <c r="I94" s="178"/>
      <c r="J94" s="179" t="s">
        <v>153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0" t="s">
        <v>154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155</v>
      </c>
    </row>
    <row r="97" s="9" customFormat="1" ht="24.96" customHeight="1">
      <c r="A97" s="9"/>
      <c r="B97" s="181"/>
      <c r="C97" s="182"/>
      <c r="D97" s="183" t="s">
        <v>1217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7"/>
      <c r="C98" s="188"/>
      <c r="D98" s="189" t="s">
        <v>1218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1219</v>
      </c>
      <c r="E99" s="190"/>
      <c r="F99" s="190"/>
      <c r="G99" s="190"/>
      <c r="H99" s="190"/>
      <c r="I99" s="190"/>
      <c r="J99" s="191">
        <f>J141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1220</v>
      </c>
      <c r="E100" s="190"/>
      <c r="F100" s="190"/>
      <c r="G100" s="190"/>
      <c r="H100" s="190"/>
      <c r="I100" s="190"/>
      <c r="J100" s="191">
        <f>J148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169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76" t="str">
        <f>E7</f>
        <v>Oprava vodovodu ul. Nerudova a propojení do ul. Vodní valy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113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77" t="str">
        <f>E9</f>
        <v xml:space="preserve">VRN - Vedlejší náklady stavby 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Litomyšl</v>
      </c>
      <c r="G114" s="41"/>
      <c r="H114" s="41"/>
      <c r="I114" s="33" t="s">
        <v>22</v>
      </c>
      <c r="J114" s="80" t="str">
        <f>IF(J12="","",J12)</f>
        <v>3. 6. 2021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33" t="s">
        <v>30</v>
      </c>
      <c r="J116" s="37" t="str">
        <f>E21</f>
        <v>Ing, Pravec František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Kašparová Věra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0.32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11" customFormat="1" ht="29.28" customHeight="1">
      <c r="A119" s="193"/>
      <c r="B119" s="194"/>
      <c r="C119" s="195" t="s">
        <v>170</v>
      </c>
      <c r="D119" s="196" t="s">
        <v>61</v>
      </c>
      <c r="E119" s="196" t="s">
        <v>57</v>
      </c>
      <c r="F119" s="196" t="s">
        <v>58</v>
      </c>
      <c r="G119" s="196" t="s">
        <v>171</v>
      </c>
      <c r="H119" s="196" t="s">
        <v>172</v>
      </c>
      <c r="I119" s="196" t="s">
        <v>173</v>
      </c>
      <c r="J119" s="196" t="s">
        <v>153</v>
      </c>
      <c r="K119" s="197" t="s">
        <v>174</v>
      </c>
      <c r="L119" s="198"/>
      <c r="M119" s="101" t="s">
        <v>1</v>
      </c>
      <c r="N119" s="102" t="s">
        <v>40</v>
      </c>
      <c r="O119" s="102" t="s">
        <v>175</v>
      </c>
      <c r="P119" s="102" t="s">
        <v>176</v>
      </c>
      <c r="Q119" s="102" t="s">
        <v>177</v>
      </c>
      <c r="R119" s="102" t="s">
        <v>178</v>
      </c>
      <c r="S119" s="102" t="s">
        <v>179</v>
      </c>
      <c r="T119" s="103" t="s">
        <v>180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="2" customFormat="1" ht="22.8" customHeight="1">
      <c r="A120" s="39"/>
      <c r="B120" s="40"/>
      <c r="C120" s="108" t="s">
        <v>181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155</v>
      </c>
      <c r="BK120" s="203">
        <f>BK121</f>
        <v>0</v>
      </c>
    </row>
    <row r="121" s="12" customFormat="1" ht="25.92" customHeight="1">
      <c r="A121" s="12"/>
      <c r="B121" s="204"/>
      <c r="C121" s="205"/>
      <c r="D121" s="206" t="s">
        <v>75</v>
      </c>
      <c r="E121" s="207" t="s">
        <v>95</v>
      </c>
      <c r="F121" s="207" t="s">
        <v>1221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P122+P141+P148</f>
        <v>0</v>
      </c>
      <c r="Q121" s="212"/>
      <c r="R121" s="213">
        <f>R122+R141+R148</f>
        <v>0</v>
      </c>
      <c r="S121" s="212"/>
      <c r="T121" s="214">
        <f>T122+T141+T148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210</v>
      </c>
      <c r="AT121" s="216" t="s">
        <v>75</v>
      </c>
      <c r="AU121" s="216" t="s">
        <v>76</v>
      </c>
      <c r="AY121" s="215" t="s">
        <v>184</v>
      </c>
      <c r="BK121" s="217">
        <f>BK122+BK141+BK148</f>
        <v>0</v>
      </c>
    </row>
    <row r="122" s="12" customFormat="1" ht="22.8" customHeight="1">
      <c r="A122" s="12"/>
      <c r="B122" s="204"/>
      <c r="C122" s="205"/>
      <c r="D122" s="206" t="s">
        <v>75</v>
      </c>
      <c r="E122" s="218" t="s">
        <v>76</v>
      </c>
      <c r="F122" s="218" t="s">
        <v>1222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SUM(P123:P140)</f>
        <v>0</v>
      </c>
      <c r="Q122" s="212"/>
      <c r="R122" s="213">
        <f>SUM(R123:R140)</f>
        <v>0</v>
      </c>
      <c r="S122" s="212"/>
      <c r="T122" s="214">
        <f>SUM(T123:T140)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210</v>
      </c>
      <c r="AT122" s="216" t="s">
        <v>75</v>
      </c>
      <c r="AU122" s="216" t="s">
        <v>84</v>
      </c>
      <c r="AY122" s="215" t="s">
        <v>184</v>
      </c>
      <c r="BK122" s="217">
        <f>SUM(BK123:BK140)</f>
        <v>0</v>
      </c>
    </row>
    <row r="123" s="2" customFormat="1" ht="14.4" customHeight="1">
      <c r="A123" s="39"/>
      <c r="B123" s="40"/>
      <c r="C123" s="220" t="s">
        <v>84</v>
      </c>
      <c r="D123" s="220" t="s">
        <v>186</v>
      </c>
      <c r="E123" s="221" t="s">
        <v>1223</v>
      </c>
      <c r="F123" s="222" t="s">
        <v>1224</v>
      </c>
      <c r="G123" s="223" t="s">
        <v>217</v>
      </c>
      <c r="H123" s="224">
        <v>414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1225</v>
      </c>
      <c r="AT123" s="231" t="s">
        <v>186</v>
      </c>
      <c r="AU123" s="231" t="s">
        <v>87</v>
      </c>
      <c r="AY123" s="18" t="s">
        <v>184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1225</v>
      </c>
      <c r="BM123" s="231" t="s">
        <v>1226</v>
      </c>
    </row>
    <row r="124" s="13" customFormat="1">
      <c r="A124" s="13"/>
      <c r="B124" s="233"/>
      <c r="C124" s="234"/>
      <c r="D124" s="235" t="s">
        <v>193</v>
      </c>
      <c r="E124" s="236" t="s">
        <v>1</v>
      </c>
      <c r="F124" s="237" t="s">
        <v>1227</v>
      </c>
      <c r="G124" s="234"/>
      <c r="H124" s="236" t="s">
        <v>1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193</v>
      </c>
      <c r="AU124" s="243" t="s">
        <v>87</v>
      </c>
      <c r="AV124" s="13" t="s">
        <v>84</v>
      </c>
      <c r="AW124" s="13" t="s">
        <v>32</v>
      </c>
      <c r="AX124" s="13" t="s">
        <v>76</v>
      </c>
      <c r="AY124" s="243" t="s">
        <v>184</v>
      </c>
    </row>
    <row r="125" s="14" customFormat="1">
      <c r="A125" s="14"/>
      <c r="B125" s="244"/>
      <c r="C125" s="245"/>
      <c r="D125" s="235" t="s">
        <v>193</v>
      </c>
      <c r="E125" s="246" t="s">
        <v>1</v>
      </c>
      <c r="F125" s="247" t="s">
        <v>1228</v>
      </c>
      <c r="G125" s="245"/>
      <c r="H125" s="248">
        <v>414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193</v>
      </c>
      <c r="AU125" s="254" t="s">
        <v>87</v>
      </c>
      <c r="AV125" s="14" t="s">
        <v>87</v>
      </c>
      <c r="AW125" s="14" t="s">
        <v>32</v>
      </c>
      <c r="AX125" s="14" t="s">
        <v>84</v>
      </c>
      <c r="AY125" s="254" t="s">
        <v>184</v>
      </c>
    </row>
    <row r="126" s="2" customFormat="1" ht="14.4" customHeight="1">
      <c r="A126" s="39"/>
      <c r="B126" s="40"/>
      <c r="C126" s="220" t="s">
        <v>87</v>
      </c>
      <c r="D126" s="220" t="s">
        <v>186</v>
      </c>
      <c r="E126" s="221" t="s">
        <v>1229</v>
      </c>
      <c r="F126" s="222" t="s">
        <v>1230</v>
      </c>
      <c r="G126" s="223" t="s">
        <v>217</v>
      </c>
      <c r="H126" s="224">
        <v>414</v>
      </c>
      <c r="I126" s="225"/>
      <c r="J126" s="226">
        <f>ROUND(I126*H126,2)</f>
        <v>0</v>
      </c>
      <c r="K126" s="222" t="s">
        <v>1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1225</v>
      </c>
      <c r="AT126" s="231" t="s">
        <v>186</v>
      </c>
      <c r="AU126" s="231" t="s">
        <v>87</v>
      </c>
      <c r="AY126" s="18" t="s">
        <v>184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1225</v>
      </c>
      <c r="BM126" s="231" t="s">
        <v>1231</v>
      </c>
    </row>
    <row r="127" s="13" customFormat="1">
      <c r="A127" s="13"/>
      <c r="B127" s="233"/>
      <c r="C127" s="234"/>
      <c r="D127" s="235" t="s">
        <v>193</v>
      </c>
      <c r="E127" s="236" t="s">
        <v>1</v>
      </c>
      <c r="F127" s="237" t="s">
        <v>1232</v>
      </c>
      <c r="G127" s="234"/>
      <c r="H127" s="236" t="s">
        <v>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193</v>
      </c>
      <c r="AU127" s="243" t="s">
        <v>87</v>
      </c>
      <c r="AV127" s="13" t="s">
        <v>84</v>
      </c>
      <c r="AW127" s="13" t="s">
        <v>32</v>
      </c>
      <c r="AX127" s="13" t="s">
        <v>76</v>
      </c>
      <c r="AY127" s="243" t="s">
        <v>184</v>
      </c>
    </row>
    <row r="128" s="13" customFormat="1">
      <c r="A128" s="13"/>
      <c r="B128" s="233"/>
      <c r="C128" s="234"/>
      <c r="D128" s="235" t="s">
        <v>193</v>
      </c>
      <c r="E128" s="236" t="s">
        <v>1</v>
      </c>
      <c r="F128" s="237" t="s">
        <v>1233</v>
      </c>
      <c r="G128" s="234"/>
      <c r="H128" s="236" t="s">
        <v>1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193</v>
      </c>
      <c r="AU128" s="243" t="s">
        <v>87</v>
      </c>
      <c r="AV128" s="13" t="s">
        <v>84</v>
      </c>
      <c r="AW128" s="13" t="s">
        <v>32</v>
      </c>
      <c r="AX128" s="13" t="s">
        <v>76</v>
      </c>
      <c r="AY128" s="243" t="s">
        <v>184</v>
      </c>
    </row>
    <row r="129" s="13" customFormat="1">
      <c r="A129" s="13"/>
      <c r="B129" s="233"/>
      <c r="C129" s="234"/>
      <c r="D129" s="235" t="s">
        <v>193</v>
      </c>
      <c r="E129" s="236" t="s">
        <v>1</v>
      </c>
      <c r="F129" s="237" t="s">
        <v>1234</v>
      </c>
      <c r="G129" s="234"/>
      <c r="H129" s="236" t="s">
        <v>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193</v>
      </c>
      <c r="AU129" s="243" t="s">
        <v>87</v>
      </c>
      <c r="AV129" s="13" t="s">
        <v>84</v>
      </c>
      <c r="AW129" s="13" t="s">
        <v>32</v>
      </c>
      <c r="AX129" s="13" t="s">
        <v>76</v>
      </c>
      <c r="AY129" s="243" t="s">
        <v>184</v>
      </c>
    </row>
    <row r="130" s="14" customFormat="1">
      <c r="A130" s="14"/>
      <c r="B130" s="244"/>
      <c r="C130" s="245"/>
      <c r="D130" s="235" t="s">
        <v>193</v>
      </c>
      <c r="E130" s="246" t="s">
        <v>1</v>
      </c>
      <c r="F130" s="247" t="s">
        <v>1228</v>
      </c>
      <c r="G130" s="245"/>
      <c r="H130" s="248">
        <v>414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193</v>
      </c>
      <c r="AU130" s="254" t="s">
        <v>87</v>
      </c>
      <c r="AV130" s="14" t="s">
        <v>87</v>
      </c>
      <c r="AW130" s="14" t="s">
        <v>32</v>
      </c>
      <c r="AX130" s="14" t="s">
        <v>84</v>
      </c>
      <c r="AY130" s="254" t="s">
        <v>184</v>
      </c>
    </row>
    <row r="131" s="2" customFormat="1" ht="14.4" customHeight="1">
      <c r="A131" s="39"/>
      <c r="B131" s="40"/>
      <c r="C131" s="220" t="s">
        <v>14</v>
      </c>
      <c r="D131" s="220" t="s">
        <v>186</v>
      </c>
      <c r="E131" s="221" t="s">
        <v>1235</v>
      </c>
      <c r="F131" s="222" t="s">
        <v>1236</v>
      </c>
      <c r="G131" s="223" t="s">
        <v>1237</v>
      </c>
      <c r="H131" s="224">
        <v>1</v>
      </c>
      <c r="I131" s="225"/>
      <c r="J131" s="226">
        <f>ROUND(I131*H131,2)</f>
        <v>0</v>
      </c>
      <c r="K131" s="222" t="s">
        <v>1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1225</v>
      </c>
      <c r="AT131" s="231" t="s">
        <v>186</v>
      </c>
      <c r="AU131" s="231" t="s">
        <v>87</v>
      </c>
      <c r="AY131" s="18" t="s">
        <v>184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1225</v>
      </c>
      <c r="BM131" s="231" t="s">
        <v>1238</v>
      </c>
    </row>
    <row r="132" s="14" customFormat="1">
      <c r="A132" s="14"/>
      <c r="B132" s="244"/>
      <c r="C132" s="245"/>
      <c r="D132" s="235" t="s">
        <v>193</v>
      </c>
      <c r="E132" s="246" t="s">
        <v>1</v>
      </c>
      <c r="F132" s="247" t="s">
        <v>84</v>
      </c>
      <c r="G132" s="245"/>
      <c r="H132" s="248">
        <v>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193</v>
      </c>
      <c r="AU132" s="254" t="s">
        <v>87</v>
      </c>
      <c r="AV132" s="14" t="s">
        <v>87</v>
      </c>
      <c r="AW132" s="14" t="s">
        <v>32</v>
      </c>
      <c r="AX132" s="14" t="s">
        <v>84</v>
      </c>
      <c r="AY132" s="254" t="s">
        <v>184</v>
      </c>
    </row>
    <row r="133" s="2" customFormat="1" ht="14.4" customHeight="1">
      <c r="A133" s="39"/>
      <c r="B133" s="40"/>
      <c r="C133" s="220" t="s">
        <v>191</v>
      </c>
      <c r="D133" s="220" t="s">
        <v>186</v>
      </c>
      <c r="E133" s="221" t="s">
        <v>1239</v>
      </c>
      <c r="F133" s="222" t="s">
        <v>1240</v>
      </c>
      <c r="G133" s="223" t="s">
        <v>454</v>
      </c>
      <c r="H133" s="224">
        <v>4</v>
      </c>
      <c r="I133" s="225"/>
      <c r="J133" s="226">
        <f>ROUND(I133*H133,2)</f>
        <v>0</v>
      </c>
      <c r="K133" s="222" t="s">
        <v>1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1225</v>
      </c>
      <c r="AT133" s="231" t="s">
        <v>186</v>
      </c>
      <c r="AU133" s="231" t="s">
        <v>87</v>
      </c>
      <c r="AY133" s="18" t="s">
        <v>184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1225</v>
      </c>
      <c r="BM133" s="231" t="s">
        <v>1241</v>
      </c>
    </row>
    <row r="134" s="13" customFormat="1">
      <c r="A134" s="13"/>
      <c r="B134" s="233"/>
      <c r="C134" s="234"/>
      <c r="D134" s="235" t="s">
        <v>193</v>
      </c>
      <c r="E134" s="236" t="s">
        <v>1</v>
      </c>
      <c r="F134" s="237" t="s">
        <v>1242</v>
      </c>
      <c r="G134" s="234"/>
      <c r="H134" s="236" t="s">
        <v>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193</v>
      </c>
      <c r="AU134" s="243" t="s">
        <v>87</v>
      </c>
      <c r="AV134" s="13" t="s">
        <v>84</v>
      </c>
      <c r="AW134" s="13" t="s">
        <v>32</v>
      </c>
      <c r="AX134" s="13" t="s">
        <v>76</v>
      </c>
      <c r="AY134" s="243" t="s">
        <v>184</v>
      </c>
    </row>
    <row r="135" s="14" customFormat="1">
      <c r="A135" s="14"/>
      <c r="B135" s="244"/>
      <c r="C135" s="245"/>
      <c r="D135" s="235" t="s">
        <v>193</v>
      </c>
      <c r="E135" s="246" t="s">
        <v>1</v>
      </c>
      <c r="F135" s="247" t="s">
        <v>191</v>
      </c>
      <c r="G135" s="245"/>
      <c r="H135" s="248">
        <v>4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193</v>
      </c>
      <c r="AU135" s="254" t="s">
        <v>87</v>
      </c>
      <c r="AV135" s="14" t="s">
        <v>87</v>
      </c>
      <c r="AW135" s="14" t="s">
        <v>32</v>
      </c>
      <c r="AX135" s="14" t="s">
        <v>84</v>
      </c>
      <c r="AY135" s="254" t="s">
        <v>184</v>
      </c>
    </row>
    <row r="136" s="2" customFormat="1" ht="14.4" customHeight="1">
      <c r="A136" s="39"/>
      <c r="B136" s="40"/>
      <c r="C136" s="220" t="s">
        <v>210</v>
      </c>
      <c r="D136" s="220" t="s">
        <v>186</v>
      </c>
      <c r="E136" s="221" t="s">
        <v>1243</v>
      </c>
      <c r="F136" s="222" t="s">
        <v>1244</v>
      </c>
      <c r="G136" s="223" t="s">
        <v>1237</v>
      </c>
      <c r="H136" s="224">
        <v>1</v>
      </c>
      <c r="I136" s="225"/>
      <c r="J136" s="226">
        <f>ROUND(I136*H136,2)</f>
        <v>0</v>
      </c>
      <c r="K136" s="222" t="s">
        <v>1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1225</v>
      </c>
      <c r="AT136" s="231" t="s">
        <v>186</v>
      </c>
      <c r="AU136" s="231" t="s">
        <v>87</v>
      </c>
      <c r="AY136" s="18" t="s">
        <v>184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1225</v>
      </c>
      <c r="BM136" s="231" t="s">
        <v>1245</v>
      </c>
    </row>
    <row r="137" s="13" customFormat="1">
      <c r="A137" s="13"/>
      <c r="B137" s="233"/>
      <c r="C137" s="234"/>
      <c r="D137" s="235" t="s">
        <v>193</v>
      </c>
      <c r="E137" s="236" t="s">
        <v>1</v>
      </c>
      <c r="F137" s="237" t="s">
        <v>1246</v>
      </c>
      <c r="G137" s="234"/>
      <c r="H137" s="236" t="s">
        <v>1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193</v>
      </c>
      <c r="AU137" s="243" t="s">
        <v>87</v>
      </c>
      <c r="AV137" s="13" t="s">
        <v>84</v>
      </c>
      <c r="AW137" s="13" t="s">
        <v>32</v>
      </c>
      <c r="AX137" s="13" t="s">
        <v>76</v>
      </c>
      <c r="AY137" s="243" t="s">
        <v>184</v>
      </c>
    </row>
    <row r="138" s="13" customFormat="1">
      <c r="A138" s="13"/>
      <c r="B138" s="233"/>
      <c r="C138" s="234"/>
      <c r="D138" s="235" t="s">
        <v>193</v>
      </c>
      <c r="E138" s="236" t="s">
        <v>1</v>
      </c>
      <c r="F138" s="237" t="s">
        <v>1247</v>
      </c>
      <c r="G138" s="234"/>
      <c r="H138" s="236" t="s">
        <v>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193</v>
      </c>
      <c r="AU138" s="243" t="s">
        <v>87</v>
      </c>
      <c r="AV138" s="13" t="s">
        <v>84</v>
      </c>
      <c r="AW138" s="13" t="s">
        <v>32</v>
      </c>
      <c r="AX138" s="13" t="s">
        <v>76</v>
      </c>
      <c r="AY138" s="243" t="s">
        <v>184</v>
      </c>
    </row>
    <row r="139" s="13" customFormat="1">
      <c r="A139" s="13"/>
      <c r="B139" s="233"/>
      <c r="C139" s="234"/>
      <c r="D139" s="235" t="s">
        <v>193</v>
      </c>
      <c r="E139" s="236" t="s">
        <v>1</v>
      </c>
      <c r="F139" s="237" t="s">
        <v>1248</v>
      </c>
      <c r="G139" s="234"/>
      <c r="H139" s="236" t="s">
        <v>1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193</v>
      </c>
      <c r="AU139" s="243" t="s">
        <v>87</v>
      </c>
      <c r="AV139" s="13" t="s">
        <v>84</v>
      </c>
      <c r="AW139" s="13" t="s">
        <v>32</v>
      </c>
      <c r="AX139" s="13" t="s">
        <v>76</v>
      </c>
      <c r="AY139" s="243" t="s">
        <v>184</v>
      </c>
    </row>
    <row r="140" s="14" customFormat="1">
      <c r="A140" s="14"/>
      <c r="B140" s="244"/>
      <c r="C140" s="245"/>
      <c r="D140" s="235" t="s">
        <v>193</v>
      </c>
      <c r="E140" s="246" t="s">
        <v>1</v>
      </c>
      <c r="F140" s="247" t="s">
        <v>84</v>
      </c>
      <c r="G140" s="245"/>
      <c r="H140" s="248">
        <v>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193</v>
      </c>
      <c r="AU140" s="254" t="s">
        <v>87</v>
      </c>
      <c r="AV140" s="14" t="s">
        <v>87</v>
      </c>
      <c r="AW140" s="14" t="s">
        <v>32</v>
      </c>
      <c r="AX140" s="14" t="s">
        <v>84</v>
      </c>
      <c r="AY140" s="254" t="s">
        <v>184</v>
      </c>
    </row>
    <row r="141" s="12" customFormat="1" ht="22.8" customHeight="1">
      <c r="A141" s="12"/>
      <c r="B141" s="204"/>
      <c r="C141" s="205"/>
      <c r="D141" s="206" t="s">
        <v>75</v>
      </c>
      <c r="E141" s="218" t="s">
        <v>1249</v>
      </c>
      <c r="F141" s="218" t="s">
        <v>1250</v>
      </c>
      <c r="G141" s="205"/>
      <c r="H141" s="205"/>
      <c r="I141" s="208"/>
      <c r="J141" s="219">
        <f>BK141</f>
        <v>0</v>
      </c>
      <c r="K141" s="205"/>
      <c r="L141" s="210"/>
      <c r="M141" s="211"/>
      <c r="N141" s="212"/>
      <c r="O141" s="212"/>
      <c r="P141" s="213">
        <f>SUM(P142:P147)</f>
        <v>0</v>
      </c>
      <c r="Q141" s="212"/>
      <c r="R141" s="213">
        <f>SUM(R142:R147)</f>
        <v>0</v>
      </c>
      <c r="S141" s="212"/>
      <c r="T141" s="214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5" t="s">
        <v>210</v>
      </c>
      <c r="AT141" s="216" t="s">
        <v>75</v>
      </c>
      <c r="AU141" s="216" t="s">
        <v>84</v>
      </c>
      <c r="AY141" s="215" t="s">
        <v>184</v>
      </c>
      <c r="BK141" s="217">
        <f>SUM(BK142:BK147)</f>
        <v>0</v>
      </c>
    </row>
    <row r="142" s="2" customFormat="1" ht="14.4" customHeight="1">
      <c r="A142" s="39"/>
      <c r="B142" s="40"/>
      <c r="C142" s="220" t="s">
        <v>137</v>
      </c>
      <c r="D142" s="220" t="s">
        <v>186</v>
      </c>
      <c r="E142" s="221" t="s">
        <v>1251</v>
      </c>
      <c r="F142" s="222" t="s">
        <v>1250</v>
      </c>
      <c r="G142" s="223" t="s">
        <v>1237</v>
      </c>
      <c r="H142" s="224">
        <v>1</v>
      </c>
      <c r="I142" s="225"/>
      <c r="J142" s="226">
        <f>ROUND(I142*H142,2)</f>
        <v>0</v>
      </c>
      <c r="K142" s="222" t="s">
        <v>1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1225</v>
      </c>
      <c r="AT142" s="231" t="s">
        <v>186</v>
      </c>
      <c r="AU142" s="231" t="s">
        <v>87</v>
      </c>
      <c r="AY142" s="18" t="s">
        <v>184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1225</v>
      </c>
      <c r="BM142" s="231" t="s">
        <v>1252</v>
      </c>
    </row>
    <row r="143" s="14" customFormat="1">
      <c r="A143" s="14"/>
      <c r="B143" s="244"/>
      <c r="C143" s="245"/>
      <c r="D143" s="235" t="s">
        <v>193</v>
      </c>
      <c r="E143" s="246" t="s">
        <v>1</v>
      </c>
      <c r="F143" s="247" t="s">
        <v>84</v>
      </c>
      <c r="G143" s="245"/>
      <c r="H143" s="248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193</v>
      </c>
      <c r="AU143" s="254" t="s">
        <v>87</v>
      </c>
      <c r="AV143" s="14" t="s">
        <v>87</v>
      </c>
      <c r="AW143" s="14" t="s">
        <v>32</v>
      </c>
      <c r="AX143" s="14" t="s">
        <v>84</v>
      </c>
      <c r="AY143" s="254" t="s">
        <v>184</v>
      </c>
    </row>
    <row r="144" s="2" customFormat="1" ht="14.4" customHeight="1">
      <c r="A144" s="39"/>
      <c r="B144" s="40"/>
      <c r="C144" s="220" t="s">
        <v>220</v>
      </c>
      <c r="D144" s="220" t="s">
        <v>186</v>
      </c>
      <c r="E144" s="221" t="s">
        <v>1253</v>
      </c>
      <c r="F144" s="222" t="s">
        <v>1254</v>
      </c>
      <c r="G144" s="223" t="s">
        <v>1237</v>
      </c>
      <c r="H144" s="224">
        <v>1</v>
      </c>
      <c r="I144" s="225"/>
      <c r="J144" s="226">
        <f>ROUND(I144*H144,2)</f>
        <v>0</v>
      </c>
      <c r="K144" s="222" t="s">
        <v>1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1225</v>
      </c>
      <c r="AT144" s="231" t="s">
        <v>186</v>
      </c>
      <c r="AU144" s="231" t="s">
        <v>87</v>
      </c>
      <c r="AY144" s="18" t="s">
        <v>184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1225</v>
      </c>
      <c r="BM144" s="231" t="s">
        <v>1255</v>
      </c>
    </row>
    <row r="145" s="13" customFormat="1">
      <c r="A145" s="13"/>
      <c r="B145" s="233"/>
      <c r="C145" s="234"/>
      <c r="D145" s="235" t="s">
        <v>193</v>
      </c>
      <c r="E145" s="236" t="s">
        <v>1</v>
      </c>
      <c r="F145" s="237" t="s">
        <v>1256</v>
      </c>
      <c r="G145" s="234"/>
      <c r="H145" s="236" t="s">
        <v>1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193</v>
      </c>
      <c r="AU145" s="243" t="s">
        <v>87</v>
      </c>
      <c r="AV145" s="13" t="s">
        <v>84</v>
      </c>
      <c r="AW145" s="13" t="s">
        <v>32</v>
      </c>
      <c r="AX145" s="13" t="s">
        <v>76</v>
      </c>
      <c r="AY145" s="243" t="s">
        <v>184</v>
      </c>
    </row>
    <row r="146" s="13" customFormat="1">
      <c r="A146" s="13"/>
      <c r="B146" s="233"/>
      <c r="C146" s="234"/>
      <c r="D146" s="235" t="s">
        <v>193</v>
      </c>
      <c r="E146" s="236" t="s">
        <v>1</v>
      </c>
      <c r="F146" s="237" t="s">
        <v>1257</v>
      </c>
      <c r="G146" s="234"/>
      <c r="H146" s="236" t="s">
        <v>1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193</v>
      </c>
      <c r="AU146" s="243" t="s">
        <v>87</v>
      </c>
      <c r="AV146" s="13" t="s">
        <v>84</v>
      </c>
      <c r="AW146" s="13" t="s">
        <v>32</v>
      </c>
      <c r="AX146" s="13" t="s">
        <v>76</v>
      </c>
      <c r="AY146" s="243" t="s">
        <v>184</v>
      </c>
    </row>
    <row r="147" s="14" customFormat="1">
      <c r="A147" s="14"/>
      <c r="B147" s="244"/>
      <c r="C147" s="245"/>
      <c r="D147" s="235" t="s">
        <v>193</v>
      </c>
      <c r="E147" s="246" t="s">
        <v>1</v>
      </c>
      <c r="F147" s="247" t="s">
        <v>84</v>
      </c>
      <c r="G147" s="245"/>
      <c r="H147" s="248">
        <v>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193</v>
      </c>
      <c r="AU147" s="254" t="s">
        <v>87</v>
      </c>
      <c r="AV147" s="14" t="s">
        <v>87</v>
      </c>
      <c r="AW147" s="14" t="s">
        <v>32</v>
      </c>
      <c r="AX147" s="14" t="s">
        <v>84</v>
      </c>
      <c r="AY147" s="254" t="s">
        <v>184</v>
      </c>
    </row>
    <row r="148" s="12" customFormat="1" ht="22.8" customHeight="1">
      <c r="A148" s="12"/>
      <c r="B148" s="204"/>
      <c r="C148" s="205"/>
      <c r="D148" s="206" t="s">
        <v>75</v>
      </c>
      <c r="E148" s="218" t="s">
        <v>1258</v>
      </c>
      <c r="F148" s="218" t="s">
        <v>1259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SUM(P149:P151)</f>
        <v>0</v>
      </c>
      <c r="Q148" s="212"/>
      <c r="R148" s="213">
        <f>SUM(R149:R151)</f>
        <v>0</v>
      </c>
      <c r="S148" s="212"/>
      <c r="T148" s="214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210</v>
      </c>
      <c r="AT148" s="216" t="s">
        <v>75</v>
      </c>
      <c r="AU148" s="216" t="s">
        <v>84</v>
      </c>
      <c r="AY148" s="215" t="s">
        <v>184</v>
      </c>
      <c r="BK148" s="217">
        <f>SUM(BK149:BK151)</f>
        <v>0</v>
      </c>
    </row>
    <row r="149" s="2" customFormat="1" ht="14.4" customHeight="1">
      <c r="A149" s="39"/>
      <c r="B149" s="40"/>
      <c r="C149" s="220" t="s">
        <v>226</v>
      </c>
      <c r="D149" s="220" t="s">
        <v>186</v>
      </c>
      <c r="E149" s="221" t="s">
        <v>1260</v>
      </c>
      <c r="F149" s="222" t="s">
        <v>1261</v>
      </c>
      <c r="G149" s="223" t="s">
        <v>1237</v>
      </c>
      <c r="H149" s="224">
        <v>1</v>
      </c>
      <c r="I149" s="225"/>
      <c r="J149" s="226">
        <f>ROUND(I149*H149,2)</f>
        <v>0</v>
      </c>
      <c r="K149" s="222" t="s">
        <v>1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1225</v>
      </c>
      <c r="AT149" s="231" t="s">
        <v>186</v>
      </c>
      <c r="AU149" s="231" t="s">
        <v>87</v>
      </c>
      <c r="AY149" s="18" t="s">
        <v>184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1225</v>
      </c>
      <c r="BM149" s="231" t="s">
        <v>1262</v>
      </c>
    </row>
    <row r="150" s="13" customFormat="1">
      <c r="A150" s="13"/>
      <c r="B150" s="233"/>
      <c r="C150" s="234"/>
      <c r="D150" s="235" t="s">
        <v>193</v>
      </c>
      <c r="E150" s="236" t="s">
        <v>1</v>
      </c>
      <c r="F150" s="237" t="s">
        <v>1263</v>
      </c>
      <c r="G150" s="234"/>
      <c r="H150" s="236" t="s">
        <v>1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193</v>
      </c>
      <c r="AU150" s="243" t="s">
        <v>87</v>
      </c>
      <c r="AV150" s="13" t="s">
        <v>84</v>
      </c>
      <c r="AW150" s="13" t="s">
        <v>32</v>
      </c>
      <c r="AX150" s="13" t="s">
        <v>76</v>
      </c>
      <c r="AY150" s="243" t="s">
        <v>184</v>
      </c>
    </row>
    <row r="151" s="14" customFormat="1">
      <c r="A151" s="14"/>
      <c r="B151" s="244"/>
      <c r="C151" s="245"/>
      <c r="D151" s="235" t="s">
        <v>193</v>
      </c>
      <c r="E151" s="246" t="s">
        <v>1</v>
      </c>
      <c r="F151" s="247" t="s">
        <v>84</v>
      </c>
      <c r="G151" s="245"/>
      <c r="H151" s="248">
        <v>1</v>
      </c>
      <c r="I151" s="249"/>
      <c r="J151" s="245"/>
      <c r="K151" s="245"/>
      <c r="L151" s="250"/>
      <c r="M151" s="292"/>
      <c r="N151" s="293"/>
      <c r="O151" s="293"/>
      <c r="P151" s="293"/>
      <c r="Q151" s="293"/>
      <c r="R151" s="293"/>
      <c r="S151" s="293"/>
      <c r="T151" s="29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193</v>
      </c>
      <c r="AU151" s="254" t="s">
        <v>87</v>
      </c>
      <c r="AV151" s="14" t="s">
        <v>87</v>
      </c>
      <c r="AW151" s="14" t="s">
        <v>32</v>
      </c>
      <c r="AX151" s="14" t="s">
        <v>84</v>
      </c>
      <c r="AY151" s="254" t="s">
        <v>184</v>
      </c>
    </row>
    <row r="152" s="2" customFormat="1" ht="6.96" customHeight="1">
      <c r="A152" s="39"/>
      <c r="B152" s="67"/>
      <c r="C152" s="68"/>
      <c r="D152" s="68"/>
      <c r="E152" s="68"/>
      <c r="F152" s="68"/>
      <c r="G152" s="68"/>
      <c r="H152" s="68"/>
      <c r="I152" s="68"/>
      <c r="J152" s="68"/>
      <c r="K152" s="68"/>
      <c r="L152" s="45"/>
      <c r="M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</sheetData>
  <sheetProtection sheet="1" autoFilter="0" formatColumns="0" formatRows="0" objects="1" scenarios="1" spinCount="100000" saltValue="vhzU/+DNYJ5tDEuR0ky6dbFffQRGvO2jsVGPn5FYpenACOy0m+IsrWSFpxBNdu7epzSTifaD49Wryl7wjq0f6A==" hashValue="4aoZzyjoHXpgJnYllCW+JhmLhSZ0fRyCFatR6rV29kVjcLjz8x8zU4DLVlvLj+/fdquzH15c1eKaA6OdxkvgNw==" algorithmName="SHA-512" password="CC35"/>
  <autoFilter ref="C119:K15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8"/>
      <c r="C3" s="139"/>
      <c r="D3" s="139"/>
      <c r="E3" s="139"/>
      <c r="F3" s="139"/>
      <c r="G3" s="139"/>
      <c r="H3" s="21"/>
    </row>
    <row r="4" s="1" customFormat="1" ht="24.96" customHeight="1">
      <c r="B4" s="21"/>
      <c r="C4" s="140" t="s">
        <v>1264</v>
      </c>
      <c r="H4" s="21"/>
    </row>
    <row r="5" s="1" customFormat="1" ht="12" customHeight="1">
      <c r="B5" s="21"/>
      <c r="C5" s="295" t="s">
        <v>13</v>
      </c>
      <c r="D5" s="149" t="s">
        <v>14</v>
      </c>
      <c r="E5" s="1"/>
      <c r="F5" s="1"/>
      <c r="H5" s="21"/>
    </row>
    <row r="6" s="1" customFormat="1" ht="36.96" customHeight="1">
      <c r="B6" s="21"/>
      <c r="C6" s="296" t="s">
        <v>16</v>
      </c>
      <c r="D6" s="297" t="s">
        <v>17</v>
      </c>
      <c r="E6" s="1"/>
      <c r="F6" s="1"/>
      <c r="H6" s="21"/>
    </row>
    <row r="7" s="1" customFormat="1" ht="16.5" customHeight="1">
      <c r="B7" s="21"/>
      <c r="C7" s="142" t="s">
        <v>22</v>
      </c>
      <c r="D7" s="146" t="str">
        <f>'Rekapitulace stavby'!AN8</f>
        <v>3. 6. 2021</v>
      </c>
      <c r="H7" s="21"/>
    </row>
    <row r="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="11" customFormat="1" ht="29.28" customHeight="1">
      <c r="A9" s="193"/>
      <c r="B9" s="298"/>
      <c r="C9" s="299" t="s">
        <v>57</v>
      </c>
      <c r="D9" s="300" t="s">
        <v>58</v>
      </c>
      <c r="E9" s="300" t="s">
        <v>171</v>
      </c>
      <c r="F9" s="301" t="s">
        <v>1265</v>
      </c>
      <c r="G9" s="193"/>
      <c r="H9" s="298"/>
    </row>
    <row r="10" s="2" customFormat="1" ht="26.4" customHeight="1">
      <c r="A10" s="39"/>
      <c r="B10" s="45"/>
      <c r="C10" s="302" t="s">
        <v>1266</v>
      </c>
      <c r="D10" s="302" t="s">
        <v>82</v>
      </c>
      <c r="E10" s="39"/>
      <c r="F10" s="39"/>
      <c r="G10" s="39"/>
      <c r="H10" s="45"/>
    </row>
    <row r="11" s="2" customFormat="1" ht="16.8" customHeight="1">
      <c r="A11" s="39"/>
      <c r="B11" s="45"/>
      <c r="C11" s="303" t="s">
        <v>102</v>
      </c>
      <c r="D11" s="304" t="s">
        <v>1</v>
      </c>
      <c r="E11" s="305" t="s">
        <v>1</v>
      </c>
      <c r="F11" s="306">
        <v>274.88900000000001</v>
      </c>
      <c r="G11" s="39"/>
      <c r="H11" s="45"/>
    </row>
    <row r="12" s="2" customFormat="1" ht="16.8" customHeight="1">
      <c r="A12" s="39"/>
      <c r="B12" s="45"/>
      <c r="C12" s="307" t="s">
        <v>1</v>
      </c>
      <c r="D12" s="307" t="s">
        <v>194</v>
      </c>
      <c r="E12" s="18" t="s">
        <v>1</v>
      </c>
      <c r="F12" s="308">
        <v>0</v>
      </c>
      <c r="G12" s="39"/>
      <c r="H12" s="45"/>
    </row>
    <row r="13" s="2" customFormat="1" ht="16.8" customHeight="1">
      <c r="A13" s="39"/>
      <c r="B13" s="45"/>
      <c r="C13" s="307" t="s">
        <v>102</v>
      </c>
      <c r="D13" s="307" t="s">
        <v>208</v>
      </c>
      <c r="E13" s="18" t="s">
        <v>1</v>
      </c>
      <c r="F13" s="308">
        <v>274.88900000000001</v>
      </c>
      <c r="G13" s="39"/>
      <c r="H13" s="45"/>
    </row>
    <row r="14" s="2" customFormat="1" ht="16.8" customHeight="1">
      <c r="A14" s="39"/>
      <c r="B14" s="45"/>
      <c r="C14" s="309" t="s">
        <v>1267</v>
      </c>
      <c r="D14" s="39"/>
      <c r="E14" s="39"/>
      <c r="F14" s="39"/>
      <c r="G14" s="39"/>
      <c r="H14" s="45"/>
    </row>
    <row r="15" s="2" customFormat="1" ht="16.8" customHeight="1">
      <c r="A15" s="39"/>
      <c r="B15" s="45"/>
      <c r="C15" s="307" t="s">
        <v>205</v>
      </c>
      <c r="D15" s="307" t="s">
        <v>206</v>
      </c>
      <c r="E15" s="18" t="s">
        <v>189</v>
      </c>
      <c r="F15" s="308">
        <v>285.38900000000001</v>
      </c>
      <c r="G15" s="39"/>
      <c r="H15" s="45"/>
    </row>
    <row r="16" s="2" customFormat="1" ht="16.8" customHeight="1">
      <c r="A16" s="39"/>
      <c r="B16" s="45"/>
      <c r="C16" s="307" t="s">
        <v>476</v>
      </c>
      <c r="D16" s="307" t="s">
        <v>477</v>
      </c>
      <c r="E16" s="18" t="s">
        <v>189</v>
      </c>
      <c r="F16" s="308">
        <v>285.38900000000001</v>
      </c>
      <c r="G16" s="39"/>
      <c r="H16" s="45"/>
    </row>
    <row r="17" s="2" customFormat="1" ht="16.8" customHeight="1">
      <c r="A17" s="39"/>
      <c r="B17" s="45"/>
      <c r="C17" s="307" t="s">
        <v>501</v>
      </c>
      <c r="D17" s="307" t="s">
        <v>502</v>
      </c>
      <c r="E17" s="18" t="s">
        <v>189</v>
      </c>
      <c r="F17" s="308">
        <v>274.88900000000001</v>
      </c>
      <c r="G17" s="39"/>
      <c r="H17" s="45"/>
    </row>
    <row r="18" s="2" customFormat="1" ht="16.8" customHeight="1">
      <c r="A18" s="39"/>
      <c r="B18" s="45"/>
      <c r="C18" s="307" t="s">
        <v>481</v>
      </c>
      <c r="D18" s="307" t="s">
        <v>482</v>
      </c>
      <c r="E18" s="18" t="s">
        <v>189</v>
      </c>
      <c r="F18" s="308">
        <v>274.88900000000001</v>
      </c>
      <c r="G18" s="39"/>
      <c r="H18" s="45"/>
    </row>
    <row r="19" s="2" customFormat="1" ht="16.8" customHeight="1">
      <c r="A19" s="39"/>
      <c r="B19" s="45"/>
      <c r="C19" s="307" t="s">
        <v>489</v>
      </c>
      <c r="D19" s="307" t="s">
        <v>490</v>
      </c>
      <c r="E19" s="18" t="s">
        <v>189</v>
      </c>
      <c r="F19" s="308">
        <v>274.88900000000001</v>
      </c>
      <c r="G19" s="39"/>
      <c r="H19" s="45"/>
    </row>
    <row r="20" s="2" customFormat="1" ht="16.8" customHeight="1">
      <c r="A20" s="39"/>
      <c r="B20" s="45"/>
      <c r="C20" s="303" t="s">
        <v>139</v>
      </c>
      <c r="D20" s="304" t="s">
        <v>1</v>
      </c>
      <c r="E20" s="305" t="s">
        <v>1</v>
      </c>
      <c r="F20" s="306">
        <v>594.41999999999996</v>
      </c>
      <c r="G20" s="39"/>
      <c r="H20" s="45"/>
    </row>
    <row r="21" s="2" customFormat="1" ht="16.8" customHeight="1">
      <c r="A21" s="39"/>
      <c r="B21" s="45"/>
      <c r="C21" s="307" t="s">
        <v>1</v>
      </c>
      <c r="D21" s="307" t="s">
        <v>194</v>
      </c>
      <c r="E21" s="18" t="s">
        <v>1</v>
      </c>
      <c r="F21" s="308">
        <v>0</v>
      </c>
      <c r="G21" s="39"/>
      <c r="H21" s="45"/>
    </row>
    <row r="22" s="2" customFormat="1" ht="16.8" customHeight="1">
      <c r="A22" s="39"/>
      <c r="B22" s="45"/>
      <c r="C22" s="307" t="s">
        <v>139</v>
      </c>
      <c r="D22" s="307" t="s">
        <v>214</v>
      </c>
      <c r="E22" s="18" t="s">
        <v>1</v>
      </c>
      <c r="F22" s="308">
        <v>594.41999999999996</v>
      </c>
      <c r="G22" s="39"/>
      <c r="H22" s="45"/>
    </row>
    <row r="23" s="2" customFormat="1" ht="16.8" customHeight="1">
      <c r="A23" s="39"/>
      <c r="B23" s="45"/>
      <c r="C23" s="309" t="s">
        <v>1267</v>
      </c>
      <c r="D23" s="39"/>
      <c r="E23" s="39"/>
      <c r="F23" s="39"/>
      <c r="G23" s="39"/>
      <c r="H23" s="45"/>
    </row>
    <row r="24" s="2" customFormat="1" ht="16.8" customHeight="1">
      <c r="A24" s="39"/>
      <c r="B24" s="45"/>
      <c r="C24" s="307" t="s">
        <v>211</v>
      </c>
      <c r="D24" s="307" t="s">
        <v>212</v>
      </c>
      <c r="E24" s="18" t="s">
        <v>189</v>
      </c>
      <c r="F24" s="308">
        <v>594.41999999999996</v>
      </c>
      <c r="G24" s="39"/>
      <c r="H24" s="45"/>
    </row>
    <row r="25" s="2" customFormat="1" ht="16.8" customHeight="1">
      <c r="A25" s="39"/>
      <c r="B25" s="45"/>
      <c r="C25" s="307" t="s">
        <v>493</v>
      </c>
      <c r="D25" s="307" t="s">
        <v>494</v>
      </c>
      <c r="E25" s="18" t="s">
        <v>189</v>
      </c>
      <c r="F25" s="308">
        <v>594.41999999999996</v>
      </c>
      <c r="G25" s="39"/>
      <c r="H25" s="45"/>
    </row>
    <row r="26" s="2" customFormat="1">
      <c r="A26" s="39"/>
      <c r="B26" s="45"/>
      <c r="C26" s="307" t="s">
        <v>497</v>
      </c>
      <c r="D26" s="307" t="s">
        <v>498</v>
      </c>
      <c r="E26" s="18" t="s">
        <v>189</v>
      </c>
      <c r="F26" s="308">
        <v>594.41999999999996</v>
      </c>
      <c r="G26" s="39"/>
      <c r="H26" s="45"/>
    </row>
    <row r="27" s="2" customFormat="1" ht="16.8" customHeight="1">
      <c r="A27" s="39"/>
      <c r="B27" s="45"/>
      <c r="C27" s="303" t="s">
        <v>149</v>
      </c>
      <c r="D27" s="304" t="s">
        <v>1</v>
      </c>
      <c r="E27" s="305" t="s">
        <v>1</v>
      </c>
      <c r="F27" s="306">
        <v>0.16200000000000001</v>
      </c>
      <c r="G27" s="39"/>
      <c r="H27" s="45"/>
    </row>
    <row r="28" s="2" customFormat="1" ht="16.8" customHeight="1">
      <c r="A28" s="39"/>
      <c r="B28" s="45"/>
      <c r="C28" s="307" t="s">
        <v>1</v>
      </c>
      <c r="D28" s="307" t="s">
        <v>346</v>
      </c>
      <c r="E28" s="18" t="s">
        <v>1</v>
      </c>
      <c r="F28" s="308">
        <v>0</v>
      </c>
      <c r="G28" s="39"/>
      <c r="H28" s="45"/>
    </row>
    <row r="29" s="2" customFormat="1" ht="16.8" customHeight="1">
      <c r="A29" s="39"/>
      <c r="B29" s="45"/>
      <c r="C29" s="307" t="s">
        <v>1</v>
      </c>
      <c r="D29" s="307" t="s">
        <v>347</v>
      </c>
      <c r="E29" s="18" t="s">
        <v>1</v>
      </c>
      <c r="F29" s="308">
        <v>0.16200000000000001</v>
      </c>
      <c r="G29" s="39"/>
      <c r="H29" s="45"/>
    </row>
    <row r="30" s="2" customFormat="1" ht="16.8" customHeight="1">
      <c r="A30" s="39"/>
      <c r="B30" s="45"/>
      <c r="C30" s="307" t="s">
        <v>149</v>
      </c>
      <c r="D30" s="307" t="s">
        <v>100</v>
      </c>
      <c r="E30" s="18" t="s">
        <v>1</v>
      </c>
      <c r="F30" s="308">
        <v>0.16200000000000001</v>
      </c>
      <c r="G30" s="39"/>
      <c r="H30" s="45"/>
    </row>
    <row r="31" s="2" customFormat="1" ht="16.8" customHeight="1">
      <c r="A31" s="39"/>
      <c r="B31" s="45"/>
      <c r="C31" s="309" t="s">
        <v>1267</v>
      </c>
      <c r="D31" s="39"/>
      <c r="E31" s="39"/>
      <c r="F31" s="39"/>
      <c r="G31" s="39"/>
      <c r="H31" s="45"/>
    </row>
    <row r="32" s="2" customFormat="1">
      <c r="A32" s="39"/>
      <c r="B32" s="45"/>
      <c r="C32" s="307" t="s">
        <v>332</v>
      </c>
      <c r="D32" s="307" t="s">
        <v>333</v>
      </c>
      <c r="E32" s="18" t="s">
        <v>259</v>
      </c>
      <c r="F32" s="308">
        <v>124.533</v>
      </c>
      <c r="G32" s="39"/>
      <c r="H32" s="45"/>
    </row>
    <row r="33" s="2" customFormat="1" ht="16.8" customHeight="1">
      <c r="A33" s="39"/>
      <c r="B33" s="45"/>
      <c r="C33" s="307" t="s">
        <v>464</v>
      </c>
      <c r="D33" s="307" t="s">
        <v>465</v>
      </c>
      <c r="E33" s="18" t="s">
        <v>372</v>
      </c>
      <c r="F33" s="308">
        <v>0.16200000000000001</v>
      </c>
      <c r="G33" s="39"/>
      <c r="H33" s="45"/>
    </row>
    <row r="34" s="2" customFormat="1" ht="16.8" customHeight="1">
      <c r="A34" s="39"/>
      <c r="B34" s="45"/>
      <c r="C34" s="303" t="s">
        <v>138</v>
      </c>
      <c r="D34" s="304" t="s">
        <v>1</v>
      </c>
      <c r="E34" s="305" t="s">
        <v>1</v>
      </c>
      <c r="F34" s="306">
        <v>1</v>
      </c>
      <c r="G34" s="39"/>
      <c r="H34" s="45"/>
    </row>
    <row r="35" s="2" customFormat="1" ht="16.8" customHeight="1">
      <c r="A35" s="39"/>
      <c r="B35" s="45"/>
      <c r="C35" s="307" t="s">
        <v>1</v>
      </c>
      <c r="D35" s="307" t="s">
        <v>456</v>
      </c>
      <c r="E35" s="18" t="s">
        <v>1</v>
      </c>
      <c r="F35" s="308">
        <v>0</v>
      </c>
      <c r="G35" s="39"/>
      <c r="H35" s="45"/>
    </row>
    <row r="36" s="2" customFormat="1" ht="16.8" customHeight="1">
      <c r="A36" s="39"/>
      <c r="B36" s="45"/>
      <c r="C36" s="307" t="s">
        <v>1</v>
      </c>
      <c r="D36" s="307" t="s">
        <v>884</v>
      </c>
      <c r="E36" s="18" t="s">
        <v>1</v>
      </c>
      <c r="F36" s="308">
        <v>0</v>
      </c>
      <c r="G36" s="39"/>
      <c r="H36" s="45"/>
    </row>
    <row r="37" s="2" customFormat="1" ht="16.8" customHeight="1">
      <c r="A37" s="39"/>
      <c r="B37" s="45"/>
      <c r="C37" s="307" t="s">
        <v>1</v>
      </c>
      <c r="D37" s="307" t="s">
        <v>885</v>
      </c>
      <c r="E37" s="18" t="s">
        <v>1</v>
      </c>
      <c r="F37" s="308">
        <v>1</v>
      </c>
      <c r="G37" s="39"/>
      <c r="H37" s="45"/>
    </row>
    <row r="38" s="2" customFormat="1" ht="16.8" customHeight="1">
      <c r="A38" s="39"/>
      <c r="B38" s="45"/>
      <c r="C38" s="307" t="s">
        <v>138</v>
      </c>
      <c r="D38" s="307" t="s">
        <v>128</v>
      </c>
      <c r="E38" s="18" t="s">
        <v>1</v>
      </c>
      <c r="F38" s="308">
        <v>1</v>
      </c>
      <c r="G38" s="39"/>
      <c r="H38" s="45"/>
    </row>
    <row r="39" s="2" customFormat="1" ht="16.8" customHeight="1">
      <c r="A39" s="39"/>
      <c r="B39" s="45"/>
      <c r="C39" s="309" t="s">
        <v>1267</v>
      </c>
      <c r="D39" s="39"/>
      <c r="E39" s="39"/>
      <c r="F39" s="39"/>
      <c r="G39" s="39"/>
      <c r="H39" s="45"/>
    </row>
    <row r="40" s="2" customFormat="1" ht="16.8" customHeight="1">
      <c r="A40" s="39"/>
      <c r="B40" s="45"/>
      <c r="C40" s="307" t="s">
        <v>881</v>
      </c>
      <c r="D40" s="307" t="s">
        <v>882</v>
      </c>
      <c r="E40" s="18" t="s">
        <v>189</v>
      </c>
      <c r="F40" s="308">
        <v>1</v>
      </c>
      <c r="G40" s="39"/>
      <c r="H40" s="45"/>
    </row>
    <row r="41" s="2" customFormat="1" ht="16.8" customHeight="1">
      <c r="A41" s="39"/>
      <c r="B41" s="45"/>
      <c r="C41" s="307" t="s">
        <v>887</v>
      </c>
      <c r="D41" s="307" t="s">
        <v>888</v>
      </c>
      <c r="E41" s="18" t="s">
        <v>189</v>
      </c>
      <c r="F41" s="308">
        <v>1.1499999999999999</v>
      </c>
      <c r="G41" s="39"/>
      <c r="H41" s="45"/>
    </row>
    <row r="42" s="2" customFormat="1" ht="16.8" customHeight="1">
      <c r="A42" s="39"/>
      <c r="B42" s="45"/>
      <c r="C42" s="303" t="s">
        <v>141</v>
      </c>
      <c r="D42" s="304" t="s">
        <v>1</v>
      </c>
      <c r="E42" s="305" t="s">
        <v>1</v>
      </c>
      <c r="F42" s="306">
        <v>10.5</v>
      </c>
      <c r="G42" s="39"/>
      <c r="H42" s="45"/>
    </row>
    <row r="43" s="2" customFormat="1" ht="16.8" customHeight="1">
      <c r="A43" s="39"/>
      <c r="B43" s="45"/>
      <c r="C43" s="307" t="s">
        <v>141</v>
      </c>
      <c r="D43" s="307" t="s">
        <v>209</v>
      </c>
      <c r="E43" s="18" t="s">
        <v>1</v>
      </c>
      <c r="F43" s="308">
        <v>10.5</v>
      </c>
      <c r="G43" s="39"/>
      <c r="H43" s="45"/>
    </row>
    <row r="44" s="2" customFormat="1" ht="16.8" customHeight="1">
      <c r="A44" s="39"/>
      <c r="B44" s="45"/>
      <c r="C44" s="309" t="s">
        <v>1267</v>
      </c>
      <c r="D44" s="39"/>
      <c r="E44" s="39"/>
      <c r="F44" s="39"/>
      <c r="G44" s="39"/>
      <c r="H44" s="45"/>
    </row>
    <row r="45" s="2" customFormat="1" ht="16.8" customHeight="1">
      <c r="A45" s="39"/>
      <c r="B45" s="45"/>
      <c r="C45" s="307" t="s">
        <v>205</v>
      </c>
      <c r="D45" s="307" t="s">
        <v>206</v>
      </c>
      <c r="E45" s="18" t="s">
        <v>189</v>
      </c>
      <c r="F45" s="308">
        <v>285.38900000000001</v>
      </c>
      <c r="G45" s="39"/>
      <c r="H45" s="45"/>
    </row>
    <row r="46" s="2" customFormat="1" ht="16.8" customHeight="1">
      <c r="A46" s="39"/>
      <c r="B46" s="45"/>
      <c r="C46" s="307" t="s">
        <v>476</v>
      </c>
      <c r="D46" s="307" t="s">
        <v>477</v>
      </c>
      <c r="E46" s="18" t="s">
        <v>189</v>
      </c>
      <c r="F46" s="308">
        <v>285.38900000000001</v>
      </c>
      <c r="G46" s="39"/>
      <c r="H46" s="45"/>
    </row>
    <row r="47" s="2" customFormat="1" ht="16.8" customHeight="1">
      <c r="A47" s="39"/>
      <c r="B47" s="45"/>
      <c r="C47" s="307" t="s">
        <v>485</v>
      </c>
      <c r="D47" s="307" t="s">
        <v>486</v>
      </c>
      <c r="E47" s="18" t="s">
        <v>189</v>
      </c>
      <c r="F47" s="308">
        <v>10.5</v>
      </c>
      <c r="G47" s="39"/>
      <c r="H47" s="45"/>
    </row>
    <row r="48" s="2" customFormat="1" ht="16.8" customHeight="1">
      <c r="A48" s="39"/>
      <c r="B48" s="45"/>
      <c r="C48" s="303" t="s">
        <v>143</v>
      </c>
      <c r="D48" s="304" t="s">
        <v>1</v>
      </c>
      <c r="E48" s="305" t="s">
        <v>1</v>
      </c>
      <c r="F48" s="306">
        <v>21.25</v>
      </c>
      <c r="G48" s="39"/>
      <c r="H48" s="45"/>
    </row>
    <row r="49" s="2" customFormat="1" ht="16.8" customHeight="1">
      <c r="A49" s="39"/>
      <c r="B49" s="45"/>
      <c r="C49" s="307" t="s">
        <v>1</v>
      </c>
      <c r="D49" s="307" t="s">
        <v>194</v>
      </c>
      <c r="E49" s="18" t="s">
        <v>1</v>
      </c>
      <c r="F49" s="308">
        <v>0</v>
      </c>
      <c r="G49" s="39"/>
      <c r="H49" s="45"/>
    </row>
    <row r="50" s="2" customFormat="1" ht="16.8" customHeight="1">
      <c r="A50" s="39"/>
      <c r="B50" s="45"/>
      <c r="C50" s="307" t="s">
        <v>143</v>
      </c>
      <c r="D50" s="307" t="s">
        <v>195</v>
      </c>
      <c r="E50" s="18" t="s">
        <v>1</v>
      </c>
      <c r="F50" s="308">
        <v>21.25</v>
      </c>
      <c r="G50" s="39"/>
      <c r="H50" s="45"/>
    </row>
    <row r="51" s="2" customFormat="1" ht="16.8" customHeight="1">
      <c r="A51" s="39"/>
      <c r="B51" s="45"/>
      <c r="C51" s="309" t="s">
        <v>1267</v>
      </c>
      <c r="D51" s="39"/>
      <c r="E51" s="39"/>
      <c r="F51" s="39"/>
      <c r="G51" s="39"/>
      <c r="H51" s="45"/>
    </row>
    <row r="52" s="2" customFormat="1" ht="16.8" customHeight="1">
      <c r="A52" s="39"/>
      <c r="B52" s="45"/>
      <c r="C52" s="307" t="s">
        <v>187</v>
      </c>
      <c r="D52" s="307" t="s">
        <v>188</v>
      </c>
      <c r="E52" s="18" t="s">
        <v>189</v>
      </c>
      <c r="F52" s="308">
        <v>21.25</v>
      </c>
      <c r="G52" s="39"/>
      <c r="H52" s="45"/>
    </row>
    <row r="53" s="2" customFormat="1" ht="16.8" customHeight="1">
      <c r="A53" s="39"/>
      <c r="B53" s="45"/>
      <c r="C53" s="307" t="s">
        <v>505</v>
      </c>
      <c r="D53" s="307" t="s">
        <v>506</v>
      </c>
      <c r="E53" s="18" t="s">
        <v>189</v>
      </c>
      <c r="F53" s="308">
        <v>21.25</v>
      </c>
      <c r="G53" s="39"/>
      <c r="H53" s="45"/>
    </row>
    <row r="54" s="2" customFormat="1" ht="16.8" customHeight="1">
      <c r="A54" s="39"/>
      <c r="B54" s="45"/>
      <c r="C54" s="307" t="s">
        <v>819</v>
      </c>
      <c r="D54" s="307" t="s">
        <v>820</v>
      </c>
      <c r="E54" s="18" t="s">
        <v>189</v>
      </c>
      <c r="F54" s="308">
        <v>21.25</v>
      </c>
      <c r="G54" s="39"/>
      <c r="H54" s="45"/>
    </row>
    <row r="55" s="2" customFormat="1" ht="16.8" customHeight="1">
      <c r="A55" s="39"/>
      <c r="B55" s="45"/>
      <c r="C55" s="303" t="s">
        <v>99</v>
      </c>
      <c r="D55" s="304" t="s">
        <v>100</v>
      </c>
      <c r="E55" s="305" t="s">
        <v>1</v>
      </c>
      <c r="F55" s="306">
        <v>24.202000000000002</v>
      </c>
      <c r="G55" s="39"/>
      <c r="H55" s="45"/>
    </row>
    <row r="56" s="2" customFormat="1" ht="16.8" customHeight="1">
      <c r="A56" s="39"/>
      <c r="B56" s="45"/>
      <c r="C56" s="307" t="s">
        <v>1</v>
      </c>
      <c r="D56" s="307" t="s">
        <v>194</v>
      </c>
      <c r="E56" s="18" t="s">
        <v>1</v>
      </c>
      <c r="F56" s="308">
        <v>0</v>
      </c>
      <c r="G56" s="39"/>
      <c r="H56" s="45"/>
    </row>
    <row r="57" s="2" customFormat="1" ht="16.8" customHeight="1">
      <c r="A57" s="39"/>
      <c r="B57" s="45"/>
      <c r="C57" s="307" t="s">
        <v>1</v>
      </c>
      <c r="D57" s="307" t="s">
        <v>335</v>
      </c>
      <c r="E57" s="18" t="s">
        <v>1</v>
      </c>
      <c r="F57" s="308">
        <v>0</v>
      </c>
      <c r="G57" s="39"/>
      <c r="H57" s="45"/>
    </row>
    <row r="58" s="2" customFormat="1" ht="16.8" customHeight="1">
      <c r="A58" s="39"/>
      <c r="B58" s="45"/>
      <c r="C58" s="307" t="s">
        <v>1</v>
      </c>
      <c r="D58" s="307" t="s">
        <v>336</v>
      </c>
      <c r="E58" s="18" t="s">
        <v>1</v>
      </c>
      <c r="F58" s="308">
        <v>0</v>
      </c>
      <c r="G58" s="39"/>
      <c r="H58" s="45"/>
    </row>
    <row r="59" s="2" customFormat="1" ht="16.8" customHeight="1">
      <c r="A59" s="39"/>
      <c r="B59" s="45"/>
      <c r="C59" s="307" t="s">
        <v>1</v>
      </c>
      <c r="D59" s="307" t="s">
        <v>337</v>
      </c>
      <c r="E59" s="18" t="s">
        <v>1</v>
      </c>
      <c r="F59" s="308">
        <v>8.5050000000000008</v>
      </c>
      <c r="G59" s="39"/>
      <c r="H59" s="45"/>
    </row>
    <row r="60" s="2" customFormat="1" ht="16.8" customHeight="1">
      <c r="A60" s="39"/>
      <c r="B60" s="45"/>
      <c r="C60" s="307" t="s">
        <v>1</v>
      </c>
      <c r="D60" s="307" t="s">
        <v>338</v>
      </c>
      <c r="E60" s="18" t="s">
        <v>1</v>
      </c>
      <c r="F60" s="308">
        <v>14.742000000000001</v>
      </c>
      <c r="G60" s="39"/>
      <c r="H60" s="45"/>
    </row>
    <row r="61" s="2" customFormat="1" ht="16.8" customHeight="1">
      <c r="A61" s="39"/>
      <c r="B61" s="45"/>
      <c r="C61" s="307" t="s">
        <v>1</v>
      </c>
      <c r="D61" s="307" t="s">
        <v>339</v>
      </c>
      <c r="E61" s="18" t="s">
        <v>1</v>
      </c>
      <c r="F61" s="308">
        <v>0.55000000000000004</v>
      </c>
      <c r="G61" s="39"/>
      <c r="H61" s="45"/>
    </row>
    <row r="62" s="2" customFormat="1" ht="16.8" customHeight="1">
      <c r="A62" s="39"/>
      <c r="B62" s="45"/>
      <c r="C62" s="307" t="s">
        <v>1</v>
      </c>
      <c r="D62" s="307" t="s">
        <v>340</v>
      </c>
      <c r="E62" s="18" t="s">
        <v>1</v>
      </c>
      <c r="F62" s="308">
        <v>0.40500000000000003</v>
      </c>
      <c r="G62" s="39"/>
      <c r="H62" s="45"/>
    </row>
    <row r="63" s="2" customFormat="1" ht="16.8" customHeight="1">
      <c r="A63" s="39"/>
      <c r="B63" s="45"/>
      <c r="C63" s="307" t="s">
        <v>99</v>
      </c>
      <c r="D63" s="307" t="s">
        <v>100</v>
      </c>
      <c r="E63" s="18" t="s">
        <v>1</v>
      </c>
      <c r="F63" s="308">
        <v>24.202000000000002</v>
      </c>
      <c r="G63" s="39"/>
      <c r="H63" s="45"/>
    </row>
    <row r="64" s="2" customFormat="1" ht="16.8" customHeight="1">
      <c r="A64" s="39"/>
      <c r="B64" s="45"/>
      <c r="C64" s="309" t="s">
        <v>1267</v>
      </c>
      <c r="D64" s="39"/>
      <c r="E64" s="39"/>
      <c r="F64" s="39"/>
      <c r="G64" s="39"/>
      <c r="H64" s="45"/>
    </row>
    <row r="65" s="2" customFormat="1">
      <c r="A65" s="39"/>
      <c r="B65" s="45"/>
      <c r="C65" s="307" t="s">
        <v>332</v>
      </c>
      <c r="D65" s="307" t="s">
        <v>333</v>
      </c>
      <c r="E65" s="18" t="s">
        <v>259</v>
      </c>
      <c r="F65" s="308">
        <v>124.533</v>
      </c>
      <c r="G65" s="39"/>
      <c r="H65" s="45"/>
    </row>
    <row r="66" s="2" customFormat="1" ht="16.8" customHeight="1">
      <c r="A66" s="39"/>
      <c r="B66" s="45"/>
      <c r="C66" s="307" t="s">
        <v>360</v>
      </c>
      <c r="D66" s="307" t="s">
        <v>361</v>
      </c>
      <c r="E66" s="18" t="s">
        <v>259</v>
      </c>
      <c r="F66" s="308">
        <v>367.13400000000001</v>
      </c>
      <c r="G66" s="39"/>
      <c r="H66" s="45"/>
    </row>
    <row r="67" s="2" customFormat="1" ht="16.8" customHeight="1">
      <c r="A67" s="39"/>
      <c r="B67" s="45"/>
      <c r="C67" s="307" t="s">
        <v>460</v>
      </c>
      <c r="D67" s="307" t="s">
        <v>461</v>
      </c>
      <c r="E67" s="18" t="s">
        <v>372</v>
      </c>
      <c r="F67" s="308">
        <v>24.202000000000002</v>
      </c>
      <c r="G67" s="39"/>
      <c r="H67" s="45"/>
    </row>
    <row r="68" s="2" customFormat="1" ht="16.8" customHeight="1">
      <c r="A68" s="39"/>
      <c r="B68" s="45"/>
      <c r="C68" s="303" t="s">
        <v>105</v>
      </c>
      <c r="D68" s="304" t="s">
        <v>100</v>
      </c>
      <c r="E68" s="305" t="s">
        <v>1</v>
      </c>
      <c r="F68" s="306">
        <v>96.808000000000007</v>
      </c>
      <c r="G68" s="39"/>
      <c r="H68" s="45"/>
    </row>
    <row r="69" s="2" customFormat="1" ht="16.8" customHeight="1">
      <c r="A69" s="39"/>
      <c r="B69" s="45"/>
      <c r="C69" s="307" t="s">
        <v>1</v>
      </c>
      <c r="D69" s="307" t="s">
        <v>341</v>
      </c>
      <c r="E69" s="18" t="s">
        <v>1</v>
      </c>
      <c r="F69" s="308">
        <v>0</v>
      </c>
      <c r="G69" s="39"/>
      <c r="H69" s="45"/>
    </row>
    <row r="70" s="2" customFormat="1" ht="16.8" customHeight="1">
      <c r="A70" s="39"/>
      <c r="B70" s="45"/>
      <c r="C70" s="307" t="s">
        <v>1</v>
      </c>
      <c r="D70" s="307" t="s">
        <v>342</v>
      </c>
      <c r="E70" s="18" t="s">
        <v>1</v>
      </c>
      <c r="F70" s="308">
        <v>34.020000000000003</v>
      </c>
      <c r="G70" s="39"/>
      <c r="H70" s="45"/>
    </row>
    <row r="71" s="2" customFormat="1" ht="16.8" customHeight="1">
      <c r="A71" s="39"/>
      <c r="B71" s="45"/>
      <c r="C71" s="307" t="s">
        <v>1</v>
      </c>
      <c r="D71" s="307" t="s">
        <v>343</v>
      </c>
      <c r="E71" s="18" t="s">
        <v>1</v>
      </c>
      <c r="F71" s="308">
        <v>58.968000000000004</v>
      </c>
      <c r="G71" s="39"/>
      <c r="H71" s="45"/>
    </row>
    <row r="72" s="2" customFormat="1" ht="16.8" customHeight="1">
      <c r="A72" s="39"/>
      <c r="B72" s="45"/>
      <c r="C72" s="307" t="s">
        <v>1</v>
      </c>
      <c r="D72" s="307" t="s">
        <v>344</v>
      </c>
      <c r="E72" s="18" t="s">
        <v>1</v>
      </c>
      <c r="F72" s="308">
        <v>2.2000000000000002</v>
      </c>
      <c r="G72" s="39"/>
      <c r="H72" s="45"/>
    </row>
    <row r="73" s="2" customFormat="1" ht="16.8" customHeight="1">
      <c r="A73" s="39"/>
      <c r="B73" s="45"/>
      <c r="C73" s="307" t="s">
        <v>1</v>
      </c>
      <c r="D73" s="307" t="s">
        <v>345</v>
      </c>
      <c r="E73" s="18" t="s">
        <v>1</v>
      </c>
      <c r="F73" s="308">
        <v>1.6200000000000001</v>
      </c>
      <c r="G73" s="39"/>
      <c r="H73" s="45"/>
    </row>
    <row r="74" s="2" customFormat="1" ht="16.8" customHeight="1">
      <c r="A74" s="39"/>
      <c r="B74" s="45"/>
      <c r="C74" s="307" t="s">
        <v>105</v>
      </c>
      <c r="D74" s="307" t="s">
        <v>100</v>
      </c>
      <c r="E74" s="18" t="s">
        <v>1</v>
      </c>
      <c r="F74" s="308">
        <v>96.808000000000007</v>
      </c>
      <c r="G74" s="39"/>
      <c r="H74" s="45"/>
    </row>
    <row r="75" s="2" customFormat="1" ht="16.8" customHeight="1">
      <c r="A75" s="39"/>
      <c r="B75" s="45"/>
      <c r="C75" s="309" t="s">
        <v>1267</v>
      </c>
      <c r="D75" s="39"/>
      <c r="E75" s="39"/>
      <c r="F75" s="39"/>
      <c r="G75" s="39"/>
      <c r="H75" s="45"/>
    </row>
    <row r="76" s="2" customFormat="1">
      <c r="A76" s="39"/>
      <c r="B76" s="45"/>
      <c r="C76" s="307" t="s">
        <v>332</v>
      </c>
      <c r="D76" s="307" t="s">
        <v>333</v>
      </c>
      <c r="E76" s="18" t="s">
        <v>259</v>
      </c>
      <c r="F76" s="308">
        <v>124.533</v>
      </c>
      <c r="G76" s="39"/>
      <c r="H76" s="45"/>
    </row>
    <row r="77" s="2" customFormat="1" ht="16.8" customHeight="1">
      <c r="A77" s="39"/>
      <c r="B77" s="45"/>
      <c r="C77" s="307" t="s">
        <v>393</v>
      </c>
      <c r="D77" s="307" t="s">
        <v>394</v>
      </c>
      <c r="E77" s="18" t="s">
        <v>259</v>
      </c>
      <c r="F77" s="308">
        <v>94.950999999999993</v>
      </c>
      <c r="G77" s="39"/>
      <c r="H77" s="45"/>
    </row>
    <row r="78" s="2" customFormat="1" ht="16.8" customHeight="1">
      <c r="A78" s="39"/>
      <c r="B78" s="45"/>
      <c r="C78" s="303" t="s">
        <v>107</v>
      </c>
      <c r="D78" s="304" t="s">
        <v>1</v>
      </c>
      <c r="E78" s="305" t="s">
        <v>1</v>
      </c>
      <c r="F78" s="306">
        <v>266.39100000000002</v>
      </c>
      <c r="G78" s="39"/>
      <c r="H78" s="45"/>
    </row>
    <row r="79" s="2" customFormat="1" ht="16.8" customHeight="1">
      <c r="A79" s="39"/>
      <c r="B79" s="45"/>
      <c r="C79" s="307" t="s">
        <v>107</v>
      </c>
      <c r="D79" s="307" t="s">
        <v>843</v>
      </c>
      <c r="E79" s="18" t="s">
        <v>1</v>
      </c>
      <c r="F79" s="308">
        <v>266.39100000000002</v>
      </c>
      <c r="G79" s="39"/>
      <c r="H79" s="45"/>
    </row>
    <row r="80" s="2" customFormat="1" ht="16.8" customHeight="1">
      <c r="A80" s="39"/>
      <c r="B80" s="45"/>
      <c r="C80" s="309" t="s">
        <v>1267</v>
      </c>
      <c r="D80" s="39"/>
      <c r="E80" s="39"/>
      <c r="F80" s="39"/>
      <c r="G80" s="39"/>
      <c r="H80" s="45"/>
    </row>
    <row r="81" s="2" customFormat="1" ht="16.8" customHeight="1">
      <c r="A81" s="39"/>
      <c r="B81" s="45"/>
      <c r="C81" s="307" t="s">
        <v>840</v>
      </c>
      <c r="D81" s="307" t="s">
        <v>841</v>
      </c>
      <c r="E81" s="18" t="s">
        <v>378</v>
      </c>
      <c r="F81" s="308">
        <v>266.39100000000002</v>
      </c>
      <c r="G81" s="39"/>
      <c r="H81" s="45"/>
    </row>
    <row r="82" s="2" customFormat="1" ht="16.8" customHeight="1">
      <c r="A82" s="39"/>
      <c r="B82" s="45"/>
      <c r="C82" s="307" t="s">
        <v>845</v>
      </c>
      <c r="D82" s="307" t="s">
        <v>846</v>
      </c>
      <c r="E82" s="18" t="s">
        <v>378</v>
      </c>
      <c r="F82" s="308">
        <v>532.78200000000004</v>
      </c>
      <c r="G82" s="39"/>
      <c r="H82" s="45"/>
    </row>
    <row r="83" s="2" customFormat="1" ht="16.8" customHeight="1">
      <c r="A83" s="39"/>
      <c r="B83" s="45"/>
      <c r="C83" s="307" t="s">
        <v>851</v>
      </c>
      <c r="D83" s="307" t="s">
        <v>852</v>
      </c>
      <c r="E83" s="18" t="s">
        <v>378</v>
      </c>
      <c r="F83" s="308">
        <v>266.39100000000002</v>
      </c>
      <c r="G83" s="39"/>
      <c r="H83" s="45"/>
    </row>
    <row r="84" s="2" customFormat="1" ht="16.8" customHeight="1">
      <c r="A84" s="39"/>
      <c r="B84" s="45"/>
      <c r="C84" s="303" t="s">
        <v>109</v>
      </c>
      <c r="D84" s="304" t="s">
        <v>1</v>
      </c>
      <c r="E84" s="305" t="s">
        <v>1</v>
      </c>
      <c r="F84" s="306">
        <v>1060.432</v>
      </c>
      <c r="G84" s="39"/>
      <c r="H84" s="45"/>
    </row>
    <row r="85" s="2" customFormat="1" ht="16.8" customHeight="1">
      <c r="A85" s="39"/>
      <c r="B85" s="45"/>
      <c r="C85" s="307" t="s">
        <v>1</v>
      </c>
      <c r="D85" s="307" t="s">
        <v>194</v>
      </c>
      <c r="E85" s="18" t="s">
        <v>1</v>
      </c>
      <c r="F85" s="308">
        <v>0</v>
      </c>
      <c r="G85" s="39"/>
      <c r="H85" s="45"/>
    </row>
    <row r="86" s="2" customFormat="1" ht="16.8" customHeight="1">
      <c r="A86" s="39"/>
      <c r="B86" s="45"/>
      <c r="C86" s="307" t="s">
        <v>1</v>
      </c>
      <c r="D86" s="307" t="s">
        <v>312</v>
      </c>
      <c r="E86" s="18" t="s">
        <v>1</v>
      </c>
      <c r="F86" s="308">
        <v>967.14999999999998</v>
      </c>
      <c r="G86" s="39"/>
      <c r="H86" s="45"/>
    </row>
    <row r="87" s="2" customFormat="1" ht="16.8" customHeight="1">
      <c r="A87" s="39"/>
      <c r="B87" s="45"/>
      <c r="C87" s="307" t="s">
        <v>1</v>
      </c>
      <c r="D87" s="307" t="s">
        <v>313</v>
      </c>
      <c r="E87" s="18" t="s">
        <v>1</v>
      </c>
      <c r="F87" s="308">
        <v>17</v>
      </c>
      <c r="G87" s="39"/>
      <c r="H87" s="45"/>
    </row>
    <row r="88" s="2" customFormat="1" ht="16.8" customHeight="1">
      <c r="A88" s="39"/>
      <c r="B88" s="45"/>
      <c r="C88" s="307" t="s">
        <v>1</v>
      </c>
      <c r="D88" s="307" t="s">
        <v>314</v>
      </c>
      <c r="E88" s="18" t="s">
        <v>1</v>
      </c>
      <c r="F88" s="308">
        <v>53.682000000000002</v>
      </c>
      <c r="G88" s="39"/>
      <c r="H88" s="45"/>
    </row>
    <row r="89" s="2" customFormat="1" ht="16.8" customHeight="1">
      <c r="A89" s="39"/>
      <c r="B89" s="45"/>
      <c r="C89" s="307" t="s">
        <v>1</v>
      </c>
      <c r="D89" s="307" t="s">
        <v>315</v>
      </c>
      <c r="E89" s="18" t="s">
        <v>1</v>
      </c>
      <c r="F89" s="308">
        <v>13.6</v>
      </c>
      <c r="G89" s="39"/>
      <c r="H89" s="45"/>
    </row>
    <row r="90" s="2" customFormat="1" ht="16.8" customHeight="1">
      <c r="A90" s="39"/>
      <c r="B90" s="45"/>
      <c r="C90" s="307" t="s">
        <v>1</v>
      </c>
      <c r="D90" s="307" t="s">
        <v>316</v>
      </c>
      <c r="E90" s="18" t="s">
        <v>1</v>
      </c>
      <c r="F90" s="308">
        <v>9</v>
      </c>
      <c r="G90" s="39"/>
      <c r="H90" s="45"/>
    </row>
    <row r="91" s="2" customFormat="1" ht="16.8" customHeight="1">
      <c r="A91" s="39"/>
      <c r="B91" s="45"/>
      <c r="C91" s="307" t="s">
        <v>109</v>
      </c>
      <c r="D91" s="307" t="s">
        <v>128</v>
      </c>
      <c r="E91" s="18" t="s">
        <v>1</v>
      </c>
      <c r="F91" s="308">
        <v>1060.432</v>
      </c>
      <c r="G91" s="39"/>
      <c r="H91" s="45"/>
    </row>
    <row r="92" s="2" customFormat="1" ht="16.8" customHeight="1">
      <c r="A92" s="39"/>
      <c r="B92" s="45"/>
      <c r="C92" s="309" t="s">
        <v>1267</v>
      </c>
      <c r="D92" s="39"/>
      <c r="E92" s="39"/>
      <c r="F92" s="39"/>
      <c r="G92" s="39"/>
      <c r="H92" s="45"/>
    </row>
    <row r="93" s="2" customFormat="1" ht="16.8" customHeight="1">
      <c r="A93" s="39"/>
      <c r="B93" s="45"/>
      <c r="C93" s="307" t="s">
        <v>309</v>
      </c>
      <c r="D93" s="307" t="s">
        <v>310</v>
      </c>
      <c r="E93" s="18" t="s">
        <v>189</v>
      </c>
      <c r="F93" s="308">
        <v>1060.432</v>
      </c>
      <c r="G93" s="39"/>
      <c r="H93" s="45"/>
    </row>
    <row r="94" s="2" customFormat="1" ht="16.8" customHeight="1">
      <c r="A94" s="39"/>
      <c r="B94" s="45"/>
      <c r="C94" s="307" t="s">
        <v>318</v>
      </c>
      <c r="D94" s="307" t="s">
        <v>319</v>
      </c>
      <c r="E94" s="18" t="s">
        <v>189</v>
      </c>
      <c r="F94" s="308">
        <v>1060.432</v>
      </c>
      <c r="G94" s="39"/>
      <c r="H94" s="45"/>
    </row>
    <row r="95" s="2" customFormat="1" ht="16.8" customHeight="1">
      <c r="A95" s="39"/>
      <c r="B95" s="45"/>
      <c r="C95" s="303" t="s">
        <v>111</v>
      </c>
      <c r="D95" s="304" t="s">
        <v>1</v>
      </c>
      <c r="E95" s="305" t="s">
        <v>1</v>
      </c>
      <c r="F95" s="306">
        <v>47.399999999999999</v>
      </c>
      <c r="G95" s="39"/>
      <c r="H95" s="45"/>
    </row>
    <row r="96" s="2" customFormat="1" ht="16.8" customHeight="1">
      <c r="A96" s="39"/>
      <c r="B96" s="45"/>
      <c r="C96" s="307" t="s">
        <v>1</v>
      </c>
      <c r="D96" s="307" t="s">
        <v>194</v>
      </c>
      <c r="E96" s="18" t="s">
        <v>1</v>
      </c>
      <c r="F96" s="308">
        <v>0</v>
      </c>
      <c r="G96" s="39"/>
      <c r="H96" s="45"/>
    </row>
    <row r="97" s="2" customFormat="1" ht="16.8" customHeight="1">
      <c r="A97" s="39"/>
      <c r="B97" s="45"/>
      <c r="C97" s="307" t="s">
        <v>1</v>
      </c>
      <c r="D97" s="307" t="s">
        <v>325</v>
      </c>
      <c r="E97" s="18" t="s">
        <v>1</v>
      </c>
      <c r="F97" s="308">
        <v>26.399999999999999</v>
      </c>
      <c r="G97" s="39"/>
      <c r="H97" s="45"/>
    </row>
    <row r="98" s="2" customFormat="1" ht="16.8" customHeight="1">
      <c r="A98" s="39"/>
      <c r="B98" s="45"/>
      <c r="C98" s="307" t="s">
        <v>1</v>
      </c>
      <c r="D98" s="307" t="s">
        <v>326</v>
      </c>
      <c r="E98" s="18" t="s">
        <v>1</v>
      </c>
      <c r="F98" s="308">
        <v>21</v>
      </c>
      <c r="G98" s="39"/>
      <c r="H98" s="45"/>
    </row>
    <row r="99" s="2" customFormat="1" ht="16.8" customHeight="1">
      <c r="A99" s="39"/>
      <c r="B99" s="45"/>
      <c r="C99" s="307" t="s">
        <v>111</v>
      </c>
      <c r="D99" s="307" t="s">
        <v>128</v>
      </c>
      <c r="E99" s="18" t="s">
        <v>1</v>
      </c>
      <c r="F99" s="308">
        <v>47.399999999999999</v>
      </c>
      <c r="G99" s="39"/>
      <c r="H99" s="45"/>
    </row>
    <row r="100" s="2" customFormat="1" ht="16.8" customHeight="1">
      <c r="A100" s="39"/>
      <c r="B100" s="45"/>
      <c r="C100" s="309" t="s">
        <v>1267</v>
      </c>
      <c r="D100" s="39"/>
      <c r="E100" s="39"/>
      <c r="F100" s="39"/>
      <c r="G100" s="39"/>
      <c r="H100" s="45"/>
    </row>
    <row r="101" s="2" customFormat="1" ht="16.8" customHeight="1">
      <c r="A101" s="39"/>
      <c r="B101" s="45"/>
      <c r="C101" s="307" t="s">
        <v>322</v>
      </c>
      <c r="D101" s="307" t="s">
        <v>323</v>
      </c>
      <c r="E101" s="18" t="s">
        <v>189</v>
      </c>
      <c r="F101" s="308">
        <v>47.399999999999999</v>
      </c>
      <c r="G101" s="39"/>
      <c r="H101" s="45"/>
    </row>
    <row r="102" s="2" customFormat="1" ht="16.8" customHeight="1">
      <c r="A102" s="39"/>
      <c r="B102" s="45"/>
      <c r="C102" s="307" t="s">
        <v>328</v>
      </c>
      <c r="D102" s="307" t="s">
        <v>329</v>
      </c>
      <c r="E102" s="18" t="s">
        <v>189</v>
      </c>
      <c r="F102" s="308">
        <v>47.399999999999999</v>
      </c>
      <c r="G102" s="39"/>
      <c r="H102" s="45"/>
    </row>
    <row r="103" s="2" customFormat="1" ht="16.8" customHeight="1">
      <c r="A103" s="39"/>
      <c r="B103" s="45"/>
      <c r="C103" s="303" t="s">
        <v>136</v>
      </c>
      <c r="D103" s="304" t="s">
        <v>1</v>
      </c>
      <c r="E103" s="305" t="s">
        <v>1</v>
      </c>
      <c r="F103" s="306">
        <v>6</v>
      </c>
      <c r="G103" s="39"/>
      <c r="H103" s="45"/>
    </row>
    <row r="104" s="2" customFormat="1" ht="16.8" customHeight="1">
      <c r="A104" s="39"/>
      <c r="B104" s="45"/>
      <c r="C104" s="307" t="s">
        <v>1</v>
      </c>
      <c r="D104" s="307" t="s">
        <v>456</v>
      </c>
      <c r="E104" s="18" t="s">
        <v>1</v>
      </c>
      <c r="F104" s="308">
        <v>0</v>
      </c>
      <c r="G104" s="39"/>
      <c r="H104" s="45"/>
    </row>
    <row r="105" s="2" customFormat="1" ht="16.8" customHeight="1">
      <c r="A105" s="39"/>
      <c r="B105" s="45"/>
      <c r="C105" s="307" t="s">
        <v>136</v>
      </c>
      <c r="D105" s="307" t="s">
        <v>535</v>
      </c>
      <c r="E105" s="18" t="s">
        <v>1</v>
      </c>
      <c r="F105" s="308">
        <v>6</v>
      </c>
      <c r="G105" s="39"/>
      <c r="H105" s="45"/>
    </row>
    <row r="106" s="2" customFormat="1" ht="16.8" customHeight="1">
      <c r="A106" s="39"/>
      <c r="B106" s="45"/>
      <c r="C106" s="309" t="s">
        <v>1267</v>
      </c>
      <c r="D106" s="39"/>
      <c r="E106" s="39"/>
      <c r="F106" s="39"/>
      <c r="G106" s="39"/>
      <c r="H106" s="45"/>
    </row>
    <row r="107" s="2" customFormat="1" ht="16.8" customHeight="1">
      <c r="A107" s="39"/>
      <c r="B107" s="45"/>
      <c r="C107" s="307" t="s">
        <v>532</v>
      </c>
      <c r="D107" s="307" t="s">
        <v>533</v>
      </c>
      <c r="E107" s="18" t="s">
        <v>217</v>
      </c>
      <c r="F107" s="308">
        <v>6</v>
      </c>
      <c r="G107" s="39"/>
      <c r="H107" s="45"/>
    </row>
    <row r="108" s="2" customFormat="1" ht="16.8" customHeight="1">
      <c r="A108" s="39"/>
      <c r="B108" s="45"/>
      <c r="C108" s="307" t="s">
        <v>537</v>
      </c>
      <c r="D108" s="307" t="s">
        <v>538</v>
      </c>
      <c r="E108" s="18" t="s">
        <v>217</v>
      </c>
      <c r="F108" s="308">
        <v>6.0899999999999999</v>
      </c>
      <c r="G108" s="39"/>
      <c r="H108" s="45"/>
    </row>
    <row r="109" s="2" customFormat="1" ht="16.8" customHeight="1">
      <c r="A109" s="39"/>
      <c r="B109" s="45"/>
      <c r="C109" s="303" t="s">
        <v>147</v>
      </c>
      <c r="D109" s="304" t="s">
        <v>1</v>
      </c>
      <c r="E109" s="305" t="s">
        <v>1</v>
      </c>
      <c r="F109" s="306">
        <v>352</v>
      </c>
      <c r="G109" s="39"/>
      <c r="H109" s="45"/>
    </row>
    <row r="110" s="2" customFormat="1" ht="16.8" customHeight="1">
      <c r="A110" s="39"/>
      <c r="B110" s="45"/>
      <c r="C110" s="307" t="s">
        <v>1</v>
      </c>
      <c r="D110" s="307" t="s">
        <v>456</v>
      </c>
      <c r="E110" s="18" t="s">
        <v>1</v>
      </c>
      <c r="F110" s="308">
        <v>0</v>
      </c>
      <c r="G110" s="39"/>
      <c r="H110" s="45"/>
    </row>
    <row r="111" s="2" customFormat="1" ht="16.8" customHeight="1">
      <c r="A111" s="39"/>
      <c r="B111" s="45"/>
      <c r="C111" s="307" t="s">
        <v>1</v>
      </c>
      <c r="D111" s="307" t="s">
        <v>545</v>
      </c>
      <c r="E111" s="18" t="s">
        <v>1</v>
      </c>
      <c r="F111" s="308">
        <v>105</v>
      </c>
      <c r="G111" s="39"/>
      <c r="H111" s="45"/>
    </row>
    <row r="112" s="2" customFormat="1" ht="16.8" customHeight="1">
      <c r="A112" s="39"/>
      <c r="B112" s="45"/>
      <c r="C112" s="307" t="s">
        <v>1</v>
      </c>
      <c r="D112" s="307" t="s">
        <v>546</v>
      </c>
      <c r="E112" s="18" t="s">
        <v>1</v>
      </c>
      <c r="F112" s="308">
        <v>242</v>
      </c>
      <c r="G112" s="39"/>
      <c r="H112" s="45"/>
    </row>
    <row r="113" s="2" customFormat="1" ht="16.8" customHeight="1">
      <c r="A113" s="39"/>
      <c r="B113" s="45"/>
      <c r="C113" s="307" t="s">
        <v>1</v>
      </c>
      <c r="D113" s="307" t="s">
        <v>547</v>
      </c>
      <c r="E113" s="18" t="s">
        <v>1</v>
      </c>
      <c r="F113" s="308">
        <v>5</v>
      </c>
      <c r="G113" s="39"/>
      <c r="H113" s="45"/>
    </row>
    <row r="114" s="2" customFormat="1" ht="16.8" customHeight="1">
      <c r="A114" s="39"/>
      <c r="B114" s="45"/>
      <c r="C114" s="307" t="s">
        <v>147</v>
      </c>
      <c r="D114" s="307" t="s">
        <v>128</v>
      </c>
      <c r="E114" s="18" t="s">
        <v>1</v>
      </c>
      <c r="F114" s="308">
        <v>352</v>
      </c>
      <c r="G114" s="39"/>
      <c r="H114" s="45"/>
    </row>
    <row r="115" s="2" customFormat="1" ht="16.8" customHeight="1">
      <c r="A115" s="39"/>
      <c r="B115" s="45"/>
      <c r="C115" s="309" t="s">
        <v>1267</v>
      </c>
      <c r="D115" s="39"/>
      <c r="E115" s="39"/>
      <c r="F115" s="39"/>
      <c r="G115" s="39"/>
      <c r="H115" s="45"/>
    </row>
    <row r="116" s="2" customFormat="1">
      <c r="A116" s="39"/>
      <c r="B116" s="45"/>
      <c r="C116" s="307" t="s">
        <v>542</v>
      </c>
      <c r="D116" s="307" t="s">
        <v>543</v>
      </c>
      <c r="E116" s="18" t="s">
        <v>217</v>
      </c>
      <c r="F116" s="308">
        <v>352</v>
      </c>
      <c r="G116" s="39"/>
      <c r="H116" s="45"/>
    </row>
    <row r="117" s="2" customFormat="1" ht="16.8" customHeight="1">
      <c r="A117" s="39"/>
      <c r="B117" s="45"/>
      <c r="C117" s="307" t="s">
        <v>549</v>
      </c>
      <c r="D117" s="307" t="s">
        <v>550</v>
      </c>
      <c r="E117" s="18" t="s">
        <v>217</v>
      </c>
      <c r="F117" s="308">
        <v>357.27999999999997</v>
      </c>
      <c r="G117" s="39"/>
      <c r="H117" s="45"/>
    </row>
    <row r="118" s="2" customFormat="1" ht="16.8" customHeight="1">
      <c r="A118" s="39"/>
      <c r="B118" s="45"/>
      <c r="C118" s="303" t="s">
        <v>145</v>
      </c>
      <c r="D118" s="304" t="s">
        <v>1</v>
      </c>
      <c r="E118" s="305" t="s">
        <v>1</v>
      </c>
      <c r="F118" s="306">
        <v>647.79999999999995</v>
      </c>
      <c r="G118" s="39"/>
      <c r="H118" s="45"/>
    </row>
    <row r="119" s="2" customFormat="1" ht="16.8" customHeight="1">
      <c r="A119" s="39"/>
      <c r="B119" s="45"/>
      <c r="C119" s="307" t="s">
        <v>1</v>
      </c>
      <c r="D119" s="307" t="s">
        <v>194</v>
      </c>
      <c r="E119" s="18" t="s">
        <v>1</v>
      </c>
      <c r="F119" s="308">
        <v>0</v>
      </c>
      <c r="G119" s="39"/>
      <c r="H119" s="45"/>
    </row>
    <row r="120" s="2" customFormat="1" ht="16.8" customHeight="1">
      <c r="A120" s="39"/>
      <c r="B120" s="45"/>
      <c r="C120" s="307" t="s">
        <v>145</v>
      </c>
      <c r="D120" s="307" t="s">
        <v>813</v>
      </c>
      <c r="E120" s="18" t="s">
        <v>1</v>
      </c>
      <c r="F120" s="308">
        <v>647.79999999999995</v>
      </c>
      <c r="G120" s="39"/>
      <c r="H120" s="45"/>
    </row>
    <row r="121" s="2" customFormat="1" ht="16.8" customHeight="1">
      <c r="A121" s="39"/>
      <c r="B121" s="45"/>
      <c r="C121" s="309" t="s">
        <v>1267</v>
      </c>
      <c r="D121" s="39"/>
      <c r="E121" s="39"/>
      <c r="F121" s="39"/>
      <c r="G121" s="39"/>
      <c r="H121" s="45"/>
    </row>
    <row r="122" s="2" customFormat="1" ht="16.8" customHeight="1">
      <c r="A122" s="39"/>
      <c r="B122" s="45"/>
      <c r="C122" s="307" t="s">
        <v>810</v>
      </c>
      <c r="D122" s="307" t="s">
        <v>811</v>
      </c>
      <c r="E122" s="18" t="s">
        <v>217</v>
      </c>
      <c r="F122" s="308">
        <v>647.79999999999995</v>
      </c>
      <c r="G122" s="39"/>
      <c r="H122" s="45"/>
    </row>
    <row r="123" s="2" customFormat="1" ht="16.8" customHeight="1">
      <c r="A123" s="39"/>
      <c r="B123" s="45"/>
      <c r="C123" s="307" t="s">
        <v>802</v>
      </c>
      <c r="D123" s="307" t="s">
        <v>803</v>
      </c>
      <c r="E123" s="18" t="s">
        <v>217</v>
      </c>
      <c r="F123" s="308">
        <v>647.79999999999995</v>
      </c>
      <c r="G123" s="39"/>
      <c r="H123" s="45"/>
    </row>
    <row r="124" s="2" customFormat="1" ht="16.8" customHeight="1">
      <c r="A124" s="39"/>
      <c r="B124" s="45"/>
      <c r="C124" s="307" t="s">
        <v>806</v>
      </c>
      <c r="D124" s="307" t="s">
        <v>807</v>
      </c>
      <c r="E124" s="18" t="s">
        <v>217</v>
      </c>
      <c r="F124" s="308">
        <v>647.79999999999995</v>
      </c>
      <c r="G124" s="39"/>
      <c r="H124" s="45"/>
    </row>
    <row r="125" s="2" customFormat="1" ht="16.8" customHeight="1">
      <c r="A125" s="39"/>
      <c r="B125" s="45"/>
      <c r="C125" s="303" t="s">
        <v>114</v>
      </c>
      <c r="D125" s="304" t="s">
        <v>1</v>
      </c>
      <c r="E125" s="305" t="s">
        <v>1</v>
      </c>
      <c r="F125" s="306">
        <v>367.13400000000001</v>
      </c>
      <c r="G125" s="39"/>
      <c r="H125" s="45"/>
    </row>
    <row r="126" s="2" customFormat="1" ht="16.8" customHeight="1">
      <c r="A126" s="39"/>
      <c r="B126" s="45"/>
      <c r="C126" s="307" t="s">
        <v>1</v>
      </c>
      <c r="D126" s="307" t="s">
        <v>194</v>
      </c>
      <c r="E126" s="18" t="s">
        <v>1</v>
      </c>
      <c r="F126" s="308">
        <v>0</v>
      </c>
      <c r="G126" s="39"/>
      <c r="H126" s="45"/>
    </row>
    <row r="127" s="2" customFormat="1" ht="16.8" customHeight="1">
      <c r="A127" s="39"/>
      <c r="B127" s="45"/>
      <c r="C127" s="307" t="s">
        <v>1</v>
      </c>
      <c r="D127" s="307" t="s">
        <v>419</v>
      </c>
      <c r="E127" s="18" t="s">
        <v>1</v>
      </c>
      <c r="F127" s="308">
        <v>0</v>
      </c>
      <c r="G127" s="39"/>
      <c r="H127" s="45"/>
    </row>
    <row r="128" s="2" customFormat="1" ht="16.8" customHeight="1">
      <c r="A128" s="39"/>
      <c r="B128" s="45"/>
      <c r="C128" s="307" t="s">
        <v>1</v>
      </c>
      <c r="D128" s="307" t="s">
        <v>420</v>
      </c>
      <c r="E128" s="18" t="s">
        <v>1</v>
      </c>
      <c r="F128" s="308">
        <v>367.13400000000001</v>
      </c>
      <c r="G128" s="39"/>
      <c r="H128" s="45"/>
    </row>
    <row r="129" s="2" customFormat="1" ht="16.8" customHeight="1">
      <c r="A129" s="39"/>
      <c r="B129" s="45"/>
      <c r="C129" s="307" t="s">
        <v>114</v>
      </c>
      <c r="D129" s="307" t="s">
        <v>128</v>
      </c>
      <c r="E129" s="18" t="s">
        <v>1</v>
      </c>
      <c r="F129" s="308">
        <v>367.13400000000001</v>
      </c>
      <c r="G129" s="39"/>
      <c r="H129" s="45"/>
    </row>
    <row r="130" s="2" customFormat="1" ht="16.8" customHeight="1">
      <c r="A130" s="39"/>
      <c r="B130" s="45"/>
      <c r="C130" s="309" t="s">
        <v>1267</v>
      </c>
      <c r="D130" s="39"/>
      <c r="E130" s="39"/>
      <c r="F130" s="39"/>
      <c r="G130" s="39"/>
      <c r="H130" s="45"/>
    </row>
    <row r="131" s="2" customFormat="1" ht="16.8" customHeight="1">
      <c r="A131" s="39"/>
      <c r="B131" s="45"/>
      <c r="C131" s="307" t="s">
        <v>360</v>
      </c>
      <c r="D131" s="307" t="s">
        <v>361</v>
      </c>
      <c r="E131" s="18" t="s">
        <v>259</v>
      </c>
      <c r="F131" s="308">
        <v>367.13400000000001</v>
      </c>
      <c r="G131" s="39"/>
      <c r="H131" s="45"/>
    </row>
    <row r="132" s="2" customFormat="1">
      <c r="A132" s="39"/>
      <c r="B132" s="45"/>
      <c r="C132" s="307" t="s">
        <v>422</v>
      </c>
      <c r="D132" s="307" t="s">
        <v>423</v>
      </c>
      <c r="E132" s="18" t="s">
        <v>259</v>
      </c>
      <c r="F132" s="308">
        <v>367.13400000000001</v>
      </c>
      <c r="G132" s="39"/>
      <c r="H132" s="45"/>
    </row>
    <row r="133" s="2" customFormat="1" ht="16.8" customHeight="1">
      <c r="A133" s="39"/>
      <c r="B133" s="45"/>
      <c r="C133" s="303" t="s">
        <v>117</v>
      </c>
      <c r="D133" s="304" t="s">
        <v>118</v>
      </c>
      <c r="E133" s="305" t="s">
        <v>1</v>
      </c>
      <c r="F133" s="306">
        <v>94.950999999999993</v>
      </c>
      <c r="G133" s="39"/>
      <c r="H133" s="45"/>
    </row>
    <row r="134" s="2" customFormat="1" ht="16.8" customHeight="1">
      <c r="A134" s="39"/>
      <c r="B134" s="45"/>
      <c r="C134" s="307" t="s">
        <v>117</v>
      </c>
      <c r="D134" s="307" t="s">
        <v>399</v>
      </c>
      <c r="E134" s="18" t="s">
        <v>1</v>
      </c>
      <c r="F134" s="308">
        <v>94.950999999999993</v>
      </c>
      <c r="G134" s="39"/>
      <c r="H134" s="45"/>
    </row>
    <row r="135" s="2" customFormat="1" ht="16.8" customHeight="1">
      <c r="A135" s="39"/>
      <c r="B135" s="45"/>
      <c r="C135" s="309" t="s">
        <v>1267</v>
      </c>
      <c r="D135" s="39"/>
      <c r="E135" s="39"/>
      <c r="F135" s="39"/>
      <c r="G135" s="39"/>
      <c r="H135" s="45"/>
    </row>
    <row r="136" s="2" customFormat="1" ht="16.8" customHeight="1">
      <c r="A136" s="39"/>
      <c r="B136" s="45"/>
      <c r="C136" s="307" t="s">
        <v>393</v>
      </c>
      <c r="D136" s="307" t="s">
        <v>394</v>
      </c>
      <c r="E136" s="18" t="s">
        <v>259</v>
      </c>
      <c r="F136" s="308">
        <v>94.950999999999993</v>
      </c>
      <c r="G136" s="39"/>
      <c r="H136" s="45"/>
    </row>
    <row r="137" s="2" customFormat="1" ht="16.8" customHeight="1">
      <c r="A137" s="39"/>
      <c r="B137" s="45"/>
      <c r="C137" s="307" t="s">
        <v>360</v>
      </c>
      <c r="D137" s="307" t="s">
        <v>361</v>
      </c>
      <c r="E137" s="18" t="s">
        <v>259</v>
      </c>
      <c r="F137" s="308">
        <v>367.13400000000001</v>
      </c>
      <c r="G137" s="39"/>
      <c r="H137" s="45"/>
    </row>
    <row r="138" s="2" customFormat="1" ht="16.8" customHeight="1">
      <c r="A138" s="39"/>
      <c r="B138" s="45"/>
      <c r="C138" s="307" t="s">
        <v>408</v>
      </c>
      <c r="D138" s="307" t="s">
        <v>409</v>
      </c>
      <c r="E138" s="18" t="s">
        <v>378</v>
      </c>
      <c r="F138" s="308">
        <v>170.91200000000001</v>
      </c>
      <c r="G138" s="39"/>
      <c r="H138" s="45"/>
    </row>
    <row r="139" s="2" customFormat="1" ht="16.8" customHeight="1">
      <c r="A139" s="39"/>
      <c r="B139" s="45"/>
      <c r="C139" s="303" t="s">
        <v>120</v>
      </c>
      <c r="D139" s="304" t="s">
        <v>1</v>
      </c>
      <c r="E139" s="305" t="s">
        <v>1</v>
      </c>
      <c r="F139" s="306">
        <v>247.481</v>
      </c>
      <c r="G139" s="39"/>
      <c r="H139" s="45"/>
    </row>
    <row r="140" s="2" customFormat="1" ht="16.8" customHeight="1">
      <c r="A140" s="39"/>
      <c r="B140" s="45"/>
      <c r="C140" s="307" t="s">
        <v>120</v>
      </c>
      <c r="D140" s="307" t="s">
        <v>351</v>
      </c>
      <c r="E140" s="18" t="s">
        <v>1</v>
      </c>
      <c r="F140" s="308">
        <v>247.481</v>
      </c>
      <c r="G140" s="39"/>
      <c r="H140" s="45"/>
    </row>
    <row r="141" s="2" customFormat="1" ht="16.8" customHeight="1">
      <c r="A141" s="39"/>
      <c r="B141" s="45"/>
      <c r="C141" s="309" t="s">
        <v>1267</v>
      </c>
      <c r="D141" s="39"/>
      <c r="E141" s="39"/>
      <c r="F141" s="39"/>
      <c r="G141" s="39"/>
      <c r="H141" s="45"/>
    </row>
    <row r="142" s="2" customFormat="1">
      <c r="A142" s="39"/>
      <c r="B142" s="45"/>
      <c r="C142" s="307" t="s">
        <v>332</v>
      </c>
      <c r="D142" s="307" t="s">
        <v>333</v>
      </c>
      <c r="E142" s="18" t="s">
        <v>259</v>
      </c>
      <c r="F142" s="308">
        <v>124.533</v>
      </c>
      <c r="G142" s="39"/>
      <c r="H142" s="45"/>
    </row>
    <row r="143" s="2" customFormat="1" ht="16.8" customHeight="1">
      <c r="A143" s="39"/>
      <c r="B143" s="45"/>
      <c r="C143" s="307" t="s">
        <v>360</v>
      </c>
      <c r="D143" s="307" t="s">
        <v>361</v>
      </c>
      <c r="E143" s="18" t="s">
        <v>259</v>
      </c>
      <c r="F143" s="308">
        <v>367.13400000000001</v>
      </c>
      <c r="G143" s="39"/>
      <c r="H143" s="45"/>
    </row>
    <row r="144" s="2" customFormat="1" ht="16.8" customHeight="1">
      <c r="A144" s="39"/>
      <c r="B144" s="45"/>
      <c r="C144" s="307" t="s">
        <v>402</v>
      </c>
      <c r="D144" s="307" t="s">
        <v>403</v>
      </c>
      <c r="E144" s="18" t="s">
        <v>378</v>
      </c>
      <c r="F144" s="308">
        <v>445.46600000000001</v>
      </c>
      <c r="G144" s="39"/>
      <c r="H144" s="45"/>
    </row>
    <row r="145" s="2" customFormat="1" ht="16.8" customHeight="1">
      <c r="A145" s="39"/>
      <c r="B145" s="45"/>
      <c r="C145" s="303" t="s">
        <v>123</v>
      </c>
      <c r="D145" s="304" t="s">
        <v>1</v>
      </c>
      <c r="E145" s="305" t="s">
        <v>1</v>
      </c>
      <c r="F145" s="306">
        <v>4.5</v>
      </c>
      <c r="G145" s="39"/>
      <c r="H145" s="45"/>
    </row>
    <row r="146" s="2" customFormat="1" ht="16.8" customHeight="1">
      <c r="A146" s="39"/>
      <c r="B146" s="45"/>
      <c r="C146" s="307" t="s">
        <v>1</v>
      </c>
      <c r="D146" s="307" t="s">
        <v>194</v>
      </c>
      <c r="E146" s="18" t="s">
        <v>1</v>
      </c>
      <c r="F146" s="308">
        <v>0</v>
      </c>
      <c r="G146" s="39"/>
      <c r="H146" s="45"/>
    </row>
    <row r="147" s="2" customFormat="1" ht="16.8" customHeight="1">
      <c r="A147" s="39"/>
      <c r="B147" s="45"/>
      <c r="C147" s="307" t="s">
        <v>1</v>
      </c>
      <c r="D147" s="307" t="s">
        <v>429</v>
      </c>
      <c r="E147" s="18" t="s">
        <v>1</v>
      </c>
      <c r="F147" s="308">
        <v>4.5</v>
      </c>
      <c r="G147" s="39"/>
      <c r="H147" s="45"/>
    </row>
    <row r="148" s="2" customFormat="1" ht="16.8" customHeight="1">
      <c r="A148" s="39"/>
      <c r="B148" s="45"/>
      <c r="C148" s="307" t="s">
        <v>123</v>
      </c>
      <c r="D148" s="307" t="s">
        <v>128</v>
      </c>
      <c r="E148" s="18" t="s">
        <v>1</v>
      </c>
      <c r="F148" s="308">
        <v>4.5</v>
      </c>
      <c r="G148" s="39"/>
      <c r="H148" s="45"/>
    </row>
    <row r="149" s="2" customFormat="1" ht="16.8" customHeight="1">
      <c r="A149" s="39"/>
      <c r="B149" s="45"/>
      <c r="C149" s="309" t="s">
        <v>1267</v>
      </c>
      <c r="D149" s="39"/>
      <c r="E149" s="39"/>
      <c r="F149" s="39"/>
      <c r="G149" s="39"/>
      <c r="H149" s="45"/>
    </row>
    <row r="150" s="2" customFormat="1" ht="16.8" customHeight="1">
      <c r="A150" s="39"/>
      <c r="B150" s="45"/>
      <c r="C150" s="307" t="s">
        <v>426</v>
      </c>
      <c r="D150" s="307" t="s">
        <v>427</v>
      </c>
      <c r="E150" s="18" t="s">
        <v>189</v>
      </c>
      <c r="F150" s="308">
        <v>4.5</v>
      </c>
      <c r="G150" s="39"/>
      <c r="H150" s="45"/>
    </row>
    <row r="151" s="2" customFormat="1" ht="16.8" customHeight="1">
      <c r="A151" s="39"/>
      <c r="B151" s="45"/>
      <c r="C151" s="307" t="s">
        <v>435</v>
      </c>
      <c r="D151" s="307" t="s">
        <v>436</v>
      </c>
      <c r="E151" s="18" t="s">
        <v>189</v>
      </c>
      <c r="F151" s="308">
        <v>4.5</v>
      </c>
      <c r="G151" s="39"/>
      <c r="H151" s="45"/>
    </row>
    <row r="152" s="2" customFormat="1" ht="16.8" customHeight="1">
      <c r="A152" s="39"/>
      <c r="B152" s="45"/>
      <c r="C152" s="307" t="s">
        <v>431</v>
      </c>
      <c r="D152" s="307" t="s">
        <v>432</v>
      </c>
      <c r="E152" s="18" t="s">
        <v>189</v>
      </c>
      <c r="F152" s="308">
        <v>4.5</v>
      </c>
      <c r="G152" s="39"/>
      <c r="H152" s="45"/>
    </row>
    <row r="153" s="2" customFormat="1" ht="16.8" customHeight="1">
      <c r="A153" s="39"/>
      <c r="B153" s="45"/>
      <c r="C153" s="307" t="s">
        <v>439</v>
      </c>
      <c r="D153" s="307" t="s">
        <v>440</v>
      </c>
      <c r="E153" s="18" t="s">
        <v>441</v>
      </c>
      <c r="F153" s="308">
        <v>0.13500000000000001</v>
      </c>
      <c r="G153" s="39"/>
      <c r="H153" s="45"/>
    </row>
    <row r="154" s="2" customFormat="1" ht="16.8" customHeight="1">
      <c r="A154" s="39"/>
      <c r="B154" s="45"/>
      <c r="C154" s="303" t="s">
        <v>125</v>
      </c>
      <c r="D154" s="304" t="s">
        <v>1</v>
      </c>
      <c r="E154" s="305" t="s">
        <v>1</v>
      </c>
      <c r="F154" s="306">
        <v>415.11099999999999</v>
      </c>
      <c r="G154" s="39"/>
      <c r="H154" s="45"/>
    </row>
    <row r="155" s="2" customFormat="1" ht="16.8" customHeight="1">
      <c r="A155" s="39"/>
      <c r="B155" s="45"/>
      <c r="C155" s="307" t="s">
        <v>125</v>
      </c>
      <c r="D155" s="307" t="s">
        <v>352</v>
      </c>
      <c r="E155" s="18" t="s">
        <v>1</v>
      </c>
      <c r="F155" s="308">
        <v>415.11099999999999</v>
      </c>
      <c r="G155" s="39"/>
      <c r="H155" s="45"/>
    </row>
    <row r="156" s="2" customFormat="1" ht="16.8" customHeight="1">
      <c r="A156" s="39"/>
      <c r="B156" s="45"/>
      <c r="C156" s="309" t="s">
        <v>1267</v>
      </c>
      <c r="D156" s="39"/>
      <c r="E156" s="39"/>
      <c r="F156" s="39"/>
      <c r="G156" s="39"/>
      <c r="H156" s="45"/>
    </row>
    <row r="157" s="2" customFormat="1">
      <c r="A157" s="39"/>
      <c r="B157" s="45"/>
      <c r="C157" s="307" t="s">
        <v>332</v>
      </c>
      <c r="D157" s="307" t="s">
        <v>333</v>
      </c>
      <c r="E157" s="18" t="s">
        <v>259</v>
      </c>
      <c r="F157" s="308">
        <v>124.533</v>
      </c>
      <c r="G157" s="39"/>
      <c r="H157" s="45"/>
    </row>
    <row r="158" s="2" customFormat="1">
      <c r="A158" s="39"/>
      <c r="B158" s="45"/>
      <c r="C158" s="307" t="s">
        <v>355</v>
      </c>
      <c r="D158" s="307" t="s">
        <v>356</v>
      </c>
      <c r="E158" s="18" t="s">
        <v>259</v>
      </c>
      <c r="F158" s="308">
        <v>290.57799999999997</v>
      </c>
      <c r="G158" s="39"/>
      <c r="H158" s="45"/>
    </row>
    <row r="159" s="2" customFormat="1" ht="16.8" customHeight="1">
      <c r="A159" s="39"/>
      <c r="B159" s="45"/>
      <c r="C159" s="307" t="s">
        <v>360</v>
      </c>
      <c r="D159" s="307" t="s">
        <v>361</v>
      </c>
      <c r="E159" s="18" t="s">
        <v>259</v>
      </c>
      <c r="F159" s="308">
        <v>124.533</v>
      </c>
      <c r="G159" s="39"/>
      <c r="H159" s="45"/>
    </row>
    <row r="160" s="2" customFormat="1" ht="16.8" customHeight="1">
      <c r="A160" s="39"/>
      <c r="B160" s="45"/>
      <c r="C160" s="307" t="s">
        <v>365</v>
      </c>
      <c r="D160" s="307" t="s">
        <v>366</v>
      </c>
      <c r="E160" s="18" t="s">
        <v>259</v>
      </c>
      <c r="F160" s="308">
        <v>290.57799999999997</v>
      </c>
      <c r="G160" s="39"/>
      <c r="H160" s="45"/>
    </row>
    <row r="161" s="2" customFormat="1" ht="16.8" customHeight="1">
      <c r="A161" s="39"/>
      <c r="B161" s="45"/>
      <c r="C161" s="307" t="s">
        <v>370</v>
      </c>
      <c r="D161" s="307" t="s">
        <v>371</v>
      </c>
      <c r="E161" s="18" t="s">
        <v>372</v>
      </c>
      <c r="F161" s="308">
        <v>415.11099999999999</v>
      </c>
      <c r="G161" s="39"/>
      <c r="H161" s="45"/>
    </row>
    <row r="162" s="2" customFormat="1">
      <c r="A162" s="39"/>
      <c r="B162" s="45"/>
      <c r="C162" s="307" t="s">
        <v>376</v>
      </c>
      <c r="D162" s="307" t="s">
        <v>377</v>
      </c>
      <c r="E162" s="18" t="s">
        <v>378</v>
      </c>
      <c r="F162" s="308">
        <v>747.20000000000005</v>
      </c>
      <c r="G162" s="39"/>
      <c r="H162" s="45"/>
    </row>
    <row r="163" s="2" customFormat="1" ht="16.8" customHeight="1">
      <c r="A163" s="39"/>
      <c r="B163" s="45"/>
      <c r="C163" s="303" t="s">
        <v>134</v>
      </c>
      <c r="D163" s="304" t="s">
        <v>1</v>
      </c>
      <c r="E163" s="305" t="s">
        <v>1</v>
      </c>
      <c r="F163" s="306">
        <v>0.5</v>
      </c>
      <c r="G163" s="39"/>
      <c r="H163" s="45"/>
    </row>
    <row r="164" s="2" customFormat="1" ht="16.8" customHeight="1">
      <c r="A164" s="39"/>
      <c r="B164" s="45"/>
      <c r="C164" s="307" t="s">
        <v>1</v>
      </c>
      <c r="D164" s="307" t="s">
        <v>194</v>
      </c>
      <c r="E164" s="18" t="s">
        <v>1</v>
      </c>
      <c r="F164" s="308">
        <v>0</v>
      </c>
      <c r="G164" s="39"/>
      <c r="H164" s="45"/>
    </row>
    <row r="165" s="2" customFormat="1" ht="16.8" customHeight="1">
      <c r="A165" s="39"/>
      <c r="B165" s="45"/>
      <c r="C165" s="307" t="s">
        <v>1</v>
      </c>
      <c r="D165" s="307" t="s">
        <v>390</v>
      </c>
      <c r="E165" s="18" t="s">
        <v>1</v>
      </c>
      <c r="F165" s="308">
        <v>0</v>
      </c>
      <c r="G165" s="39"/>
      <c r="H165" s="45"/>
    </row>
    <row r="166" s="2" customFormat="1" ht="16.8" customHeight="1">
      <c r="A166" s="39"/>
      <c r="B166" s="45"/>
      <c r="C166" s="307" t="s">
        <v>134</v>
      </c>
      <c r="D166" s="307" t="s">
        <v>391</v>
      </c>
      <c r="E166" s="18" t="s">
        <v>1</v>
      </c>
      <c r="F166" s="308">
        <v>0.5</v>
      </c>
      <c r="G166" s="39"/>
      <c r="H166" s="45"/>
    </row>
    <row r="167" s="2" customFormat="1" ht="16.8" customHeight="1">
      <c r="A167" s="39"/>
      <c r="B167" s="45"/>
      <c r="C167" s="309" t="s">
        <v>1267</v>
      </c>
      <c r="D167" s="39"/>
      <c r="E167" s="39"/>
      <c r="F167" s="39"/>
      <c r="G167" s="39"/>
      <c r="H167" s="45"/>
    </row>
    <row r="168" s="2" customFormat="1" ht="16.8" customHeight="1">
      <c r="A168" s="39"/>
      <c r="B168" s="45"/>
      <c r="C168" s="307" t="s">
        <v>387</v>
      </c>
      <c r="D168" s="307" t="s">
        <v>388</v>
      </c>
      <c r="E168" s="18" t="s">
        <v>259</v>
      </c>
      <c r="F168" s="308">
        <v>0.5</v>
      </c>
      <c r="G168" s="39"/>
      <c r="H168" s="45"/>
    </row>
    <row r="169" s="2" customFormat="1" ht="16.8" customHeight="1">
      <c r="A169" s="39"/>
      <c r="B169" s="45"/>
      <c r="C169" s="307" t="s">
        <v>360</v>
      </c>
      <c r="D169" s="307" t="s">
        <v>361</v>
      </c>
      <c r="E169" s="18" t="s">
        <v>259</v>
      </c>
      <c r="F169" s="308">
        <v>367.13400000000001</v>
      </c>
      <c r="G169" s="39"/>
      <c r="H169" s="45"/>
    </row>
    <row r="170" s="2" customFormat="1" ht="16.8" customHeight="1">
      <c r="A170" s="39"/>
      <c r="B170" s="45"/>
      <c r="C170" s="307" t="s">
        <v>413</v>
      </c>
      <c r="D170" s="307" t="s">
        <v>414</v>
      </c>
      <c r="E170" s="18" t="s">
        <v>378</v>
      </c>
      <c r="F170" s="308">
        <v>0.90000000000000002</v>
      </c>
      <c r="G170" s="39"/>
      <c r="H170" s="45"/>
    </row>
    <row r="171" s="2" customFormat="1" ht="16.8" customHeight="1">
      <c r="A171" s="39"/>
      <c r="B171" s="45"/>
      <c r="C171" s="303" t="s">
        <v>127</v>
      </c>
      <c r="D171" s="304" t="s">
        <v>128</v>
      </c>
      <c r="E171" s="305" t="s">
        <v>1</v>
      </c>
      <c r="F171" s="306">
        <v>167.63</v>
      </c>
      <c r="G171" s="39"/>
      <c r="H171" s="45"/>
    </row>
    <row r="172" s="2" customFormat="1" ht="16.8" customHeight="1">
      <c r="A172" s="39"/>
      <c r="B172" s="45"/>
      <c r="C172" s="307" t="s">
        <v>1</v>
      </c>
      <c r="D172" s="307" t="s">
        <v>194</v>
      </c>
      <c r="E172" s="18" t="s">
        <v>1</v>
      </c>
      <c r="F172" s="308">
        <v>0</v>
      </c>
      <c r="G172" s="39"/>
      <c r="H172" s="45"/>
    </row>
    <row r="173" s="2" customFormat="1" ht="16.8" customHeight="1">
      <c r="A173" s="39"/>
      <c r="B173" s="45"/>
      <c r="C173" s="307" t="s">
        <v>1</v>
      </c>
      <c r="D173" s="307" t="s">
        <v>335</v>
      </c>
      <c r="E173" s="18" t="s">
        <v>1</v>
      </c>
      <c r="F173" s="308">
        <v>0</v>
      </c>
      <c r="G173" s="39"/>
      <c r="H173" s="45"/>
    </row>
    <row r="174" s="2" customFormat="1" ht="16.8" customHeight="1">
      <c r="A174" s="39"/>
      <c r="B174" s="45"/>
      <c r="C174" s="307" t="s">
        <v>1</v>
      </c>
      <c r="D174" s="307" t="s">
        <v>336</v>
      </c>
      <c r="E174" s="18" t="s">
        <v>1</v>
      </c>
      <c r="F174" s="308">
        <v>0</v>
      </c>
      <c r="G174" s="39"/>
      <c r="H174" s="45"/>
    </row>
    <row r="175" s="2" customFormat="1" ht="16.8" customHeight="1">
      <c r="A175" s="39"/>
      <c r="B175" s="45"/>
      <c r="C175" s="307" t="s">
        <v>1</v>
      </c>
      <c r="D175" s="307" t="s">
        <v>337</v>
      </c>
      <c r="E175" s="18" t="s">
        <v>1</v>
      </c>
      <c r="F175" s="308">
        <v>8.5050000000000008</v>
      </c>
      <c r="G175" s="39"/>
      <c r="H175" s="45"/>
    </row>
    <row r="176" s="2" customFormat="1" ht="16.8" customHeight="1">
      <c r="A176" s="39"/>
      <c r="B176" s="45"/>
      <c r="C176" s="307" t="s">
        <v>1</v>
      </c>
      <c r="D176" s="307" t="s">
        <v>338</v>
      </c>
      <c r="E176" s="18" t="s">
        <v>1</v>
      </c>
      <c r="F176" s="308">
        <v>14.742000000000001</v>
      </c>
      <c r="G176" s="39"/>
      <c r="H176" s="45"/>
    </row>
    <row r="177" s="2" customFormat="1" ht="16.8" customHeight="1">
      <c r="A177" s="39"/>
      <c r="B177" s="45"/>
      <c r="C177" s="307" t="s">
        <v>1</v>
      </c>
      <c r="D177" s="307" t="s">
        <v>339</v>
      </c>
      <c r="E177" s="18" t="s">
        <v>1</v>
      </c>
      <c r="F177" s="308">
        <v>0.55000000000000004</v>
      </c>
      <c r="G177" s="39"/>
      <c r="H177" s="45"/>
    </row>
    <row r="178" s="2" customFormat="1" ht="16.8" customHeight="1">
      <c r="A178" s="39"/>
      <c r="B178" s="45"/>
      <c r="C178" s="307" t="s">
        <v>1</v>
      </c>
      <c r="D178" s="307" t="s">
        <v>340</v>
      </c>
      <c r="E178" s="18" t="s">
        <v>1</v>
      </c>
      <c r="F178" s="308">
        <v>0.40500000000000003</v>
      </c>
      <c r="G178" s="39"/>
      <c r="H178" s="45"/>
    </row>
    <row r="179" s="2" customFormat="1" ht="16.8" customHeight="1">
      <c r="A179" s="39"/>
      <c r="B179" s="45"/>
      <c r="C179" s="307" t="s">
        <v>1</v>
      </c>
      <c r="D179" s="307" t="s">
        <v>341</v>
      </c>
      <c r="E179" s="18" t="s">
        <v>1</v>
      </c>
      <c r="F179" s="308">
        <v>0</v>
      </c>
      <c r="G179" s="39"/>
      <c r="H179" s="45"/>
    </row>
    <row r="180" s="2" customFormat="1" ht="16.8" customHeight="1">
      <c r="A180" s="39"/>
      <c r="B180" s="45"/>
      <c r="C180" s="307" t="s">
        <v>1</v>
      </c>
      <c r="D180" s="307" t="s">
        <v>342</v>
      </c>
      <c r="E180" s="18" t="s">
        <v>1</v>
      </c>
      <c r="F180" s="308">
        <v>34.020000000000003</v>
      </c>
      <c r="G180" s="39"/>
      <c r="H180" s="45"/>
    </row>
    <row r="181" s="2" customFormat="1" ht="16.8" customHeight="1">
      <c r="A181" s="39"/>
      <c r="B181" s="45"/>
      <c r="C181" s="307" t="s">
        <v>1</v>
      </c>
      <c r="D181" s="307" t="s">
        <v>343</v>
      </c>
      <c r="E181" s="18" t="s">
        <v>1</v>
      </c>
      <c r="F181" s="308">
        <v>58.968000000000004</v>
      </c>
      <c r="G181" s="39"/>
      <c r="H181" s="45"/>
    </row>
    <row r="182" s="2" customFormat="1" ht="16.8" customHeight="1">
      <c r="A182" s="39"/>
      <c r="B182" s="45"/>
      <c r="C182" s="307" t="s">
        <v>1</v>
      </c>
      <c r="D182" s="307" t="s">
        <v>344</v>
      </c>
      <c r="E182" s="18" t="s">
        <v>1</v>
      </c>
      <c r="F182" s="308">
        <v>2.2000000000000002</v>
      </c>
      <c r="G182" s="39"/>
      <c r="H182" s="45"/>
    </row>
    <row r="183" s="2" customFormat="1" ht="16.8" customHeight="1">
      <c r="A183" s="39"/>
      <c r="B183" s="45"/>
      <c r="C183" s="307" t="s">
        <v>1</v>
      </c>
      <c r="D183" s="307" t="s">
        <v>345</v>
      </c>
      <c r="E183" s="18" t="s">
        <v>1</v>
      </c>
      <c r="F183" s="308">
        <v>1.6200000000000001</v>
      </c>
      <c r="G183" s="39"/>
      <c r="H183" s="45"/>
    </row>
    <row r="184" s="2" customFormat="1" ht="16.8" customHeight="1">
      <c r="A184" s="39"/>
      <c r="B184" s="45"/>
      <c r="C184" s="307" t="s">
        <v>1</v>
      </c>
      <c r="D184" s="307" t="s">
        <v>346</v>
      </c>
      <c r="E184" s="18" t="s">
        <v>1</v>
      </c>
      <c r="F184" s="308">
        <v>0</v>
      </c>
      <c r="G184" s="39"/>
      <c r="H184" s="45"/>
    </row>
    <row r="185" s="2" customFormat="1" ht="16.8" customHeight="1">
      <c r="A185" s="39"/>
      <c r="B185" s="45"/>
      <c r="C185" s="307" t="s">
        <v>1</v>
      </c>
      <c r="D185" s="307" t="s">
        <v>347</v>
      </c>
      <c r="E185" s="18" t="s">
        <v>1</v>
      </c>
      <c r="F185" s="308">
        <v>0.16200000000000001</v>
      </c>
      <c r="G185" s="39"/>
      <c r="H185" s="45"/>
    </row>
    <row r="186" s="2" customFormat="1" ht="16.8" customHeight="1">
      <c r="A186" s="39"/>
      <c r="B186" s="45"/>
      <c r="C186" s="307" t="s">
        <v>1</v>
      </c>
      <c r="D186" s="307" t="s">
        <v>348</v>
      </c>
      <c r="E186" s="18" t="s">
        <v>1</v>
      </c>
      <c r="F186" s="308">
        <v>0.5</v>
      </c>
      <c r="G186" s="39"/>
      <c r="H186" s="45"/>
    </row>
    <row r="187" s="2" customFormat="1" ht="16.8" customHeight="1">
      <c r="A187" s="39"/>
      <c r="B187" s="45"/>
      <c r="C187" s="307" t="s">
        <v>1</v>
      </c>
      <c r="D187" s="307" t="s">
        <v>349</v>
      </c>
      <c r="E187" s="18" t="s">
        <v>1</v>
      </c>
      <c r="F187" s="308">
        <v>0.037999999999999999</v>
      </c>
      <c r="G187" s="39"/>
      <c r="H187" s="45"/>
    </row>
    <row r="188" s="2" customFormat="1" ht="16.8" customHeight="1">
      <c r="A188" s="39"/>
      <c r="B188" s="45"/>
      <c r="C188" s="307" t="s">
        <v>1</v>
      </c>
      <c r="D188" s="307" t="s">
        <v>294</v>
      </c>
      <c r="E188" s="18" t="s">
        <v>1</v>
      </c>
      <c r="F188" s="308">
        <v>45.920000000000002</v>
      </c>
      <c r="G188" s="39"/>
      <c r="H188" s="45"/>
    </row>
    <row r="189" s="2" customFormat="1" ht="16.8" customHeight="1">
      <c r="A189" s="39"/>
      <c r="B189" s="45"/>
      <c r="C189" s="307" t="s">
        <v>127</v>
      </c>
      <c r="D189" s="307" t="s">
        <v>128</v>
      </c>
      <c r="E189" s="18" t="s">
        <v>1</v>
      </c>
      <c r="F189" s="308">
        <v>167.63</v>
      </c>
      <c r="G189" s="39"/>
      <c r="H189" s="45"/>
    </row>
    <row r="190" s="2" customFormat="1" ht="16.8" customHeight="1">
      <c r="A190" s="39"/>
      <c r="B190" s="45"/>
      <c r="C190" s="309" t="s">
        <v>1267</v>
      </c>
      <c r="D190" s="39"/>
      <c r="E190" s="39"/>
      <c r="F190" s="39"/>
      <c r="G190" s="39"/>
      <c r="H190" s="45"/>
    </row>
    <row r="191" s="2" customFormat="1">
      <c r="A191" s="39"/>
      <c r="B191" s="45"/>
      <c r="C191" s="307" t="s">
        <v>332</v>
      </c>
      <c r="D191" s="307" t="s">
        <v>333</v>
      </c>
      <c r="E191" s="18" t="s">
        <v>259</v>
      </c>
      <c r="F191" s="308">
        <v>124.533</v>
      </c>
      <c r="G191" s="39"/>
      <c r="H191" s="45"/>
    </row>
    <row r="192" s="2" customFormat="1" ht="16.8" customHeight="1">
      <c r="A192" s="39"/>
      <c r="B192" s="45"/>
      <c r="C192" s="307" t="s">
        <v>382</v>
      </c>
      <c r="D192" s="307" t="s">
        <v>383</v>
      </c>
      <c r="E192" s="18" t="s">
        <v>372</v>
      </c>
      <c r="F192" s="308">
        <v>248.63499999999999</v>
      </c>
      <c r="G192" s="39"/>
      <c r="H192" s="45"/>
    </row>
    <row r="193" s="2" customFormat="1" ht="16.8" customHeight="1">
      <c r="A193" s="39"/>
      <c r="B193" s="45"/>
      <c r="C193" s="303" t="s">
        <v>132</v>
      </c>
      <c r="D193" s="304" t="s">
        <v>1</v>
      </c>
      <c r="E193" s="305" t="s">
        <v>1</v>
      </c>
      <c r="F193" s="306">
        <v>1.1539999999999999</v>
      </c>
      <c r="G193" s="39"/>
      <c r="H193" s="45"/>
    </row>
    <row r="194" s="2" customFormat="1" ht="16.8" customHeight="1">
      <c r="A194" s="39"/>
      <c r="B194" s="45"/>
      <c r="C194" s="307" t="s">
        <v>132</v>
      </c>
      <c r="D194" s="307" t="s">
        <v>350</v>
      </c>
      <c r="E194" s="18" t="s">
        <v>1</v>
      </c>
      <c r="F194" s="308">
        <v>1.1539999999999999</v>
      </c>
      <c r="G194" s="39"/>
      <c r="H194" s="45"/>
    </row>
    <row r="195" s="2" customFormat="1" ht="16.8" customHeight="1">
      <c r="A195" s="39"/>
      <c r="B195" s="45"/>
      <c r="C195" s="309" t="s">
        <v>1267</v>
      </c>
      <c r="D195" s="39"/>
      <c r="E195" s="39"/>
      <c r="F195" s="39"/>
      <c r="G195" s="39"/>
      <c r="H195" s="45"/>
    </row>
    <row r="196" s="2" customFormat="1">
      <c r="A196" s="39"/>
      <c r="B196" s="45"/>
      <c r="C196" s="307" t="s">
        <v>332</v>
      </c>
      <c r="D196" s="307" t="s">
        <v>333</v>
      </c>
      <c r="E196" s="18" t="s">
        <v>259</v>
      </c>
      <c r="F196" s="308">
        <v>124.533</v>
      </c>
      <c r="G196" s="39"/>
      <c r="H196" s="45"/>
    </row>
    <row r="197" s="2" customFormat="1" ht="16.8" customHeight="1">
      <c r="A197" s="39"/>
      <c r="B197" s="45"/>
      <c r="C197" s="303" t="s">
        <v>130</v>
      </c>
      <c r="D197" s="304" t="s">
        <v>1</v>
      </c>
      <c r="E197" s="305" t="s">
        <v>1</v>
      </c>
      <c r="F197" s="306">
        <v>416.26499999999999</v>
      </c>
      <c r="G197" s="39"/>
      <c r="H197" s="45"/>
    </row>
    <row r="198" s="2" customFormat="1" ht="16.8" customHeight="1">
      <c r="A198" s="39"/>
      <c r="B198" s="45"/>
      <c r="C198" s="307" t="s">
        <v>1</v>
      </c>
      <c r="D198" s="307" t="s">
        <v>194</v>
      </c>
      <c r="E198" s="18" t="s">
        <v>1</v>
      </c>
      <c r="F198" s="308">
        <v>0</v>
      </c>
      <c r="G198" s="39"/>
      <c r="H198" s="45"/>
    </row>
    <row r="199" s="2" customFormat="1" ht="16.8" customHeight="1">
      <c r="A199" s="39"/>
      <c r="B199" s="45"/>
      <c r="C199" s="307" t="s">
        <v>1</v>
      </c>
      <c r="D199" s="307" t="s">
        <v>283</v>
      </c>
      <c r="E199" s="18" t="s">
        <v>1</v>
      </c>
      <c r="F199" s="308">
        <v>0</v>
      </c>
      <c r="G199" s="39"/>
      <c r="H199" s="45"/>
    </row>
    <row r="200" s="2" customFormat="1" ht="16.8" customHeight="1">
      <c r="A200" s="39"/>
      <c r="B200" s="45"/>
      <c r="C200" s="307" t="s">
        <v>1</v>
      </c>
      <c r="D200" s="307" t="s">
        <v>284</v>
      </c>
      <c r="E200" s="18" t="s">
        <v>1</v>
      </c>
      <c r="F200" s="308">
        <v>391.63999999999999</v>
      </c>
      <c r="G200" s="39"/>
      <c r="H200" s="45"/>
    </row>
    <row r="201" s="2" customFormat="1" ht="16.8" customHeight="1">
      <c r="A201" s="39"/>
      <c r="B201" s="45"/>
      <c r="C201" s="307" t="s">
        <v>1</v>
      </c>
      <c r="D201" s="307" t="s">
        <v>285</v>
      </c>
      <c r="E201" s="18" t="s">
        <v>1</v>
      </c>
      <c r="F201" s="308">
        <v>6.8849999999999998</v>
      </c>
      <c r="G201" s="39"/>
      <c r="H201" s="45"/>
    </row>
    <row r="202" s="2" customFormat="1">
      <c r="A202" s="39"/>
      <c r="B202" s="45"/>
      <c r="C202" s="307" t="s">
        <v>1</v>
      </c>
      <c r="D202" s="307" t="s">
        <v>286</v>
      </c>
      <c r="E202" s="18" t="s">
        <v>1</v>
      </c>
      <c r="F202" s="308">
        <v>55.475999999999999</v>
      </c>
      <c r="G202" s="39"/>
      <c r="H202" s="45"/>
    </row>
    <row r="203" s="2" customFormat="1" ht="16.8" customHeight="1">
      <c r="A203" s="39"/>
      <c r="B203" s="45"/>
      <c r="C203" s="307" t="s">
        <v>1</v>
      </c>
      <c r="D203" s="307" t="s">
        <v>287</v>
      </c>
      <c r="E203" s="18" t="s">
        <v>1</v>
      </c>
      <c r="F203" s="308">
        <v>2.4750000000000001</v>
      </c>
      <c r="G203" s="39"/>
      <c r="H203" s="45"/>
    </row>
    <row r="204" s="2" customFormat="1" ht="16.8" customHeight="1">
      <c r="A204" s="39"/>
      <c r="B204" s="45"/>
      <c r="C204" s="307" t="s">
        <v>1</v>
      </c>
      <c r="D204" s="307" t="s">
        <v>288</v>
      </c>
      <c r="E204" s="18" t="s">
        <v>1</v>
      </c>
      <c r="F204" s="308">
        <v>7.875</v>
      </c>
      <c r="G204" s="39"/>
      <c r="H204" s="45"/>
    </row>
    <row r="205" s="2" customFormat="1" ht="16.8" customHeight="1">
      <c r="A205" s="39"/>
      <c r="B205" s="45"/>
      <c r="C205" s="307" t="s">
        <v>1</v>
      </c>
      <c r="D205" s="307" t="s">
        <v>289</v>
      </c>
      <c r="E205" s="18" t="s">
        <v>1</v>
      </c>
      <c r="F205" s="308">
        <v>6.7999999999999998</v>
      </c>
      <c r="G205" s="39"/>
      <c r="H205" s="45"/>
    </row>
    <row r="206" s="2" customFormat="1" ht="16.8" customHeight="1">
      <c r="A206" s="39"/>
      <c r="B206" s="45"/>
      <c r="C206" s="307" t="s">
        <v>1</v>
      </c>
      <c r="D206" s="307" t="s">
        <v>290</v>
      </c>
      <c r="E206" s="18" t="s">
        <v>1</v>
      </c>
      <c r="F206" s="308">
        <v>8.8000000000000007</v>
      </c>
      <c r="G206" s="39"/>
      <c r="H206" s="45"/>
    </row>
    <row r="207" s="2" customFormat="1" ht="16.8" customHeight="1">
      <c r="A207" s="39"/>
      <c r="B207" s="45"/>
      <c r="C207" s="307" t="s">
        <v>1</v>
      </c>
      <c r="D207" s="307" t="s">
        <v>291</v>
      </c>
      <c r="E207" s="18" t="s">
        <v>1</v>
      </c>
      <c r="F207" s="308">
        <v>0.037999999999999999</v>
      </c>
      <c r="G207" s="39"/>
      <c r="H207" s="45"/>
    </row>
    <row r="208" s="2" customFormat="1" ht="16.8" customHeight="1">
      <c r="A208" s="39"/>
      <c r="B208" s="45"/>
      <c r="C208" s="307" t="s">
        <v>1</v>
      </c>
      <c r="D208" s="307" t="s">
        <v>292</v>
      </c>
      <c r="E208" s="18" t="s">
        <v>1</v>
      </c>
      <c r="F208" s="308">
        <v>1.7</v>
      </c>
      <c r="G208" s="39"/>
      <c r="H208" s="45"/>
    </row>
    <row r="209" s="2" customFormat="1" ht="16.8" customHeight="1">
      <c r="A209" s="39"/>
      <c r="B209" s="45"/>
      <c r="C209" s="307" t="s">
        <v>1</v>
      </c>
      <c r="D209" s="307" t="s">
        <v>293</v>
      </c>
      <c r="E209" s="18" t="s">
        <v>1</v>
      </c>
      <c r="F209" s="308">
        <v>3.375</v>
      </c>
      <c r="G209" s="39"/>
      <c r="H209" s="45"/>
    </row>
    <row r="210" s="2" customFormat="1" ht="16.8" customHeight="1">
      <c r="A210" s="39"/>
      <c r="B210" s="45"/>
      <c r="C210" s="307" t="s">
        <v>1</v>
      </c>
      <c r="D210" s="307" t="s">
        <v>294</v>
      </c>
      <c r="E210" s="18" t="s">
        <v>1</v>
      </c>
      <c r="F210" s="308">
        <v>45.920000000000002</v>
      </c>
      <c r="G210" s="39"/>
      <c r="H210" s="45"/>
    </row>
    <row r="211" s="2" customFormat="1">
      <c r="A211" s="39"/>
      <c r="B211" s="45"/>
      <c r="C211" s="307" t="s">
        <v>1</v>
      </c>
      <c r="D211" s="307" t="s">
        <v>295</v>
      </c>
      <c r="E211" s="18" t="s">
        <v>1</v>
      </c>
      <c r="F211" s="308">
        <v>-109.956</v>
      </c>
      <c r="G211" s="39"/>
      <c r="H211" s="45"/>
    </row>
    <row r="212" s="2" customFormat="1" ht="16.8" customHeight="1">
      <c r="A212" s="39"/>
      <c r="B212" s="45"/>
      <c r="C212" s="307" t="s">
        <v>1</v>
      </c>
      <c r="D212" s="307" t="s">
        <v>296</v>
      </c>
      <c r="E212" s="18" t="s">
        <v>1</v>
      </c>
      <c r="F212" s="308">
        <v>-0.56299999999999994</v>
      </c>
      <c r="G212" s="39"/>
      <c r="H212" s="45"/>
    </row>
    <row r="213" s="2" customFormat="1" ht="16.8" customHeight="1">
      <c r="A213" s="39"/>
      <c r="B213" s="45"/>
      <c r="C213" s="307" t="s">
        <v>1</v>
      </c>
      <c r="D213" s="307" t="s">
        <v>297</v>
      </c>
      <c r="E213" s="18" t="s">
        <v>1</v>
      </c>
      <c r="F213" s="308">
        <v>-4.2000000000000002</v>
      </c>
      <c r="G213" s="39"/>
      <c r="H213" s="45"/>
    </row>
    <row r="214" s="2" customFormat="1" ht="16.8" customHeight="1">
      <c r="A214" s="39"/>
      <c r="B214" s="45"/>
      <c r="C214" s="307" t="s">
        <v>130</v>
      </c>
      <c r="D214" s="307" t="s">
        <v>128</v>
      </c>
      <c r="E214" s="18" t="s">
        <v>1</v>
      </c>
      <c r="F214" s="308">
        <v>416.26499999999999</v>
      </c>
      <c r="G214" s="39"/>
      <c r="H214" s="45"/>
    </row>
    <row r="215" s="2" customFormat="1" ht="16.8" customHeight="1">
      <c r="A215" s="39"/>
      <c r="B215" s="45"/>
      <c r="C215" s="309" t="s">
        <v>1267</v>
      </c>
      <c r="D215" s="39"/>
      <c r="E215" s="39"/>
      <c r="F215" s="39"/>
      <c r="G215" s="39"/>
      <c r="H215" s="45"/>
    </row>
    <row r="216" s="2" customFormat="1">
      <c r="A216" s="39"/>
      <c r="B216" s="45"/>
      <c r="C216" s="307" t="s">
        <v>280</v>
      </c>
      <c r="D216" s="307" t="s">
        <v>281</v>
      </c>
      <c r="E216" s="18" t="s">
        <v>259</v>
      </c>
      <c r="F216" s="308">
        <v>124.88</v>
      </c>
      <c r="G216" s="39"/>
      <c r="H216" s="45"/>
    </row>
    <row r="217" s="2" customFormat="1">
      <c r="A217" s="39"/>
      <c r="B217" s="45"/>
      <c r="C217" s="307" t="s">
        <v>300</v>
      </c>
      <c r="D217" s="307" t="s">
        <v>301</v>
      </c>
      <c r="E217" s="18" t="s">
        <v>259</v>
      </c>
      <c r="F217" s="308">
        <v>291.38600000000002</v>
      </c>
      <c r="G217" s="39"/>
      <c r="H217" s="45"/>
    </row>
    <row r="218" s="2" customFormat="1">
      <c r="A218" s="39"/>
      <c r="B218" s="45"/>
      <c r="C218" s="307" t="s">
        <v>332</v>
      </c>
      <c r="D218" s="307" t="s">
        <v>333</v>
      </c>
      <c r="E218" s="18" t="s">
        <v>259</v>
      </c>
      <c r="F218" s="308">
        <v>124.533</v>
      </c>
      <c r="G218" s="39"/>
      <c r="H218" s="45"/>
    </row>
    <row r="219" s="2" customFormat="1" ht="16.8" customHeight="1">
      <c r="A219" s="39"/>
      <c r="B219" s="45"/>
      <c r="C219" s="307" t="s">
        <v>382</v>
      </c>
      <c r="D219" s="307" t="s">
        <v>383</v>
      </c>
      <c r="E219" s="18" t="s">
        <v>372</v>
      </c>
      <c r="F219" s="308">
        <v>248.63499999999999</v>
      </c>
      <c r="G219" s="39"/>
      <c r="H219" s="45"/>
    </row>
    <row r="220" s="2" customFormat="1" ht="26.4" customHeight="1">
      <c r="A220" s="39"/>
      <c r="B220" s="45"/>
      <c r="C220" s="302" t="s">
        <v>1268</v>
      </c>
      <c r="D220" s="302" t="s">
        <v>89</v>
      </c>
      <c r="E220" s="39"/>
      <c r="F220" s="39"/>
      <c r="G220" s="39"/>
      <c r="H220" s="45"/>
    </row>
    <row r="221" s="2" customFormat="1" ht="16.8" customHeight="1">
      <c r="A221" s="39"/>
      <c r="B221" s="45"/>
      <c r="C221" s="303" t="s">
        <v>102</v>
      </c>
      <c r="D221" s="304" t="s">
        <v>1</v>
      </c>
      <c r="E221" s="305" t="s">
        <v>1</v>
      </c>
      <c r="F221" s="306">
        <v>9.2639999999999993</v>
      </c>
      <c r="G221" s="39"/>
      <c r="H221" s="45"/>
    </row>
    <row r="222" s="2" customFormat="1" ht="16.8" customHeight="1">
      <c r="A222" s="39"/>
      <c r="B222" s="45"/>
      <c r="C222" s="307" t="s">
        <v>1</v>
      </c>
      <c r="D222" s="307" t="s">
        <v>194</v>
      </c>
      <c r="E222" s="18" t="s">
        <v>1</v>
      </c>
      <c r="F222" s="308">
        <v>0</v>
      </c>
      <c r="G222" s="39"/>
      <c r="H222" s="45"/>
    </row>
    <row r="223" s="2" customFormat="1" ht="16.8" customHeight="1">
      <c r="A223" s="39"/>
      <c r="B223" s="45"/>
      <c r="C223" s="307" t="s">
        <v>102</v>
      </c>
      <c r="D223" s="307" t="s">
        <v>921</v>
      </c>
      <c r="E223" s="18" t="s">
        <v>1</v>
      </c>
      <c r="F223" s="308">
        <v>9.2639999999999993</v>
      </c>
      <c r="G223" s="39"/>
      <c r="H223" s="45"/>
    </row>
    <row r="224" s="2" customFormat="1" ht="16.8" customHeight="1">
      <c r="A224" s="39"/>
      <c r="B224" s="45"/>
      <c r="C224" s="309" t="s">
        <v>1267</v>
      </c>
      <c r="D224" s="39"/>
      <c r="E224" s="39"/>
      <c r="F224" s="39"/>
      <c r="G224" s="39"/>
      <c r="H224" s="45"/>
    </row>
    <row r="225" s="2" customFormat="1" ht="16.8" customHeight="1">
      <c r="A225" s="39"/>
      <c r="B225" s="45"/>
      <c r="C225" s="307" t="s">
        <v>205</v>
      </c>
      <c r="D225" s="307" t="s">
        <v>206</v>
      </c>
      <c r="E225" s="18" t="s">
        <v>189</v>
      </c>
      <c r="F225" s="308">
        <v>39.762</v>
      </c>
      <c r="G225" s="39"/>
      <c r="H225" s="45"/>
    </row>
    <row r="226" s="2" customFormat="1" ht="16.8" customHeight="1">
      <c r="A226" s="39"/>
      <c r="B226" s="45"/>
      <c r="C226" s="307" t="s">
        <v>476</v>
      </c>
      <c r="D226" s="307" t="s">
        <v>477</v>
      </c>
      <c r="E226" s="18" t="s">
        <v>189</v>
      </c>
      <c r="F226" s="308">
        <v>19.164000000000001</v>
      </c>
      <c r="G226" s="39"/>
      <c r="H226" s="45"/>
    </row>
    <row r="227" s="2" customFormat="1" ht="16.8" customHeight="1">
      <c r="A227" s="39"/>
      <c r="B227" s="45"/>
      <c r="C227" s="307" t="s">
        <v>501</v>
      </c>
      <c r="D227" s="307" t="s">
        <v>502</v>
      </c>
      <c r="E227" s="18" t="s">
        <v>189</v>
      </c>
      <c r="F227" s="308">
        <v>9.2639999999999993</v>
      </c>
      <c r="G227" s="39"/>
      <c r="H227" s="45"/>
    </row>
    <row r="228" s="2" customFormat="1" ht="16.8" customHeight="1">
      <c r="A228" s="39"/>
      <c r="B228" s="45"/>
      <c r="C228" s="307" t="s">
        <v>481</v>
      </c>
      <c r="D228" s="307" t="s">
        <v>482</v>
      </c>
      <c r="E228" s="18" t="s">
        <v>189</v>
      </c>
      <c r="F228" s="308">
        <v>28.861999999999998</v>
      </c>
      <c r="G228" s="39"/>
      <c r="H228" s="45"/>
    </row>
    <row r="229" s="2" customFormat="1" ht="16.8" customHeight="1">
      <c r="A229" s="39"/>
      <c r="B229" s="45"/>
      <c r="C229" s="307" t="s">
        <v>489</v>
      </c>
      <c r="D229" s="307" t="s">
        <v>490</v>
      </c>
      <c r="E229" s="18" t="s">
        <v>189</v>
      </c>
      <c r="F229" s="308">
        <v>9.2639999999999993</v>
      </c>
      <c r="G229" s="39"/>
      <c r="H229" s="45"/>
    </row>
    <row r="230" s="2" customFormat="1" ht="16.8" customHeight="1">
      <c r="A230" s="39"/>
      <c r="B230" s="45"/>
      <c r="C230" s="303" t="s">
        <v>139</v>
      </c>
      <c r="D230" s="304" t="s">
        <v>1</v>
      </c>
      <c r="E230" s="305" t="s">
        <v>1</v>
      </c>
      <c r="F230" s="306">
        <v>20.07</v>
      </c>
      <c r="G230" s="39"/>
      <c r="H230" s="45"/>
    </row>
    <row r="231" s="2" customFormat="1" ht="16.8" customHeight="1">
      <c r="A231" s="39"/>
      <c r="B231" s="45"/>
      <c r="C231" s="307" t="s">
        <v>1</v>
      </c>
      <c r="D231" s="307" t="s">
        <v>194</v>
      </c>
      <c r="E231" s="18" t="s">
        <v>1</v>
      </c>
      <c r="F231" s="308">
        <v>0</v>
      </c>
      <c r="G231" s="39"/>
      <c r="H231" s="45"/>
    </row>
    <row r="232" s="2" customFormat="1" ht="16.8" customHeight="1">
      <c r="A232" s="39"/>
      <c r="B232" s="45"/>
      <c r="C232" s="307" t="s">
        <v>139</v>
      </c>
      <c r="D232" s="307" t="s">
        <v>926</v>
      </c>
      <c r="E232" s="18" t="s">
        <v>1</v>
      </c>
      <c r="F232" s="308">
        <v>20.07</v>
      </c>
      <c r="G232" s="39"/>
      <c r="H232" s="45"/>
    </row>
    <row r="233" s="2" customFormat="1" ht="16.8" customHeight="1">
      <c r="A233" s="39"/>
      <c r="B233" s="45"/>
      <c r="C233" s="309" t="s">
        <v>1267</v>
      </c>
      <c r="D233" s="39"/>
      <c r="E233" s="39"/>
      <c r="F233" s="39"/>
      <c r="G233" s="39"/>
      <c r="H233" s="45"/>
    </row>
    <row r="234" s="2" customFormat="1" ht="16.8" customHeight="1">
      <c r="A234" s="39"/>
      <c r="B234" s="45"/>
      <c r="C234" s="307" t="s">
        <v>211</v>
      </c>
      <c r="D234" s="307" t="s">
        <v>212</v>
      </c>
      <c r="E234" s="18" t="s">
        <v>189</v>
      </c>
      <c r="F234" s="308">
        <v>20.07</v>
      </c>
      <c r="G234" s="39"/>
      <c r="H234" s="45"/>
    </row>
    <row r="235" s="2" customFormat="1" ht="16.8" customHeight="1">
      <c r="A235" s="39"/>
      <c r="B235" s="45"/>
      <c r="C235" s="307" t="s">
        <v>493</v>
      </c>
      <c r="D235" s="307" t="s">
        <v>494</v>
      </c>
      <c r="E235" s="18" t="s">
        <v>189</v>
      </c>
      <c r="F235" s="308">
        <v>23.489999999999998</v>
      </c>
      <c r="G235" s="39"/>
      <c r="H235" s="45"/>
    </row>
    <row r="236" s="2" customFormat="1">
      <c r="A236" s="39"/>
      <c r="B236" s="45"/>
      <c r="C236" s="307" t="s">
        <v>497</v>
      </c>
      <c r="D236" s="307" t="s">
        <v>498</v>
      </c>
      <c r="E236" s="18" t="s">
        <v>189</v>
      </c>
      <c r="F236" s="308">
        <v>23.489999999999998</v>
      </c>
      <c r="G236" s="39"/>
      <c r="H236" s="45"/>
    </row>
    <row r="237" s="2" customFormat="1" ht="16.8" customHeight="1">
      <c r="A237" s="39"/>
      <c r="B237" s="45"/>
      <c r="C237" s="303" t="s">
        <v>141</v>
      </c>
      <c r="D237" s="304" t="s">
        <v>1</v>
      </c>
      <c r="E237" s="305" t="s">
        <v>1</v>
      </c>
      <c r="F237" s="306">
        <v>9.9000000000000004</v>
      </c>
      <c r="G237" s="39"/>
      <c r="H237" s="45"/>
    </row>
    <row r="238" s="2" customFormat="1" ht="16.8" customHeight="1">
      <c r="A238" s="39"/>
      <c r="B238" s="45"/>
      <c r="C238" s="307" t="s">
        <v>141</v>
      </c>
      <c r="D238" s="307" t="s">
        <v>922</v>
      </c>
      <c r="E238" s="18" t="s">
        <v>1</v>
      </c>
      <c r="F238" s="308">
        <v>9.9000000000000004</v>
      </c>
      <c r="G238" s="39"/>
      <c r="H238" s="45"/>
    </row>
    <row r="239" s="2" customFormat="1" ht="16.8" customHeight="1">
      <c r="A239" s="39"/>
      <c r="B239" s="45"/>
      <c r="C239" s="309" t="s">
        <v>1267</v>
      </c>
      <c r="D239" s="39"/>
      <c r="E239" s="39"/>
      <c r="F239" s="39"/>
      <c r="G239" s="39"/>
      <c r="H239" s="45"/>
    </row>
    <row r="240" s="2" customFormat="1" ht="16.8" customHeight="1">
      <c r="A240" s="39"/>
      <c r="B240" s="45"/>
      <c r="C240" s="307" t="s">
        <v>205</v>
      </c>
      <c r="D240" s="307" t="s">
        <v>206</v>
      </c>
      <c r="E240" s="18" t="s">
        <v>189</v>
      </c>
      <c r="F240" s="308">
        <v>39.762</v>
      </c>
      <c r="G240" s="39"/>
      <c r="H240" s="45"/>
    </row>
    <row r="241" s="2" customFormat="1" ht="16.8" customHeight="1">
      <c r="A241" s="39"/>
      <c r="B241" s="45"/>
      <c r="C241" s="307" t="s">
        <v>476</v>
      </c>
      <c r="D241" s="307" t="s">
        <v>477</v>
      </c>
      <c r="E241" s="18" t="s">
        <v>189</v>
      </c>
      <c r="F241" s="308">
        <v>19.164000000000001</v>
      </c>
      <c r="G241" s="39"/>
      <c r="H241" s="45"/>
    </row>
    <row r="242" s="2" customFormat="1" ht="16.8" customHeight="1">
      <c r="A242" s="39"/>
      <c r="B242" s="45"/>
      <c r="C242" s="307" t="s">
        <v>485</v>
      </c>
      <c r="D242" s="307" t="s">
        <v>486</v>
      </c>
      <c r="E242" s="18" t="s">
        <v>189</v>
      </c>
      <c r="F242" s="308">
        <v>9.9000000000000004</v>
      </c>
      <c r="G242" s="39"/>
      <c r="H242" s="45"/>
    </row>
    <row r="243" s="2" customFormat="1" ht="16.8" customHeight="1">
      <c r="A243" s="39"/>
      <c r="B243" s="45"/>
      <c r="C243" s="303" t="s">
        <v>143</v>
      </c>
      <c r="D243" s="304" t="s">
        <v>1</v>
      </c>
      <c r="E243" s="305" t="s">
        <v>1</v>
      </c>
      <c r="F243" s="306">
        <v>18.899999999999999</v>
      </c>
      <c r="G243" s="39"/>
      <c r="H243" s="45"/>
    </row>
    <row r="244" s="2" customFormat="1" ht="16.8" customHeight="1">
      <c r="A244" s="39"/>
      <c r="B244" s="45"/>
      <c r="C244" s="307" t="s">
        <v>1</v>
      </c>
      <c r="D244" s="307" t="s">
        <v>194</v>
      </c>
      <c r="E244" s="18" t="s">
        <v>1</v>
      </c>
      <c r="F244" s="308">
        <v>0</v>
      </c>
      <c r="G244" s="39"/>
      <c r="H244" s="45"/>
    </row>
    <row r="245" s="2" customFormat="1" ht="16.8" customHeight="1">
      <c r="A245" s="39"/>
      <c r="B245" s="45"/>
      <c r="C245" s="307" t="s">
        <v>143</v>
      </c>
      <c r="D245" s="307" t="s">
        <v>919</v>
      </c>
      <c r="E245" s="18" t="s">
        <v>1</v>
      </c>
      <c r="F245" s="308">
        <v>18.899999999999999</v>
      </c>
      <c r="G245" s="39"/>
      <c r="H245" s="45"/>
    </row>
    <row r="246" s="2" customFormat="1" ht="16.8" customHeight="1">
      <c r="A246" s="39"/>
      <c r="B246" s="45"/>
      <c r="C246" s="309" t="s">
        <v>1267</v>
      </c>
      <c r="D246" s="39"/>
      <c r="E246" s="39"/>
      <c r="F246" s="39"/>
      <c r="G246" s="39"/>
      <c r="H246" s="45"/>
    </row>
    <row r="247" s="2" customFormat="1" ht="16.8" customHeight="1">
      <c r="A247" s="39"/>
      <c r="B247" s="45"/>
      <c r="C247" s="307" t="s">
        <v>187</v>
      </c>
      <c r="D247" s="307" t="s">
        <v>188</v>
      </c>
      <c r="E247" s="18" t="s">
        <v>189</v>
      </c>
      <c r="F247" s="308">
        <v>18.899999999999999</v>
      </c>
      <c r="G247" s="39"/>
      <c r="H247" s="45"/>
    </row>
    <row r="248" s="2" customFormat="1" ht="16.8" customHeight="1">
      <c r="A248" s="39"/>
      <c r="B248" s="45"/>
      <c r="C248" s="307" t="s">
        <v>505</v>
      </c>
      <c r="D248" s="307" t="s">
        <v>506</v>
      </c>
      <c r="E248" s="18" t="s">
        <v>189</v>
      </c>
      <c r="F248" s="308">
        <v>18.899999999999999</v>
      </c>
      <c r="G248" s="39"/>
      <c r="H248" s="45"/>
    </row>
    <row r="249" s="2" customFormat="1" ht="16.8" customHeight="1">
      <c r="A249" s="39"/>
      <c r="B249" s="45"/>
      <c r="C249" s="307" t="s">
        <v>819</v>
      </c>
      <c r="D249" s="307" t="s">
        <v>820</v>
      </c>
      <c r="E249" s="18" t="s">
        <v>189</v>
      </c>
      <c r="F249" s="308">
        <v>18.899999999999999</v>
      </c>
      <c r="G249" s="39"/>
      <c r="H249" s="45"/>
    </row>
    <row r="250" s="2" customFormat="1" ht="16.8" customHeight="1">
      <c r="A250" s="39"/>
      <c r="B250" s="45"/>
      <c r="C250" s="303" t="s">
        <v>99</v>
      </c>
      <c r="D250" s="304" t="s">
        <v>100</v>
      </c>
      <c r="E250" s="305" t="s">
        <v>1</v>
      </c>
      <c r="F250" s="306">
        <v>3.9089999999999998</v>
      </c>
      <c r="G250" s="39"/>
      <c r="H250" s="45"/>
    </row>
    <row r="251" s="2" customFormat="1" ht="16.8" customHeight="1">
      <c r="A251" s="39"/>
      <c r="B251" s="45"/>
      <c r="C251" s="307" t="s">
        <v>1</v>
      </c>
      <c r="D251" s="307" t="s">
        <v>194</v>
      </c>
      <c r="E251" s="18" t="s">
        <v>1</v>
      </c>
      <c r="F251" s="308">
        <v>0</v>
      </c>
      <c r="G251" s="39"/>
      <c r="H251" s="45"/>
    </row>
    <row r="252" s="2" customFormat="1" ht="16.8" customHeight="1">
      <c r="A252" s="39"/>
      <c r="B252" s="45"/>
      <c r="C252" s="307" t="s">
        <v>1</v>
      </c>
      <c r="D252" s="307" t="s">
        <v>335</v>
      </c>
      <c r="E252" s="18" t="s">
        <v>1</v>
      </c>
      <c r="F252" s="308">
        <v>0</v>
      </c>
      <c r="G252" s="39"/>
      <c r="H252" s="45"/>
    </row>
    <row r="253" s="2" customFormat="1" ht="16.8" customHeight="1">
      <c r="A253" s="39"/>
      <c r="B253" s="45"/>
      <c r="C253" s="307" t="s">
        <v>1</v>
      </c>
      <c r="D253" s="307" t="s">
        <v>336</v>
      </c>
      <c r="E253" s="18" t="s">
        <v>1</v>
      </c>
      <c r="F253" s="308">
        <v>0</v>
      </c>
      <c r="G253" s="39"/>
      <c r="H253" s="45"/>
    </row>
    <row r="254" s="2" customFormat="1" ht="16.8" customHeight="1">
      <c r="A254" s="39"/>
      <c r="B254" s="45"/>
      <c r="C254" s="307" t="s">
        <v>1</v>
      </c>
      <c r="D254" s="307" t="s">
        <v>967</v>
      </c>
      <c r="E254" s="18" t="s">
        <v>1</v>
      </c>
      <c r="F254" s="308">
        <v>2.3540000000000001</v>
      </c>
      <c r="G254" s="39"/>
      <c r="H254" s="45"/>
    </row>
    <row r="255" s="2" customFormat="1" ht="16.8" customHeight="1">
      <c r="A255" s="39"/>
      <c r="B255" s="45"/>
      <c r="C255" s="307" t="s">
        <v>1</v>
      </c>
      <c r="D255" s="307" t="s">
        <v>968</v>
      </c>
      <c r="E255" s="18" t="s">
        <v>1</v>
      </c>
      <c r="F255" s="308">
        <v>1.5549999999999999</v>
      </c>
      <c r="G255" s="39"/>
      <c r="H255" s="45"/>
    </row>
    <row r="256" s="2" customFormat="1" ht="16.8" customHeight="1">
      <c r="A256" s="39"/>
      <c r="B256" s="45"/>
      <c r="C256" s="307" t="s">
        <v>99</v>
      </c>
      <c r="D256" s="307" t="s">
        <v>100</v>
      </c>
      <c r="E256" s="18" t="s">
        <v>1</v>
      </c>
      <c r="F256" s="308">
        <v>3.9089999999999998</v>
      </c>
      <c r="G256" s="39"/>
      <c r="H256" s="45"/>
    </row>
    <row r="257" s="2" customFormat="1" ht="16.8" customHeight="1">
      <c r="A257" s="39"/>
      <c r="B257" s="45"/>
      <c r="C257" s="309" t="s">
        <v>1267</v>
      </c>
      <c r="D257" s="39"/>
      <c r="E257" s="39"/>
      <c r="F257" s="39"/>
      <c r="G257" s="39"/>
      <c r="H257" s="45"/>
    </row>
    <row r="258" s="2" customFormat="1">
      <c r="A258" s="39"/>
      <c r="B258" s="45"/>
      <c r="C258" s="307" t="s">
        <v>332</v>
      </c>
      <c r="D258" s="307" t="s">
        <v>333</v>
      </c>
      <c r="E258" s="18" t="s">
        <v>259</v>
      </c>
      <c r="F258" s="308">
        <v>15.709</v>
      </c>
      <c r="G258" s="39"/>
      <c r="H258" s="45"/>
    </row>
    <row r="259" s="2" customFormat="1" ht="16.8" customHeight="1">
      <c r="A259" s="39"/>
      <c r="B259" s="45"/>
      <c r="C259" s="307" t="s">
        <v>360</v>
      </c>
      <c r="D259" s="307" t="s">
        <v>361</v>
      </c>
      <c r="E259" s="18" t="s">
        <v>259</v>
      </c>
      <c r="F259" s="308">
        <v>52.613999999999997</v>
      </c>
      <c r="G259" s="39"/>
      <c r="H259" s="45"/>
    </row>
    <row r="260" s="2" customFormat="1" ht="16.8" customHeight="1">
      <c r="A260" s="39"/>
      <c r="B260" s="45"/>
      <c r="C260" s="307" t="s">
        <v>460</v>
      </c>
      <c r="D260" s="307" t="s">
        <v>461</v>
      </c>
      <c r="E260" s="18" t="s">
        <v>372</v>
      </c>
      <c r="F260" s="308">
        <v>3.9089999999999998</v>
      </c>
      <c r="G260" s="39"/>
      <c r="H260" s="45"/>
    </row>
    <row r="261" s="2" customFormat="1" ht="16.8" customHeight="1">
      <c r="A261" s="39"/>
      <c r="B261" s="45"/>
      <c r="C261" s="303" t="s">
        <v>105</v>
      </c>
      <c r="D261" s="304" t="s">
        <v>100</v>
      </c>
      <c r="E261" s="305" t="s">
        <v>1</v>
      </c>
      <c r="F261" s="306">
        <v>13.682</v>
      </c>
      <c r="G261" s="39"/>
      <c r="H261" s="45"/>
    </row>
    <row r="262" s="2" customFormat="1" ht="16.8" customHeight="1">
      <c r="A262" s="39"/>
      <c r="B262" s="45"/>
      <c r="C262" s="307" t="s">
        <v>1</v>
      </c>
      <c r="D262" s="307" t="s">
        <v>341</v>
      </c>
      <c r="E262" s="18" t="s">
        <v>1</v>
      </c>
      <c r="F262" s="308">
        <v>0</v>
      </c>
      <c r="G262" s="39"/>
      <c r="H262" s="45"/>
    </row>
    <row r="263" s="2" customFormat="1" ht="16.8" customHeight="1">
      <c r="A263" s="39"/>
      <c r="B263" s="45"/>
      <c r="C263" s="307" t="s">
        <v>1</v>
      </c>
      <c r="D263" s="307" t="s">
        <v>969</v>
      </c>
      <c r="E263" s="18" t="s">
        <v>1</v>
      </c>
      <c r="F263" s="308">
        <v>8.2390000000000008</v>
      </c>
      <c r="G263" s="39"/>
      <c r="H263" s="45"/>
    </row>
    <row r="264" s="2" customFormat="1" ht="16.8" customHeight="1">
      <c r="A264" s="39"/>
      <c r="B264" s="45"/>
      <c r="C264" s="307" t="s">
        <v>1</v>
      </c>
      <c r="D264" s="307" t="s">
        <v>970</v>
      </c>
      <c r="E264" s="18" t="s">
        <v>1</v>
      </c>
      <c r="F264" s="308">
        <v>5.4429999999999996</v>
      </c>
      <c r="G264" s="39"/>
      <c r="H264" s="45"/>
    </row>
    <row r="265" s="2" customFormat="1" ht="16.8" customHeight="1">
      <c r="A265" s="39"/>
      <c r="B265" s="45"/>
      <c r="C265" s="307" t="s">
        <v>105</v>
      </c>
      <c r="D265" s="307" t="s">
        <v>100</v>
      </c>
      <c r="E265" s="18" t="s">
        <v>1</v>
      </c>
      <c r="F265" s="308">
        <v>13.682</v>
      </c>
      <c r="G265" s="39"/>
      <c r="H265" s="45"/>
    </row>
    <row r="266" s="2" customFormat="1" ht="16.8" customHeight="1">
      <c r="A266" s="39"/>
      <c r="B266" s="45"/>
      <c r="C266" s="309" t="s">
        <v>1267</v>
      </c>
      <c r="D266" s="39"/>
      <c r="E266" s="39"/>
      <c r="F266" s="39"/>
      <c r="G266" s="39"/>
      <c r="H266" s="45"/>
    </row>
    <row r="267" s="2" customFormat="1">
      <c r="A267" s="39"/>
      <c r="B267" s="45"/>
      <c r="C267" s="307" t="s">
        <v>332</v>
      </c>
      <c r="D267" s="307" t="s">
        <v>333</v>
      </c>
      <c r="E267" s="18" t="s">
        <v>259</v>
      </c>
      <c r="F267" s="308">
        <v>15.709</v>
      </c>
      <c r="G267" s="39"/>
      <c r="H267" s="45"/>
    </row>
    <row r="268" s="2" customFormat="1" ht="16.8" customHeight="1">
      <c r="A268" s="39"/>
      <c r="B268" s="45"/>
      <c r="C268" s="307" t="s">
        <v>393</v>
      </c>
      <c r="D268" s="307" t="s">
        <v>394</v>
      </c>
      <c r="E268" s="18" t="s">
        <v>259</v>
      </c>
      <c r="F268" s="308">
        <v>13.632</v>
      </c>
      <c r="G268" s="39"/>
      <c r="H268" s="45"/>
    </row>
    <row r="269" s="2" customFormat="1" ht="16.8" customHeight="1">
      <c r="A269" s="39"/>
      <c r="B269" s="45"/>
      <c r="C269" s="303" t="s">
        <v>107</v>
      </c>
      <c r="D269" s="304" t="s">
        <v>1</v>
      </c>
      <c r="E269" s="305" t="s">
        <v>1</v>
      </c>
      <c r="F269" s="306">
        <v>23.861000000000001</v>
      </c>
      <c r="G269" s="39"/>
      <c r="H269" s="45"/>
    </row>
    <row r="270" s="2" customFormat="1" ht="16.8" customHeight="1">
      <c r="A270" s="39"/>
      <c r="B270" s="45"/>
      <c r="C270" s="307" t="s">
        <v>107</v>
      </c>
      <c r="D270" s="307" t="s">
        <v>1044</v>
      </c>
      <c r="E270" s="18" t="s">
        <v>1</v>
      </c>
      <c r="F270" s="308">
        <v>23.861000000000001</v>
      </c>
      <c r="G270" s="39"/>
      <c r="H270" s="45"/>
    </row>
    <row r="271" s="2" customFormat="1" ht="16.8" customHeight="1">
      <c r="A271" s="39"/>
      <c r="B271" s="45"/>
      <c r="C271" s="309" t="s">
        <v>1267</v>
      </c>
      <c r="D271" s="39"/>
      <c r="E271" s="39"/>
      <c r="F271" s="39"/>
      <c r="G271" s="39"/>
      <c r="H271" s="45"/>
    </row>
    <row r="272" s="2" customFormat="1" ht="16.8" customHeight="1">
      <c r="A272" s="39"/>
      <c r="B272" s="45"/>
      <c r="C272" s="307" t="s">
        <v>840</v>
      </c>
      <c r="D272" s="307" t="s">
        <v>841</v>
      </c>
      <c r="E272" s="18" t="s">
        <v>378</v>
      </c>
      <c r="F272" s="308">
        <v>23.861000000000001</v>
      </c>
      <c r="G272" s="39"/>
      <c r="H272" s="45"/>
    </row>
    <row r="273" s="2" customFormat="1" ht="16.8" customHeight="1">
      <c r="A273" s="39"/>
      <c r="B273" s="45"/>
      <c r="C273" s="307" t="s">
        <v>845</v>
      </c>
      <c r="D273" s="307" t="s">
        <v>846</v>
      </c>
      <c r="E273" s="18" t="s">
        <v>378</v>
      </c>
      <c r="F273" s="308">
        <v>47.722000000000001</v>
      </c>
      <c r="G273" s="39"/>
      <c r="H273" s="45"/>
    </row>
    <row r="274" s="2" customFormat="1" ht="16.8" customHeight="1">
      <c r="A274" s="39"/>
      <c r="B274" s="45"/>
      <c r="C274" s="307" t="s">
        <v>851</v>
      </c>
      <c r="D274" s="307" t="s">
        <v>852</v>
      </c>
      <c r="E274" s="18" t="s">
        <v>378</v>
      </c>
      <c r="F274" s="308">
        <v>23.861000000000001</v>
      </c>
      <c r="G274" s="39"/>
      <c r="H274" s="45"/>
    </row>
    <row r="275" s="2" customFormat="1" ht="16.8" customHeight="1">
      <c r="A275" s="39"/>
      <c r="B275" s="45"/>
      <c r="C275" s="303" t="s">
        <v>109</v>
      </c>
      <c r="D275" s="304" t="s">
        <v>1</v>
      </c>
      <c r="E275" s="305" t="s">
        <v>1</v>
      </c>
      <c r="F275" s="306">
        <v>138.03999999999999</v>
      </c>
      <c r="G275" s="39"/>
      <c r="H275" s="45"/>
    </row>
    <row r="276" s="2" customFormat="1" ht="16.8" customHeight="1">
      <c r="A276" s="39"/>
      <c r="B276" s="45"/>
      <c r="C276" s="307" t="s">
        <v>1</v>
      </c>
      <c r="D276" s="307" t="s">
        <v>194</v>
      </c>
      <c r="E276" s="18" t="s">
        <v>1</v>
      </c>
      <c r="F276" s="308">
        <v>0</v>
      </c>
      <c r="G276" s="39"/>
      <c r="H276" s="45"/>
    </row>
    <row r="277" s="2" customFormat="1" ht="16.8" customHeight="1">
      <c r="A277" s="39"/>
      <c r="B277" s="45"/>
      <c r="C277" s="307" t="s">
        <v>1</v>
      </c>
      <c r="D277" s="307" t="s">
        <v>965</v>
      </c>
      <c r="E277" s="18" t="s">
        <v>1</v>
      </c>
      <c r="F277" s="308">
        <v>72.760000000000005</v>
      </c>
      <c r="G277" s="39"/>
      <c r="H277" s="45"/>
    </row>
    <row r="278" s="2" customFormat="1" ht="16.8" customHeight="1">
      <c r="A278" s="39"/>
      <c r="B278" s="45"/>
      <c r="C278" s="307" t="s">
        <v>1</v>
      </c>
      <c r="D278" s="307" t="s">
        <v>966</v>
      </c>
      <c r="E278" s="18" t="s">
        <v>1</v>
      </c>
      <c r="F278" s="308">
        <v>65.280000000000001</v>
      </c>
      <c r="G278" s="39"/>
      <c r="H278" s="45"/>
    </row>
    <row r="279" s="2" customFormat="1" ht="16.8" customHeight="1">
      <c r="A279" s="39"/>
      <c r="B279" s="45"/>
      <c r="C279" s="307" t="s">
        <v>109</v>
      </c>
      <c r="D279" s="307" t="s">
        <v>128</v>
      </c>
      <c r="E279" s="18" t="s">
        <v>1</v>
      </c>
      <c r="F279" s="308">
        <v>138.03999999999999</v>
      </c>
      <c r="G279" s="39"/>
      <c r="H279" s="45"/>
    </row>
    <row r="280" s="2" customFormat="1" ht="16.8" customHeight="1">
      <c r="A280" s="39"/>
      <c r="B280" s="45"/>
      <c r="C280" s="309" t="s">
        <v>1267</v>
      </c>
      <c r="D280" s="39"/>
      <c r="E280" s="39"/>
      <c r="F280" s="39"/>
      <c r="G280" s="39"/>
      <c r="H280" s="45"/>
    </row>
    <row r="281" s="2" customFormat="1" ht="16.8" customHeight="1">
      <c r="A281" s="39"/>
      <c r="B281" s="45"/>
      <c r="C281" s="307" t="s">
        <v>309</v>
      </c>
      <c r="D281" s="307" t="s">
        <v>310</v>
      </c>
      <c r="E281" s="18" t="s">
        <v>189</v>
      </c>
      <c r="F281" s="308">
        <v>138.03999999999999</v>
      </c>
      <c r="G281" s="39"/>
      <c r="H281" s="45"/>
    </row>
    <row r="282" s="2" customFormat="1" ht="16.8" customHeight="1">
      <c r="A282" s="39"/>
      <c r="B282" s="45"/>
      <c r="C282" s="307" t="s">
        <v>318</v>
      </c>
      <c r="D282" s="307" t="s">
        <v>319</v>
      </c>
      <c r="E282" s="18" t="s">
        <v>189</v>
      </c>
      <c r="F282" s="308">
        <v>138.03999999999999</v>
      </c>
      <c r="G282" s="39"/>
      <c r="H282" s="45"/>
    </row>
    <row r="283" s="2" customFormat="1" ht="16.8" customHeight="1">
      <c r="A283" s="39"/>
      <c r="B283" s="45"/>
      <c r="C283" s="303" t="s">
        <v>136</v>
      </c>
      <c r="D283" s="304" t="s">
        <v>1</v>
      </c>
      <c r="E283" s="305" t="s">
        <v>1</v>
      </c>
      <c r="F283" s="306">
        <v>74</v>
      </c>
      <c r="G283" s="39"/>
      <c r="H283" s="45"/>
    </row>
    <row r="284" s="2" customFormat="1" ht="16.8" customHeight="1">
      <c r="A284" s="39"/>
      <c r="B284" s="45"/>
      <c r="C284" s="307" t="s">
        <v>1</v>
      </c>
      <c r="D284" s="307" t="s">
        <v>456</v>
      </c>
      <c r="E284" s="18" t="s">
        <v>1</v>
      </c>
      <c r="F284" s="308">
        <v>0</v>
      </c>
      <c r="G284" s="39"/>
      <c r="H284" s="45"/>
    </row>
    <row r="285" s="2" customFormat="1" ht="16.8" customHeight="1">
      <c r="A285" s="39"/>
      <c r="B285" s="45"/>
      <c r="C285" s="307" t="s">
        <v>1</v>
      </c>
      <c r="D285" s="307" t="s">
        <v>999</v>
      </c>
      <c r="E285" s="18" t="s">
        <v>1</v>
      </c>
      <c r="F285" s="308">
        <v>71</v>
      </c>
      <c r="G285" s="39"/>
      <c r="H285" s="45"/>
    </row>
    <row r="286" s="2" customFormat="1" ht="16.8" customHeight="1">
      <c r="A286" s="39"/>
      <c r="B286" s="45"/>
      <c r="C286" s="307" t="s">
        <v>1</v>
      </c>
      <c r="D286" s="307" t="s">
        <v>1000</v>
      </c>
      <c r="E286" s="18" t="s">
        <v>1</v>
      </c>
      <c r="F286" s="308">
        <v>3</v>
      </c>
      <c r="G286" s="39"/>
      <c r="H286" s="45"/>
    </row>
    <row r="287" s="2" customFormat="1" ht="16.8" customHeight="1">
      <c r="A287" s="39"/>
      <c r="B287" s="45"/>
      <c r="C287" s="307" t="s">
        <v>136</v>
      </c>
      <c r="D287" s="307" t="s">
        <v>128</v>
      </c>
      <c r="E287" s="18" t="s">
        <v>1</v>
      </c>
      <c r="F287" s="308">
        <v>74</v>
      </c>
      <c r="G287" s="39"/>
      <c r="H287" s="45"/>
    </row>
    <row r="288" s="2" customFormat="1" ht="16.8" customHeight="1">
      <c r="A288" s="39"/>
      <c r="B288" s="45"/>
      <c r="C288" s="309" t="s">
        <v>1267</v>
      </c>
      <c r="D288" s="39"/>
      <c r="E288" s="39"/>
      <c r="F288" s="39"/>
      <c r="G288" s="39"/>
      <c r="H288" s="45"/>
    </row>
    <row r="289" s="2" customFormat="1" ht="16.8" customHeight="1">
      <c r="A289" s="39"/>
      <c r="B289" s="45"/>
      <c r="C289" s="307" t="s">
        <v>532</v>
      </c>
      <c r="D289" s="307" t="s">
        <v>533</v>
      </c>
      <c r="E289" s="18" t="s">
        <v>217</v>
      </c>
      <c r="F289" s="308">
        <v>74</v>
      </c>
      <c r="G289" s="39"/>
      <c r="H289" s="45"/>
    </row>
    <row r="290" s="2" customFormat="1" ht="16.8" customHeight="1">
      <c r="A290" s="39"/>
      <c r="B290" s="45"/>
      <c r="C290" s="307" t="s">
        <v>537</v>
      </c>
      <c r="D290" s="307" t="s">
        <v>538</v>
      </c>
      <c r="E290" s="18" t="s">
        <v>217</v>
      </c>
      <c r="F290" s="308">
        <v>75.109999999999999</v>
      </c>
      <c r="G290" s="39"/>
      <c r="H290" s="45"/>
    </row>
    <row r="291" s="2" customFormat="1" ht="16.8" customHeight="1">
      <c r="A291" s="39"/>
      <c r="B291" s="45"/>
      <c r="C291" s="303" t="s">
        <v>906</v>
      </c>
      <c r="D291" s="304" t="s">
        <v>1</v>
      </c>
      <c r="E291" s="305" t="s">
        <v>1</v>
      </c>
      <c r="F291" s="306">
        <v>0.29999999999999999</v>
      </c>
      <c r="G291" s="39"/>
      <c r="H291" s="45"/>
    </row>
    <row r="292" s="2" customFormat="1" ht="16.8" customHeight="1">
      <c r="A292" s="39"/>
      <c r="B292" s="45"/>
      <c r="C292" s="307" t="s">
        <v>906</v>
      </c>
      <c r="D292" s="307" t="s">
        <v>972</v>
      </c>
      <c r="E292" s="18" t="s">
        <v>1</v>
      </c>
      <c r="F292" s="308">
        <v>0.29999999999999999</v>
      </c>
      <c r="G292" s="39"/>
      <c r="H292" s="45"/>
    </row>
    <row r="293" s="2" customFormat="1" ht="16.8" customHeight="1">
      <c r="A293" s="39"/>
      <c r="B293" s="45"/>
      <c r="C293" s="309" t="s">
        <v>1267</v>
      </c>
      <c r="D293" s="39"/>
      <c r="E293" s="39"/>
      <c r="F293" s="39"/>
      <c r="G293" s="39"/>
      <c r="H293" s="45"/>
    </row>
    <row r="294" s="2" customFormat="1" ht="16.8" customHeight="1">
      <c r="A294" s="39"/>
      <c r="B294" s="45"/>
      <c r="C294" s="307" t="s">
        <v>382</v>
      </c>
      <c r="D294" s="307" t="s">
        <v>383</v>
      </c>
      <c r="E294" s="18" t="s">
        <v>372</v>
      </c>
      <c r="F294" s="308">
        <v>35.073</v>
      </c>
      <c r="G294" s="39"/>
      <c r="H294" s="45"/>
    </row>
    <row r="295" s="2" customFormat="1" ht="16.8" customHeight="1">
      <c r="A295" s="39"/>
      <c r="B295" s="45"/>
      <c r="C295" s="307" t="s">
        <v>360</v>
      </c>
      <c r="D295" s="307" t="s">
        <v>361</v>
      </c>
      <c r="E295" s="18" t="s">
        <v>259</v>
      </c>
      <c r="F295" s="308">
        <v>52.613999999999997</v>
      </c>
      <c r="G295" s="39"/>
      <c r="H295" s="45"/>
    </row>
    <row r="296" s="2" customFormat="1" ht="16.8" customHeight="1">
      <c r="A296" s="39"/>
      <c r="B296" s="45"/>
      <c r="C296" s="307" t="s">
        <v>402</v>
      </c>
      <c r="D296" s="307" t="s">
        <v>403</v>
      </c>
      <c r="E296" s="18" t="s">
        <v>378</v>
      </c>
      <c r="F296" s="308">
        <v>63.131</v>
      </c>
      <c r="G296" s="39"/>
      <c r="H296" s="45"/>
    </row>
    <row r="297" s="2" customFormat="1" ht="16.8" customHeight="1">
      <c r="A297" s="39"/>
      <c r="B297" s="45"/>
      <c r="C297" s="303" t="s">
        <v>145</v>
      </c>
      <c r="D297" s="304" t="s">
        <v>1</v>
      </c>
      <c r="E297" s="305" t="s">
        <v>1</v>
      </c>
      <c r="F297" s="306">
        <v>21.800000000000001</v>
      </c>
      <c r="G297" s="39"/>
      <c r="H297" s="45"/>
    </row>
    <row r="298" s="2" customFormat="1" ht="16.8" customHeight="1">
      <c r="A298" s="39"/>
      <c r="B298" s="45"/>
      <c r="C298" s="307" t="s">
        <v>1</v>
      </c>
      <c r="D298" s="307" t="s">
        <v>194</v>
      </c>
      <c r="E298" s="18" t="s">
        <v>1</v>
      </c>
      <c r="F298" s="308">
        <v>0</v>
      </c>
      <c r="G298" s="39"/>
      <c r="H298" s="45"/>
    </row>
    <row r="299" s="2" customFormat="1" ht="16.8" customHeight="1">
      <c r="A299" s="39"/>
      <c r="B299" s="45"/>
      <c r="C299" s="307" t="s">
        <v>145</v>
      </c>
      <c r="D299" s="307" t="s">
        <v>1027</v>
      </c>
      <c r="E299" s="18" t="s">
        <v>1</v>
      </c>
      <c r="F299" s="308">
        <v>21.800000000000001</v>
      </c>
      <c r="G299" s="39"/>
      <c r="H299" s="45"/>
    </row>
    <row r="300" s="2" customFormat="1" ht="16.8" customHeight="1">
      <c r="A300" s="39"/>
      <c r="B300" s="45"/>
      <c r="C300" s="309" t="s">
        <v>1267</v>
      </c>
      <c r="D300" s="39"/>
      <c r="E300" s="39"/>
      <c r="F300" s="39"/>
      <c r="G300" s="39"/>
      <c r="H300" s="45"/>
    </row>
    <row r="301" s="2" customFormat="1" ht="16.8" customHeight="1">
      <c r="A301" s="39"/>
      <c r="B301" s="45"/>
      <c r="C301" s="307" t="s">
        <v>810</v>
      </c>
      <c r="D301" s="307" t="s">
        <v>811</v>
      </c>
      <c r="E301" s="18" t="s">
        <v>217</v>
      </c>
      <c r="F301" s="308">
        <v>21.800000000000001</v>
      </c>
      <c r="G301" s="39"/>
      <c r="H301" s="45"/>
    </row>
    <row r="302" s="2" customFormat="1" ht="16.8" customHeight="1">
      <c r="A302" s="39"/>
      <c r="B302" s="45"/>
      <c r="C302" s="307" t="s">
        <v>802</v>
      </c>
      <c r="D302" s="307" t="s">
        <v>803</v>
      </c>
      <c r="E302" s="18" t="s">
        <v>217</v>
      </c>
      <c r="F302" s="308">
        <v>21.800000000000001</v>
      </c>
      <c r="G302" s="39"/>
      <c r="H302" s="45"/>
    </row>
    <row r="303" s="2" customFormat="1" ht="16.8" customHeight="1">
      <c r="A303" s="39"/>
      <c r="B303" s="45"/>
      <c r="C303" s="307" t="s">
        <v>806</v>
      </c>
      <c r="D303" s="307" t="s">
        <v>807</v>
      </c>
      <c r="E303" s="18" t="s">
        <v>217</v>
      </c>
      <c r="F303" s="308">
        <v>21.800000000000001</v>
      </c>
      <c r="G303" s="39"/>
      <c r="H303" s="45"/>
    </row>
    <row r="304" s="2" customFormat="1" ht="16.8" customHeight="1">
      <c r="A304" s="39"/>
      <c r="B304" s="45"/>
      <c r="C304" s="303" t="s">
        <v>114</v>
      </c>
      <c r="D304" s="304" t="s">
        <v>1</v>
      </c>
      <c r="E304" s="305" t="s">
        <v>1</v>
      </c>
      <c r="F304" s="306">
        <v>52.613999999999997</v>
      </c>
      <c r="G304" s="39"/>
      <c r="H304" s="45"/>
    </row>
    <row r="305" s="2" customFormat="1" ht="16.8" customHeight="1">
      <c r="A305" s="39"/>
      <c r="B305" s="45"/>
      <c r="C305" s="307" t="s">
        <v>1</v>
      </c>
      <c r="D305" s="307" t="s">
        <v>194</v>
      </c>
      <c r="E305" s="18" t="s">
        <v>1</v>
      </c>
      <c r="F305" s="308">
        <v>0</v>
      </c>
      <c r="G305" s="39"/>
      <c r="H305" s="45"/>
    </row>
    <row r="306" s="2" customFormat="1" ht="16.8" customHeight="1">
      <c r="A306" s="39"/>
      <c r="B306" s="45"/>
      <c r="C306" s="307" t="s">
        <v>1</v>
      </c>
      <c r="D306" s="307" t="s">
        <v>419</v>
      </c>
      <c r="E306" s="18" t="s">
        <v>1</v>
      </c>
      <c r="F306" s="308">
        <v>0</v>
      </c>
      <c r="G306" s="39"/>
      <c r="H306" s="45"/>
    </row>
    <row r="307" s="2" customFormat="1" ht="16.8" customHeight="1">
      <c r="A307" s="39"/>
      <c r="B307" s="45"/>
      <c r="C307" s="307" t="s">
        <v>1</v>
      </c>
      <c r="D307" s="307" t="s">
        <v>976</v>
      </c>
      <c r="E307" s="18" t="s">
        <v>1</v>
      </c>
      <c r="F307" s="308">
        <v>52.613999999999997</v>
      </c>
      <c r="G307" s="39"/>
      <c r="H307" s="45"/>
    </row>
    <row r="308" s="2" customFormat="1" ht="16.8" customHeight="1">
      <c r="A308" s="39"/>
      <c r="B308" s="45"/>
      <c r="C308" s="307" t="s">
        <v>114</v>
      </c>
      <c r="D308" s="307" t="s">
        <v>128</v>
      </c>
      <c r="E308" s="18" t="s">
        <v>1</v>
      </c>
      <c r="F308" s="308">
        <v>52.613999999999997</v>
      </c>
      <c r="G308" s="39"/>
      <c r="H308" s="45"/>
    </row>
    <row r="309" s="2" customFormat="1" ht="16.8" customHeight="1">
      <c r="A309" s="39"/>
      <c r="B309" s="45"/>
      <c r="C309" s="309" t="s">
        <v>1267</v>
      </c>
      <c r="D309" s="39"/>
      <c r="E309" s="39"/>
      <c r="F309" s="39"/>
      <c r="G309" s="39"/>
      <c r="H309" s="45"/>
    </row>
    <row r="310" s="2" customFormat="1" ht="16.8" customHeight="1">
      <c r="A310" s="39"/>
      <c r="B310" s="45"/>
      <c r="C310" s="307" t="s">
        <v>360</v>
      </c>
      <c r="D310" s="307" t="s">
        <v>361</v>
      </c>
      <c r="E310" s="18" t="s">
        <v>259</v>
      </c>
      <c r="F310" s="308">
        <v>52.613999999999997</v>
      </c>
      <c r="G310" s="39"/>
      <c r="H310" s="45"/>
    </row>
    <row r="311" s="2" customFormat="1">
      <c r="A311" s="39"/>
      <c r="B311" s="45"/>
      <c r="C311" s="307" t="s">
        <v>422</v>
      </c>
      <c r="D311" s="307" t="s">
        <v>423</v>
      </c>
      <c r="E311" s="18" t="s">
        <v>259</v>
      </c>
      <c r="F311" s="308">
        <v>52.613999999999997</v>
      </c>
      <c r="G311" s="39"/>
      <c r="H311" s="45"/>
    </row>
    <row r="312" s="2" customFormat="1" ht="16.8" customHeight="1">
      <c r="A312" s="39"/>
      <c r="B312" s="45"/>
      <c r="C312" s="303" t="s">
        <v>117</v>
      </c>
      <c r="D312" s="304" t="s">
        <v>118</v>
      </c>
      <c r="E312" s="305" t="s">
        <v>1</v>
      </c>
      <c r="F312" s="306">
        <v>13.632</v>
      </c>
      <c r="G312" s="39"/>
      <c r="H312" s="45"/>
    </row>
    <row r="313" s="2" customFormat="1" ht="16.8" customHeight="1">
      <c r="A313" s="39"/>
      <c r="B313" s="45"/>
      <c r="C313" s="307" t="s">
        <v>117</v>
      </c>
      <c r="D313" s="307" t="s">
        <v>974</v>
      </c>
      <c r="E313" s="18" t="s">
        <v>1</v>
      </c>
      <c r="F313" s="308">
        <v>13.632</v>
      </c>
      <c r="G313" s="39"/>
      <c r="H313" s="45"/>
    </row>
    <row r="314" s="2" customFormat="1" ht="16.8" customHeight="1">
      <c r="A314" s="39"/>
      <c r="B314" s="45"/>
      <c r="C314" s="309" t="s">
        <v>1267</v>
      </c>
      <c r="D314" s="39"/>
      <c r="E314" s="39"/>
      <c r="F314" s="39"/>
      <c r="G314" s="39"/>
      <c r="H314" s="45"/>
    </row>
    <row r="315" s="2" customFormat="1" ht="16.8" customHeight="1">
      <c r="A315" s="39"/>
      <c r="B315" s="45"/>
      <c r="C315" s="307" t="s">
        <v>393</v>
      </c>
      <c r="D315" s="307" t="s">
        <v>394</v>
      </c>
      <c r="E315" s="18" t="s">
        <v>259</v>
      </c>
      <c r="F315" s="308">
        <v>13.632</v>
      </c>
      <c r="G315" s="39"/>
      <c r="H315" s="45"/>
    </row>
    <row r="316" s="2" customFormat="1" ht="16.8" customHeight="1">
      <c r="A316" s="39"/>
      <c r="B316" s="45"/>
      <c r="C316" s="307" t="s">
        <v>360</v>
      </c>
      <c r="D316" s="307" t="s">
        <v>361</v>
      </c>
      <c r="E316" s="18" t="s">
        <v>259</v>
      </c>
      <c r="F316" s="308">
        <v>52.613999999999997</v>
      </c>
      <c r="G316" s="39"/>
      <c r="H316" s="45"/>
    </row>
    <row r="317" s="2" customFormat="1" ht="16.8" customHeight="1">
      <c r="A317" s="39"/>
      <c r="B317" s="45"/>
      <c r="C317" s="307" t="s">
        <v>408</v>
      </c>
      <c r="D317" s="307" t="s">
        <v>409</v>
      </c>
      <c r="E317" s="18" t="s">
        <v>378</v>
      </c>
      <c r="F317" s="308">
        <v>24.538</v>
      </c>
      <c r="G317" s="39"/>
      <c r="H317" s="45"/>
    </row>
    <row r="318" s="2" customFormat="1" ht="16.8" customHeight="1">
      <c r="A318" s="39"/>
      <c r="B318" s="45"/>
      <c r="C318" s="303" t="s">
        <v>120</v>
      </c>
      <c r="D318" s="304" t="s">
        <v>1</v>
      </c>
      <c r="E318" s="305" t="s">
        <v>1</v>
      </c>
      <c r="F318" s="306">
        <v>34.773000000000003</v>
      </c>
      <c r="G318" s="39"/>
      <c r="H318" s="45"/>
    </row>
    <row r="319" s="2" customFormat="1" ht="16.8" customHeight="1">
      <c r="A319" s="39"/>
      <c r="B319" s="45"/>
      <c r="C319" s="307" t="s">
        <v>120</v>
      </c>
      <c r="D319" s="307" t="s">
        <v>385</v>
      </c>
      <c r="E319" s="18" t="s">
        <v>1</v>
      </c>
      <c r="F319" s="308">
        <v>34.773000000000003</v>
      </c>
      <c r="G319" s="39"/>
      <c r="H319" s="45"/>
    </row>
    <row r="320" s="2" customFormat="1" ht="16.8" customHeight="1">
      <c r="A320" s="39"/>
      <c r="B320" s="45"/>
      <c r="C320" s="309" t="s">
        <v>1267</v>
      </c>
      <c r="D320" s="39"/>
      <c r="E320" s="39"/>
      <c r="F320" s="39"/>
      <c r="G320" s="39"/>
      <c r="H320" s="45"/>
    </row>
    <row r="321" s="2" customFormat="1">
      <c r="A321" s="39"/>
      <c r="B321" s="45"/>
      <c r="C321" s="307" t="s">
        <v>332</v>
      </c>
      <c r="D321" s="307" t="s">
        <v>333</v>
      </c>
      <c r="E321" s="18" t="s">
        <v>259</v>
      </c>
      <c r="F321" s="308">
        <v>15.709</v>
      </c>
      <c r="G321" s="39"/>
      <c r="H321" s="45"/>
    </row>
    <row r="322" s="2" customFormat="1" ht="16.8" customHeight="1">
      <c r="A322" s="39"/>
      <c r="B322" s="45"/>
      <c r="C322" s="307" t="s">
        <v>360</v>
      </c>
      <c r="D322" s="307" t="s">
        <v>361</v>
      </c>
      <c r="E322" s="18" t="s">
        <v>259</v>
      </c>
      <c r="F322" s="308">
        <v>52.613999999999997</v>
      </c>
      <c r="G322" s="39"/>
      <c r="H322" s="45"/>
    </row>
    <row r="323" s="2" customFormat="1" ht="16.8" customHeight="1">
      <c r="A323" s="39"/>
      <c r="B323" s="45"/>
      <c r="C323" s="307" t="s">
        <v>402</v>
      </c>
      <c r="D323" s="307" t="s">
        <v>403</v>
      </c>
      <c r="E323" s="18" t="s">
        <v>378</v>
      </c>
      <c r="F323" s="308">
        <v>63.131</v>
      </c>
      <c r="G323" s="39"/>
      <c r="H323" s="45"/>
    </row>
    <row r="324" s="2" customFormat="1" ht="16.8" customHeight="1">
      <c r="A324" s="39"/>
      <c r="B324" s="45"/>
      <c r="C324" s="303" t="s">
        <v>125</v>
      </c>
      <c r="D324" s="304" t="s">
        <v>1</v>
      </c>
      <c r="E324" s="305" t="s">
        <v>1</v>
      </c>
      <c r="F324" s="306">
        <v>52.363999999999997</v>
      </c>
      <c r="G324" s="39"/>
      <c r="H324" s="45"/>
    </row>
    <row r="325" s="2" customFormat="1" ht="16.8" customHeight="1">
      <c r="A325" s="39"/>
      <c r="B325" s="45"/>
      <c r="C325" s="307" t="s">
        <v>125</v>
      </c>
      <c r="D325" s="307" t="s">
        <v>130</v>
      </c>
      <c r="E325" s="18" t="s">
        <v>1</v>
      </c>
      <c r="F325" s="308">
        <v>52.363999999999997</v>
      </c>
      <c r="G325" s="39"/>
      <c r="H325" s="45"/>
    </row>
    <row r="326" s="2" customFormat="1" ht="16.8" customHeight="1">
      <c r="A326" s="39"/>
      <c r="B326" s="45"/>
      <c r="C326" s="309" t="s">
        <v>1267</v>
      </c>
      <c r="D326" s="39"/>
      <c r="E326" s="39"/>
      <c r="F326" s="39"/>
      <c r="G326" s="39"/>
      <c r="H326" s="45"/>
    </row>
    <row r="327" s="2" customFormat="1">
      <c r="A327" s="39"/>
      <c r="B327" s="45"/>
      <c r="C327" s="307" t="s">
        <v>332</v>
      </c>
      <c r="D327" s="307" t="s">
        <v>333</v>
      </c>
      <c r="E327" s="18" t="s">
        <v>259</v>
      </c>
      <c r="F327" s="308">
        <v>15.709</v>
      </c>
      <c r="G327" s="39"/>
      <c r="H327" s="45"/>
    </row>
    <row r="328" s="2" customFormat="1">
      <c r="A328" s="39"/>
      <c r="B328" s="45"/>
      <c r="C328" s="307" t="s">
        <v>355</v>
      </c>
      <c r="D328" s="307" t="s">
        <v>356</v>
      </c>
      <c r="E328" s="18" t="s">
        <v>259</v>
      </c>
      <c r="F328" s="308">
        <v>36.655000000000001</v>
      </c>
      <c r="G328" s="39"/>
      <c r="H328" s="45"/>
    </row>
    <row r="329" s="2" customFormat="1" ht="16.8" customHeight="1">
      <c r="A329" s="39"/>
      <c r="B329" s="45"/>
      <c r="C329" s="307" t="s">
        <v>360</v>
      </c>
      <c r="D329" s="307" t="s">
        <v>361</v>
      </c>
      <c r="E329" s="18" t="s">
        <v>259</v>
      </c>
      <c r="F329" s="308">
        <v>15.709</v>
      </c>
      <c r="G329" s="39"/>
      <c r="H329" s="45"/>
    </row>
    <row r="330" s="2" customFormat="1" ht="16.8" customHeight="1">
      <c r="A330" s="39"/>
      <c r="B330" s="45"/>
      <c r="C330" s="307" t="s">
        <v>365</v>
      </c>
      <c r="D330" s="307" t="s">
        <v>366</v>
      </c>
      <c r="E330" s="18" t="s">
        <v>259</v>
      </c>
      <c r="F330" s="308">
        <v>36.655000000000001</v>
      </c>
      <c r="G330" s="39"/>
      <c r="H330" s="45"/>
    </row>
    <row r="331" s="2" customFormat="1" ht="16.8" customHeight="1">
      <c r="A331" s="39"/>
      <c r="B331" s="45"/>
      <c r="C331" s="307" t="s">
        <v>370</v>
      </c>
      <c r="D331" s="307" t="s">
        <v>371</v>
      </c>
      <c r="E331" s="18" t="s">
        <v>372</v>
      </c>
      <c r="F331" s="308">
        <v>52.363999999999997</v>
      </c>
      <c r="G331" s="39"/>
      <c r="H331" s="45"/>
    </row>
    <row r="332" s="2" customFormat="1">
      <c r="A332" s="39"/>
      <c r="B332" s="45"/>
      <c r="C332" s="307" t="s">
        <v>376</v>
      </c>
      <c r="D332" s="307" t="s">
        <v>377</v>
      </c>
      <c r="E332" s="18" t="s">
        <v>378</v>
      </c>
      <c r="F332" s="308">
        <v>94.254999999999995</v>
      </c>
      <c r="G332" s="39"/>
      <c r="H332" s="45"/>
    </row>
    <row r="333" s="2" customFormat="1" ht="16.8" customHeight="1">
      <c r="A333" s="39"/>
      <c r="B333" s="45"/>
      <c r="C333" s="303" t="s">
        <v>127</v>
      </c>
      <c r="D333" s="304" t="s">
        <v>128</v>
      </c>
      <c r="E333" s="305" t="s">
        <v>1</v>
      </c>
      <c r="F333" s="306">
        <v>17.591000000000001</v>
      </c>
      <c r="G333" s="39"/>
      <c r="H333" s="45"/>
    </row>
    <row r="334" s="2" customFormat="1" ht="16.8" customHeight="1">
      <c r="A334" s="39"/>
      <c r="B334" s="45"/>
      <c r="C334" s="307" t="s">
        <v>1</v>
      </c>
      <c r="D334" s="307" t="s">
        <v>194</v>
      </c>
      <c r="E334" s="18" t="s">
        <v>1</v>
      </c>
      <c r="F334" s="308">
        <v>0</v>
      </c>
      <c r="G334" s="39"/>
      <c r="H334" s="45"/>
    </row>
    <row r="335" s="2" customFormat="1" ht="16.8" customHeight="1">
      <c r="A335" s="39"/>
      <c r="B335" s="45"/>
      <c r="C335" s="307" t="s">
        <v>1</v>
      </c>
      <c r="D335" s="307" t="s">
        <v>335</v>
      </c>
      <c r="E335" s="18" t="s">
        <v>1</v>
      </c>
      <c r="F335" s="308">
        <v>0</v>
      </c>
      <c r="G335" s="39"/>
      <c r="H335" s="45"/>
    </row>
    <row r="336" s="2" customFormat="1" ht="16.8" customHeight="1">
      <c r="A336" s="39"/>
      <c r="B336" s="45"/>
      <c r="C336" s="307" t="s">
        <v>1</v>
      </c>
      <c r="D336" s="307" t="s">
        <v>336</v>
      </c>
      <c r="E336" s="18" t="s">
        <v>1</v>
      </c>
      <c r="F336" s="308">
        <v>0</v>
      </c>
      <c r="G336" s="39"/>
      <c r="H336" s="45"/>
    </row>
    <row r="337" s="2" customFormat="1" ht="16.8" customHeight="1">
      <c r="A337" s="39"/>
      <c r="B337" s="45"/>
      <c r="C337" s="307" t="s">
        <v>1</v>
      </c>
      <c r="D337" s="307" t="s">
        <v>967</v>
      </c>
      <c r="E337" s="18" t="s">
        <v>1</v>
      </c>
      <c r="F337" s="308">
        <v>2.3540000000000001</v>
      </c>
      <c r="G337" s="39"/>
      <c r="H337" s="45"/>
    </row>
    <row r="338" s="2" customFormat="1" ht="16.8" customHeight="1">
      <c r="A338" s="39"/>
      <c r="B338" s="45"/>
      <c r="C338" s="307" t="s">
        <v>1</v>
      </c>
      <c r="D338" s="307" t="s">
        <v>968</v>
      </c>
      <c r="E338" s="18" t="s">
        <v>1</v>
      </c>
      <c r="F338" s="308">
        <v>1.5549999999999999</v>
      </c>
      <c r="G338" s="39"/>
      <c r="H338" s="45"/>
    </row>
    <row r="339" s="2" customFormat="1" ht="16.8" customHeight="1">
      <c r="A339" s="39"/>
      <c r="B339" s="45"/>
      <c r="C339" s="307" t="s">
        <v>1</v>
      </c>
      <c r="D339" s="307" t="s">
        <v>341</v>
      </c>
      <c r="E339" s="18" t="s">
        <v>1</v>
      </c>
      <c r="F339" s="308">
        <v>0</v>
      </c>
      <c r="G339" s="39"/>
      <c r="H339" s="45"/>
    </row>
    <row r="340" s="2" customFormat="1" ht="16.8" customHeight="1">
      <c r="A340" s="39"/>
      <c r="B340" s="45"/>
      <c r="C340" s="307" t="s">
        <v>1</v>
      </c>
      <c r="D340" s="307" t="s">
        <v>969</v>
      </c>
      <c r="E340" s="18" t="s">
        <v>1</v>
      </c>
      <c r="F340" s="308">
        <v>8.2390000000000008</v>
      </c>
      <c r="G340" s="39"/>
      <c r="H340" s="45"/>
    </row>
    <row r="341" s="2" customFormat="1" ht="16.8" customHeight="1">
      <c r="A341" s="39"/>
      <c r="B341" s="45"/>
      <c r="C341" s="307" t="s">
        <v>1</v>
      </c>
      <c r="D341" s="307" t="s">
        <v>970</v>
      </c>
      <c r="E341" s="18" t="s">
        <v>1</v>
      </c>
      <c r="F341" s="308">
        <v>5.4429999999999996</v>
      </c>
      <c r="G341" s="39"/>
      <c r="H341" s="45"/>
    </row>
    <row r="342" s="2" customFormat="1" ht="16.8" customHeight="1">
      <c r="A342" s="39"/>
      <c r="B342" s="45"/>
      <c r="C342" s="307" t="s">
        <v>1</v>
      </c>
      <c r="D342" s="307" t="s">
        <v>971</v>
      </c>
      <c r="E342" s="18" t="s">
        <v>1</v>
      </c>
      <c r="F342" s="308">
        <v>0</v>
      </c>
      <c r="G342" s="39"/>
      <c r="H342" s="45"/>
    </row>
    <row r="343" s="2" customFormat="1" ht="16.8" customHeight="1">
      <c r="A343" s="39"/>
      <c r="B343" s="45"/>
      <c r="C343" s="307" t="s">
        <v>127</v>
      </c>
      <c r="D343" s="307" t="s">
        <v>128</v>
      </c>
      <c r="E343" s="18" t="s">
        <v>1</v>
      </c>
      <c r="F343" s="308">
        <v>17.591000000000001</v>
      </c>
      <c r="G343" s="39"/>
      <c r="H343" s="45"/>
    </row>
    <row r="344" s="2" customFormat="1" ht="16.8" customHeight="1">
      <c r="A344" s="39"/>
      <c r="B344" s="45"/>
      <c r="C344" s="309" t="s">
        <v>1267</v>
      </c>
      <c r="D344" s="39"/>
      <c r="E344" s="39"/>
      <c r="F344" s="39"/>
      <c r="G344" s="39"/>
      <c r="H344" s="45"/>
    </row>
    <row r="345" s="2" customFormat="1">
      <c r="A345" s="39"/>
      <c r="B345" s="45"/>
      <c r="C345" s="307" t="s">
        <v>332</v>
      </c>
      <c r="D345" s="307" t="s">
        <v>333</v>
      </c>
      <c r="E345" s="18" t="s">
        <v>259</v>
      </c>
      <c r="F345" s="308">
        <v>15.709</v>
      </c>
      <c r="G345" s="39"/>
      <c r="H345" s="45"/>
    </row>
    <row r="346" s="2" customFormat="1" ht="16.8" customHeight="1">
      <c r="A346" s="39"/>
      <c r="B346" s="45"/>
      <c r="C346" s="307" t="s">
        <v>382</v>
      </c>
      <c r="D346" s="307" t="s">
        <v>383</v>
      </c>
      <c r="E346" s="18" t="s">
        <v>372</v>
      </c>
      <c r="F346" s="308">
        <v>35.073</v>
      </c>
      <c r="G346" s="39"/>
      <c r="H346" s="45"/>
    </row>
    <row r="347" s="2" customFormat="1" ht="16.8" customHeight="1">
      <c r="A347" s="39"/>
      <c r="B347" s="45"/>
      <c r="C347" s="303" t="s">
        <v>130</v>
      </c>
      <c r="D347" s="304" t="s">
        <v>1</v>
      </c>
      <c r="E347" s="305" t="s">
        <v>1</v>
      </c>
      <c r="F347" s="306">
        <v>52.363999999999997</v>
      </c>
      <c r="G347" s="39"/>
      <c r="H347" s="45"/>
    </row>
    <row r="348" s="2" customFormat="1" ht="16.8" customHeight="1">
      <c r="A348" s="39"/>
      <c r="B348" s="45"/>
      <c r="C348" s="307" t="s">
        <v>1</v>
      </c>
      <c r="D348" s="307" t="s">
        <v>194</v>
      </c>
      <c r="E348" s="18" t="s">
        <v>1</v>
      </c>
      <c r="F348" s="308">
        <v>0</v>
      </c>
      <c r="G348" s="39"/>
      <c r="H348" s="45"/>
    </row>
    <row r="349" s="2" customFormat="1" ht="16.8" customHeight="1">
      <c r="A349" s="39"/>
      <c r="B349" s="45"/>
      <c r="C349" s="307" t="s">
        <v>1</v>
      </c>
      <c r="D349" s="307" t="s">
        <v>283</v>
      </c>
      <c r="E349" s="18" t="s">
        <v>1</v>
      </c>
      <c r="F349" s="308">
        <v>0</v>
      </c>
      <c r="G349" s="39"/>
      <c r="H349" s="45"/>
    </row>
    <row r="350" s="2" customFormat="1" ht="16.8" customHeight="1">
      <c r="A350" s="39"/>
      <c r="B350" s="45"/>
      <c r="C350" s="307" t="s">
        <v>1</v>
      </c>
      <c r="D350" s="307" t="s">
        <v>956</v>
      </c>
      <c r="E350" s="18" t="s">
        <v>1</v>
      </c>
      <c r="F350" s="308">
        <v>40.018000000000001</v>
      </c>
      <c r="G350" s="39"/>
      <c r="H350" s="45"/>
    </row>
    <row r="351" s="2" customFormat="1" ht="16.8" customHeight="1">
      <c r="A351" s="39"/>
      <c r="B351" s="45"/>
      <c r="C351" s="307" t="s">
        <v>1</v>
      </c>
      <c r="D351" s="307" t="s">
        <v>957</v>
      </c>
      <c r="E351" s="18" t="s">
        <v>1</v>
      </c>
      <c r="F351" s="308">
        <v>26.437999999999999</v>
      </c>
      <c r="G351" s="39"/>
      <c r="H351" s="45"/>
    </row>
    <row r="352" s="2" customFormat="1" ht="16.8" customHeight="1">
      <c r="A352" s="39"/>
      <c r="B352" s="45"/>
      <c r="C352" s="307" t="s">
        <v>1</v>
      </c>
      <c r="D352" s="307" t="s">
        <v>958</v>
      </c>
      <c r="E352" s="18" t="s">
        <v>1</v>
      </c>
      <c r="F352" s="308">
        <v>1</v>
      </c>
      <c r="G352" s="39"/>
      <c r="H352" s="45"/>
    </row>
    <row r="353" s="2" customFormat="1" ht="16.8" customHeight="1">
      <c r="A353" s="39"/>
      <c r="B353" s="45"/>
      <c r="C353" s="307" t="s">
        <v>1</v>
      </c>
      <c r="D353" s="307" t="s">
        <v>959</v>
      </c>
      <c r="E353" s="18" t="s">
        <v>1</v>
      </c>
      <c r="F353" s="308">
        <v>-3.706</v>
      </c>
      <c r="G353" s="39"/>
      <c r="H353" s="45"/>
    </row>
    <row r="354" s="2" customFormat="1" ht="16.8" customHeight="1">
      <c r="A354" s="39"/>
      <c r="B354" s="45"/>
      <c r="C354" s="307" t="s">
        <v>1</v>
      </c>
      <c r="D354" s="307" t="s">
        <v>960</v>
      </c>
      <c r="E354" s="18" t="s">
        <v>1</v>
      </c>
      <c r="F354" s="308">
        <v>-0.60399999999999998</v>
      </c>
      <c r="G354" s="39"/>
      <c r="H354" s="45"/>
    </row>
    <row r="355" s="2" customFormat="1" ht="16.8" customHeight="1">
      <c r="A355" s="39"/>
      <c r="B355" s="45"/>
      <c r="C355" s="307" t="s">
        <v>1</v>
      </c>
      <c r="D355" s="307" t="s">
        <v>961</v>
      </c>
      <c r="E355" s="18" t="s">
        <v>1</v>
      </c>
      <c r="F355" s="308">
        <v>-3.96</v>
      </c>
      <c r="G355" s="39"/>
      <c r="H355" s="45"/>
    </row>
    <row r="356" s="2" customFormat="1" ht="16.8" customHeight="1">
      <c r="A356" s="39"/>
      <c r="B356" s="45"/>
      <c r="C356" s="307" t="s">
        <v>1</v>
      </c>
      <c r="D356" s="307" t="s">
        <v>962</v>
      </c>
      <c r="E356" s="18" t="s">
        <v>1</v>
      </c>
      <c r="F356" s="308">
        <v>-0.066000000000000003</v>
      </c>
      <c r="G356" s="39"/>
      <c r="H356" s="45"/>
    </row>
    <row r="357" s="2" customFormat="1" ht="16.8" customHeight="1">
      <c r="A357" s="39"/>
      <c r="B357" s="45"/>
      <c r="C357" s="307" t="s">
        <v>1</v>
      </c>
      <c r="D357" s="307" t="s">
        <v>963</v>
      </c>
      <c r="E357" s="18" t="s">
        <v>1</v>
      </c>
      <c r="F357" s="308">
        <v>-6.2560000000000002</v>
      </c>
      <c r="G357" s="39"/>
      <c r="H357" s="45"/>
    </row>
    <row r="358" s="2" customFormat="1" ht="16.8" customHeight="1">
      <c r="A358" s="39"/>
      <c r="B358" s="45"/>
      <c r="C358" s="307" t="s">
        <v>1</v>
      </c>
      <c r="D358" s="307" t="s">
        <v>964</v>
      </c>
      <c r="E358" s="18" t="s">
        <v>1</v>
      </c>
      <c r="F358" s="308">
        <v>-0.5</v>
      </c>
      <c r="G358" s="39"/>
      <c r="H358" s="45"/>
    </row>
    <row r="359" s="2" customFormat="1" ht="16.8" customHeight="1">
      <c r="A359" s="39"/>
      <c r="B359" s="45"/>
      <c r="C359" s="307" t="s">
        <v>130</v>
      </c>
      <c r="D359" s="307" t="s">
        <v>128</v>
      </c>
      <c r="E359" s="18" t="s">
        <v>1</v>
      </c>
      <c r="F359" s="308">
        <v>52.363999999999997</v>
      </c>
      <c r="G359" s="39"/>
      <c r="H359" s="45"/>
    </row>
    <row r="360" s="2" customFormat="1" ht="16.8" customHeight="1">
      <c r="A360" s="39"/>
      <c r="B360" s="45"/>
      <c r="C360" s="309" t="s">
        <v>1267</v>
      </c>
      <c r="D360" s="39"/>
      <c r="E360" s="39"/>
      <c r="F360" s="39"/>
      <c r="G360" s="39"/>
      <c r="H360" s="45"/>
    </row>
    <row r="361" s="2" customFormat="1">
      <c r="A361" s="39"/>
      <c r="B361" s="45"/>
      <c r="C361" s="307" t="s">
        <v>280</v>
      </c>
      <c r="D361" s="307" t="s">
        <v>281</v>
      </c>
      <c r="E361" s="18" t="s">
        <v>259</v>
      </c>
      <c r="F361" s="308">
        <v>15.709</v>
      </c>
      <c r="G361" s="39"/>
      <c r="H361" s="45"/>
    </row>
    <row r="362" s="2" customFormat="1">
      <c r="A362" s="39"/>
      <c r="B362" s="45"/>
      <c r="C362" s="307" t="s">
        <v>300</v>
      </c>
      <c r="D362" s="307" t="s">
        <v>301</v>
      </c>
      <c r="E362" s="18" t="s">
        <v>259</v>
      </c>
      <c r="F362" s="308">
        <v>36.655000000000001</v>
      </c>
      <c r="G362" s="39"/>
      <c r="H362" s="45"/>
    </row>
    <row r="363" s="2" customFormat="1">
      <c r="A363" s="39"/>
      <c r="B363" s="45"/>
      <c r="C363" s="307" t="s">
        <v>332</v>
      </c>
      <c r="D363" s="307" t="s">
        <v>333</v>
      </c>
      <c r="E363" s="18" t="s">
        <v>259</v>
      </c>
      <c r="F363" s="308">
        <v>15.709</v>
      </c>
      <c r="G363" s="39"/>
      <c r="H363" s="45"/>
    </row>
    <row r="364" s="2" customFormat="1" ht="16.8" customHeight="1">
      <c r="A364" s="39"/>
      <c r="B364" s="45"/>
      <c r="C364" s="307" t="s">
        <v>382</v>
      </c>
      <c r="D364" s="307" t="s">
        <v>383</v>
      </c>
      <c r="E364" s="18" t="s">
        <v>372</v>
      </c>
      <c r="F364" s="308">
        <v>35.073</v>
      </c>
      <c r="G364" s="39"/>
      <c r="H364" s="45"/>
    </row>
    <row r="365" s="2" customFormat="1" ht="26.4" customHeight="1">
      <c r="A365" s="39"/>
      <c r="B365" s="45"/>
      <c r="C365" s="302" t="s">
        <v>1269</v>
      </c>
      <c r="D365" s="302" t="s">
        <v>92</v>
      </c>
      <c r="E365" s="39"/>
      <c r="F365" s="39"/>
      <c r="G365" s="39"/>
      <c r="H365" s="45"/>
    </row>
    <row r="366" s="2" customFormat="1" ht="16.8" customHeight="1">
      <c r="A366" s="39"/>
      <c r="B366" s="45"/>
      <c r="C366" s="303" t="s">
        <v>102</v>
      </c>
      <c r="D366" s="304" t="s">
        <v>1</v>
      </c>
      <c r="E366" s="305" t="s">
        <v>1</v>
      </c>
      <c r="F366" s="306">
        <v>18</v>
      </c>
      <c r="G366" s="39"/>
      <c r="H366" s="45"/>
    </row>
    <row r="367" s="2" customFormat="1" ht="16.8" customHeight="1">
      <c r="A367" s="39"/>
      <c r="B367" s="45"/>
      <c r="C367" s="307" t="s">
        <v>1</v>
      </c>
      <c r="D367" s="307" t="s">
        <v>194</v>
      </c>
      <c r="E367" s="18" t="s">
        <v>1</v>
      </c>
      <c r="F367" s="308">
        <v>0</v>
      </c>
      <c r="G367" s="39"/>
      <c r="H367" s="45"/>
    </row>
    <row r="368" s="2" customFormat="1" ht="16.8" customHeight="1">
      <c r="A368" s="39"/>
      <c r="B368" s="45"/>
      <c r="C368" s="307" t="s">
        <v>102</v>
      </c>
      <c r="D368" s="307" t="s">
        <v>1084</v>
      </c>
      <c r="E368" s="18" t="s">
        <v>1</v>
      </c>
      <c r="F368" s="308">
        <v>18</v>
      </c>
      <c r="G368" s="39"/>
      <c r="H368" s="45"/>
    </row>
    <row r="369" s="2" customFormat="1" ht="16.8" customHeight="1">
      <c r="A369" s="39"/>
      <c r="B369" s="45"/>
      <c r="C369" s="309" t="s">
        <v>1267</v>
      </c>
      <c r="D369" s="39"/>
      <c r="E369" s="39"/>
      <c r="F369" s="39"/>
      <c r="G369" s="39"/>
      <c r="H369" s="45"/>
    </row>
    <row r="370" s="2" customFormat="1" ht="16.8" customHeight="1">
      <c r="A370" s="39"/>
      <c r="B370" s="45"/>
      <c r="C370" s="307" t="s">
        <v>205</v>
      </c>
      <c r="D370" s="307" t="s">
        <v>206</v>
      </c>
      <c r="E370" s="18" t="s">
        <v>189</v>
      </c>
      <c r="F370" s="308">
        <v>18</v>
      </c>
      <c r="G370" s="39"/>
      <c r="H370" s="45"/>
    </row>
    <row r="371" s="2" customFormat="1" ht="16.8" customHeight="1">
      <c r="A371" s="39"/>
      <c r="B371" s="45"/>
      <c r="C371" s="307" t="s">
        <v>476</v>
      </c>
      <c r="D371" s="307" t="s">
        <v>477</v>
      </c>
      <c r="E371" s="18" t="s">
        <v>189</v>
      </c>
      <c r="F371" s="308">
        <v>18</v>
      </c>
      <c r="G371" s="39"/>
      <c r="H371" s="45"/>
    </row>
    <row r="372" s="2" customFormat="1" ht="16.8" customHeight="1">
      <c r="A372" s="39"/>
      <c r="B372" s="45"/>
      <c r="C372" s="307" t="s">
        <v>501</v>
      </c>
      <c r="D372" s="307" t="s">
        <v>502</v>
      </c>
      <c r="E372" s="18" t="s">
        <v>189</v>
      </c>
      <c r="F372" s="308">
        <v>18</v>
      </c>
      <c r="G372" s="39"/>
      <c r="H372" s="45"/>
    </row>
    <row r="373" s="2" customFormat="1" ht="16.8" customHeight="1">
      <c r="A373" s="39"/>
      <c r="B373" s="45"/>
      <c r="C373" s="307" t="s">
        <v>481</v>
      </c>
      <c r="D373" s="307" t="s">
        <v>482</v>
      </c>
      <c r="E373" s="18" t="s">
        <v>189</v>
      </c>
      <c r="F373" s="308">
        <v>18</v>
      </c>
      <c r="G373" s="39"/>
      <c r="H373" s="45"/>
    </row>
    <row r="374" s="2" customFormat="1" ht="16.8" customHeight="1">
      <c r="A374" s="39"/>
      <c r="B374" s="45"/>
      <c r="C374" s="307" t="s">
        <v>489</v>
      </c>
      <c r="D374" s="307" t="s">
        <v>490</v>
      </c>
      <c r="E374" s="18" t="s">
        <v>189</v>
      </c>
      <c r="F374" s="308">
        <v>18</v>
      </c>
      <c r="G374" s="39"/>
      <c r="H374" s="45"/>
    </row>
    <row r="375" s="2" customFormat="1" ht="16.8" customHeight="1">
      <c r="A375" s="39"/>
      <c r="B375" s="45"/>
      <c r="C375" s="303" t="s">
        <v>139</v>
      </c>
      <c r="D375" s="304" t="s">
        <v>1</v>
      </c>
      <c r="E375" s="305" t="s">
        <v>1</v>
      </c>
      <c r="F375" s="306">
        <v>18</v>
      </c>
      <c r="G375" s="39"/>
      <c r="H375" s="45"/>
    </row>
    <row r="376" s="2" customFormat="1" ht="16.8" customHeight="1">
      <c r="A376" s="39"/>
      <c r="B376" s="45"/>
      <c r="C376" s="307" t="s">
        <v>1</v>
      </c>
      <c r="D376" s="307" t="s">
        <v>194</v>
      </c>
      <c r="E376" s="18" t="s">
        <v>1</v>
      </c>
      <c r="F376" s="308">
        <v>0</v>
      </c>
      <c r="G376" s="39"/>
      <c r="H376" s="45"/>
    </row>
    <row r="377" s="2" customFormat="1" ht="16.8" customHeight="1">
      <c r="A377" s="39"/>
      <c r="B377" s="45"/>
      <c r="C377" s="307" t="s">
        <v>139</v>
      </c>
      <c r="D377" s="307" t="s">
        <v>1084</v>
      </c>
      <c r="E377" s="18" t="s">
        <v>1</v>
      </c>
      <c r="F377" s="308">
        <v>18</v>
      </c>
      <c r="G377" s="39"/>
      <c r="H377" s="45"/>
    </row>
    <row r="378" s="2" customFormat="1" ht="16.8" customHeight="1">
      <c r="A378" s="39"/>
      <c r="B378" s="45"/>
      <c r="C378" s="309" t="s">
        <v>1267</v>
      </c>
      <c r="D378" s="39"/>
      <c r="E378" s="39"/>
      <c r="F378" s="39"/>
      <c r="G378" s="39"/>
      <c r="H378" s="45"/>
    </row>
    <row r="379" s="2" customFormat="1" ht="16.8" customHeight="1">
      <c r="A379" s="39"/>
      <c r="B379" s="45"/>
      <c r="C379" s="307" t="s">
        <v>211</v>
      </c>
      <c r="D379" s="307" t="s">
        <v>1085</v>
      </c>
      <c r="E379" s="18" t="s">
        <v>189</v>
      </c>
      <c r="F379" s="308">
        <v>18</v>
      </c>
      <c r="G379" s="39"/>
      <c r="H379" s="45"/>
    </row>
    <row r="380" s="2" customFormat="1" ht="16.8" customHeight="1">
      <c r="A380" s="39"/>
      <c r="B380" s="45"/>
      <c r="C380" s="307" t="s">
        <v>493</v>
      </c>
      <c r="D380" s="307" t="s">
        <v>494</v>
      </c>
      <c r="E380" s="18" t="s">
        <v>189</v>
      </c>
      <c r="F380" s="308">
        <v>18</v>
      </c>
      <c r="G380" s="39"/>
      <c r="H380" s="45"/>
    </row>
    <row r="381" s="2" customFormat="1">
      <c r="A381" s="39"/>
      <c r="B381" s="45"/>
      <c r="C381" s="307" t="s">
        <v>497</v>
      </c>
      <c r="D381" s="307" t="s">
        <v>498</v>
      </c>
      <c r="E381" s="18" t="s">
        <v>189</v>
      </c>
      <c r="F381" s="308">
        <v>18</v>
      </c>
      <c r="G381" s="39"/>
      <c r="H381" s="45"/>
    </row>
    <row r="382" s="2" customFormat="1" ht="16.8" customHeight="1">
      <c r="A382" s="39"/>
      <c r="B382" s="45"/>
      <c r="C382" s="303" t="s">
        <v>99</v>
      </c>
      <c r="D382" s="304" t="s">
        <v>100</v>
      </c>
      <c r="E382" s="305" t="s">
        <v>1</v>
      </c>
      <c r="F382" s="306">
        <v>0</v>
      </c>
      <c r="G382" s="39"/>
      <c r="H382" s="45"/>
    </row>
    <row r="383" s="2" customFormat="1" ht="16.8" customHeight="1">
      <c r="A383" s="39"/>
      <c r="B383" s="45"/>
      <c r="C383" s="303" t="s">
        <v>105</v>
      </c>
      <c r="D383" s="304" t="s">
        <v>100</v>
      </c>
      <c r="E383" s="305" t="s">
        <v>1</v>
      </c>
      <c r="F383" s="306">
        <v>0</v>
      </c>
      <c r="G383" s="39"/>
      <c r="H383" s="45"/>
    </row>
    <row r="384" s="2" customFormat="1" ht="16.8" customHeight="1">
      <c r="A384" s="39"/>
      <c r="B384" s="45"/>
      <c r="C384" s="303" t="s">
        <v>107</v>
      </c>
      <c r="D384" s="304" t="s">
        <v>1</v>
      </c>
      <c r="E384" s="305" t="s">
        <v>1</v>
      </c>
      <c r="F384" s="306">
        <v>11.880000000000001</v>
      </c>
      <c r="G384" s="39"/>
      <c r="H384" s="45"/>
    </row>
    <row r="385" s="2" customFormat="1" ht="16.8" customHeight="1">
      <c r="A385" s="39"/>
      <c r="B385" s="45"/>
      <c r="C385" s="307" t="s">
        <v>107</v>
      </c>
      <c r="D385" s="307" t="s">
        <v>1207</v>
      </c>
      <c r="E385" s="18" t="s">
        <v>1</v>
      </c>
      <c r="F385" s="308">
        <v>11.880000000000001</v>
      </c>
      <c r="G385" s="39"/>
      <c r="H385" s="45"/>
    </row>
    <row r="386" s="2" customFormat="1" ht="16.8" customHeight="1">
      <c r="A386" s="39"/>
      <c r="B386" s="45"/>
      <c r="C386" s="309" t="s">
        <v>1267</v>
      </c>
      <c r="D386" s="39"/>
      <c r="E386" s="39"/>
      <c r="F386" s="39"/>
      <c r="G386" s="39"/>
      <c r="H386" s="45"/>
    </row>
    <row r="387" s="2" customFormat="1" ht="16.8" customHeight="1">
      <c r="A387" s="39"/>
      <c r="B387" s="45"/>
      <c r="C387" s="307" t="s">
        <v>840</v>
      </c>
      <c r="D387" s="307" t="s">
        <v>841</v>
      </c>
      <c r="E387" s="18" t="s">
        <v>378</v>
      </c>
      <c r="F387" s="308">
        <v>11.880000000000001</v>
      </c>
      <c r="G387" s="39"/>
      <c r="H387" s="45"/>
    </row>
    <row r="388" s="2" customFormat="1" ht="16.8" customHeight="1">
      <c r="A388" s="39"/>
      <c r="B388" s="45"/>
      <c r="C388" s="307" t="s">
        <v>845</v>
      </c>
      <c r="D388" s="307" t="s">
        <v>846</v>
      </c>
      <c r="E388" s="18" t="s">
        <v>378</v>
      </c>
      <c r="F388" s="308">
        <v>23.760000000000002</v>
      </c>
      <c r="G388" s="39"/>
      <c r="H388" s="45"/>
    </row>
    <row r="389" s="2" customFormat="1" ht="16.8" customHeight="1">
      <c r="A389" s="39"/>
      <c r="B389" s="45"/>
      <c r="C389" s="307" t="s">
        <v>851</v>
      </c>
      <c r="D389" s="307" t="s">
        <v>852</v>
      </c>
      <c r="E389" s="18" t="s">
        <v>378</v>
      </c>
      <c r="F389" s="308">
        <v>11.880000000000001</v>
      </c>
      <c r="G389" s="39"/>
      <c r="H389" s="45"/>
    </row>
    <row r="390" s="2" customFormat="1" ht="16.8" customHeight="1">
      <c r="A390" s="39"/>
      <c r="B390" s="45"/>
      <c r="C390" s="303" t="s">
        <v>109</v>
      </c>
      <c r="D390" s="304" t="s">
        <v>1</v>
      </c>
      <c r="E390" s="305" t="s">
        <v>1</v>
      </c>
      <c r="F390" s="306">
        <v>81.599999999999994</v>
      </c>
      <c r="G390" s="39"/>
      <c r="H390" s="45"/>
    </row>
    <row r="391" s="2" customFormat="1" ht="16.8" customHeight="1">
      <c r="A391" s="39"/>
      <c r="B391" s="45"/>
      <c r="C391" s="307" t="s">
        <v>1</v>
      </c>
      <c r="D391" s="307" t="s">
        <v>194</v>
      </c>
      <c r="E391" s="18" t="s">
        <v>1</v>
      </c>
      <c r="F391" s="308">
        <v>0</v>
      </c>
      <c r="G391" s="39"/>
      <c r="H391" s="45"/>
    </row>
    <row r="392" s="2" customFormat="1" ht="16.8" customHeight="1">
      <c r="A392" s="39"/>
      <c r="B392" s="45"/>
      <c r="C392" s="307" t="s">
        <v>1</v>
      </c>
      <c r="D392" s="307" t="s">
        <v>1098</v>
      </c>
      <c r="E392" s="18" t="s">
        <v>1</v>
      </c>
      <c r="F392" s="308">
        <v>81.599999999999994</v>
      </c>
      <c r="G392" s="39"/>
      <c r="H392" s="45"/>
    </row>
    <row r="393" s="2" customFormat="1" ht="16.8" customHeight="1">
      <c r="A393" s="39"/>
      <c r="B393" s="45"/>
      <c r="C393" s="307" t="s">
        <v>109</v>
      </c>
      <c r="D393" s="307" t="s">
        <v>128</v>
      </c>
      <c r="E393" s="18" t="s">
        <v>1</v>
      </c>
      <c r="F393" s="308">
        <v>81.599999999999994</v>
      </c>
      <c r="G393" s="39"/>
      <c r="H393" s="45"/>
    </row>
    <row r="394" s="2" customFormat="1" ht="16.8" customHeight="1">
      <c r="A394" s="39"/>
      <c r="B394" s="45"/>
      <c r="C394" s="309" t="s">
        <v>1267</v>
      </c>
      <c r="D394" s="39"/>
      <c r="E394" s="39"/>
      <c r="F394" s="39"/>
      <c r="G394" s="39"/>
      <c r="H394" s="45"/>
    </row>
    <row r="395" s="2" customFormat="1" ht="16.8" customHeight="1">
      <c r="A395" s="39"/>
      <c r="B395" s="45"/>
      <c r="C395" s="307" t="s">
        <v>309</v>
      </c>
      <c r="D395" s="307" t="s">
        <v>310</v>
      </c>
      <c r="E395" s="18" t="s">
        <v>189</v>
      </c>
      <c r="F395" s="308">
        <v>81.599999999999994</v>
      </c>
      <c r="G395" s="39"/>
      <c r="H395" s="45"/>
    </row>
    <row r="396" s="2" customFormat="1" ht="16.8" customHeight="1">
      <c r="A396" s="39"/>
      <c r="B396" s="45"/>
      <c r="C396" s="307" t="s">
        <v>318</v>
      </c>
      <c r="D396" s="307" t="s">
        <v>319</v>
      </c>
      <c r="E396" s="18" t="s">
        <v>189</v>
      </c>
      <c r="F396" s="308">
        <v>81.599999999999994</v>
      </c>
      <c r="G396" s="39"/>
      <c r="H396" s="45"/>
    </row>
    <row r="397" s="2" customFormat="1" ht="16.8" customHeight="1">
      <c r="A397" s="39"/>
      <c r="B397" s="45"/>
      <c r="C397" s="303" t="s">
        <v>136</v>
      </c>
      <c r="D397" s="304" t="s">
        <v>1</v>
      </c>
      <c r="E397" s="305" t="s">
        <v>1</v>
      </c>
      <c r="F397" s="306">
        <v>40</v>
      </c>
      <c r="G397" s="39"/>
      <c r="H397" s="45"/>
    </row>
    <row r="398" s="2" customFormat="1" ht="16.8" customHeight="1">
      <c r="A398" s="39"/>
      <c r="B398" s="45"/>
      <c r="C398" s="307" t="s">
        <v>1</v>
      </c>
      <c r="D398" s="307" t="s">
        <v>1127</v>
      </c>
      <c r="E398" s="18" t="s">
        <v>1</v>
      </c>
      <c r="F398" s="308">
        <v>0</v>
      </c>
      <c r="G398" s="39"/>
      <c r="H398" s="45"/>
    </row>
    <row r="399" s="2" customFormat="1" ht="16.8" customHeight="1">
      <c r="A399" s="39"/>
      <c r="B399" s="45"/>
      <c r="C399" s="307" t="s">
        <v>1</v>
      </c>
      <c r="D399" s="307" t="s">
        <v>1128</v>
      </c>
      <c r="E399" s="18" t="s">
        <v>1</v>
      </c>
      <c r="F399" s="308">
        <v>40</v>
      </c>
      <c r="G399" s="39"/>
      <c r="H399" s="45"/>
    </row>
    <row r="400" s="2" customFormat="1" ht="16.8" customHeight="1">
      <c r="A400" s="39"/>
      <c r="B400" s="45"/>
      <c r="C400" s="307" t="s">
        <v>136</v>
      </c>
      <c r="D400" s="307" t="s">
        <v>128</v>
      </c>
      <c r="E400" s="18" t="s">
        <v>1</v>
      </c>
      <c r="F400" s="308">
        <v>40</v>
      </c>
      <c r="G400" s="39"/>
      <c r="H400" s="45"/>
    </row>
    <row r="401" s="2" customFormat="1" ht="16.8" customHeight="1">
      <c r="A401" s="39"/>
      <c r="B401" s="45"/>
      <c r="C401" s="309" t="s">
        <v>1267</v>
      </c>
      <c r="D401" s="39"/>
      <c r="E401" s="39"/>
      <c r="F401" s="39"/>
      <c r="G401" s="39"/>
      <c r="H401" s="45"/>
    </row>
    <row r="402" s="2" customFormat="1" ht="16.8" customHeight="1">
      <c r="A402" s="39"/>
      <c r="B402" s="45"/>
      <c r="C402" s="307" t="s">
        <v>1008</v>
      </c>
      <c r="D402" s="307" t="s">
        <v>1125</v>
      </c>
      <c r="E402" s="18" t="s">
        <v>217</v>
      </c>
      <c r="F402" s="308">
        <v>40</v>
      </c>
      <c r="G402" s="39"/>
      <c r="H402" s="45"/>
    </row>
    <row r="403" s="2" customFormat="1" ht="16.8" customHeight="1">
      <c r="A403" s="39"/>
      <c r="B403" s="45"/>
      <c r="C403" s="307" t="s">
        <v>537</v>
      </c>
      <c r="D403" s="307" t="s">
        <v>538</v>
      </c>
      <c r="E403" s="18" t="s">
        <v>217</v>
      </c>
      <c r="F403" s="308">
        <v>40.600000000000001</v>
      </c>
      <c r="G403" s="39"/>
      <c r="H403" s="45"/>
    </row>
    <row r="404" s="2" customFormat="1" ht="16.8" customHeight="1">
      <c r="A404" s="39"/>
      <c r="B404" s="45"/>
      <c r="C404" s="303" t="s">
        <v>1079</v>
      </c>
      <c r="D404" s="304" t="s">
        <v>1</v>
      </c>
      <c r="E404" s="305" t="s">
        <v>1</v>
      </c>
      <c r="F404" s="306">
        <v>100</v>
      </c>
      <c r="G404" s="39"/>
      <c r="H404" s="45"/>
    </row>
    <row r="405" s="2" customFormat="1" ht="16.8" customHeight="1">
      <c r="A405" s="39"/>
      <c r="B405" s="45"/>
      <c r="C405" s="307" t="s">
        <v>1</v>
      </c>
      <c r="D405" s="307" t="s">
        <v>1127</v>
      </c>
      <c r="E405" s="18" t="s">
        <v>1</v>
      </c>
      <c r="F405" s="308">
        <v>0</v>
      </c>
      <c r="G405" s="39"/>
      <c r="H405" s="45"/>
    </row>
    <row r="406" s="2" customFormat="1" ht="16.8" customHeight="1">
      <c r="A406" s="39"/>
      <c r="B406" s="45"/>
      <c r="C406" s="307" t="s">
        <v>1</v>
      </c>
      <c r="D406" s="307" t="s">
        <v>1133</v>
      </c>
      <c r="E406" s="18" t="s">
        <v>1</v>
      </c>
      <c r="F406" s="308">
        <v>100</v>
      </c>
      <c r="G406" s="39"/>
      <c r="H406" s="45"/>
    </row>
    <row r="407" s="2" customFormat="1" ht="16.8" customHeight="1">
      <c r="A407" s="39"/>
      <c r="B407" s="45"/>
      <c r="C407" s="307" t="s">
        <v>1079</v>
      </c>
      <c r="D407" s="307" t="s">
        <v>128</v>
      </c>
      <c r="E407" s="18" t="s">
        <v>1</v>
      </c>
      <c r="F407" s="308">
        <v>100</v>
      </c>
      <c r="G407" s="39"/>
      <c r="H407" s="45"/>
    </row>
    <row r="408" s="2" customFormat="1" ht="16.8" customHeight="1">
      <c r="A408" s="39"/>
      <c r="B408" s="45"/>
      <c r="C408" s="309" t="s">
        <v>1267</v>
      </c>
      <c r="D408" s="39"/>
      <c r="E408" s="39"/>
      <c r="F408" s="39"/>
      <c r="G408" s="39"/>
      <c r="H408" s="45"/>
    </row>
    <row r="409" s="2" customFormat="1" ht="16.8" customHeight="1">
      <c r="A409" s="39"/>
      <c r="B409" s="45"/>
      <c r="C409" s="307" t="s">
        <v>1130</v>
      </c>
      <c r="D409" s="307" t="s">
        <v>1131</v>
      </c>
      <c r="E409" s="18" t="s">
        <v>217</v>
      </c>
      <c r="F409" s="308">
        <v>100</v>
      </c>
      <c r="G409" s="39"/>
      <c r="H409" s="45"/>
    </row>
    <row r="410" s="2" customFormat="1" ht="16.8" customHeight="1">
      <c r="A410" s="39"/>
      <c r="B410" s="45"/>
      <c r="C410" s="307" t="s">
        <v>1134</v>
      </c>
      <c r="D410" s="307" t="s">
        <v>1135</v>
      </c>
      <c r="E410" s="18" t="s">
        <v>217</v>
      </c>
      <c r="F410" s="308">
        <v>101.5</v>
      </c>
      <c r="G410" s="39"/>
      <c r="H410" s="45"/>
    </row>
    <row r="411" s="2" customFormat="1" ht="16.8" customHeight="1">
      <c r="A411" s="39"/>
      <c r="B411" s="45"/>
      <c r="C411" s="303" t="s">
        <v>145</v>
      </c>
      <c r="D411" s="304" t="s">
        <v>1</v>
      </c>
      <c r="E411" s="305" t="s">
        <v>1</v>
      </c>
      <c r="F411" s="306">
        <v>48</v>
      </c>
      <c r="G411" s="39"/>
      <c r="H411" s="45"/>
    </row>
    <row r="412" s="2" customFormat="1" ht="16.8" customHeight="1">
      <c r="A412" s="39"/>
      <c r="B412" s="45"/>
      <c r="C412" s="307" t="s">
        <v>1</v>
      </c>
      <c r="D412" s="307" t="s">
        <v>1199</v>
      </c>
      <c r="E412" s="18" t="s">
        <v>1</v>
      </c>
      <c r="F412" s="308">
        <v>0</v>
      </c>
      <c r="G412" s="39"/>
      <c r="H412" s="45"/>
    </row>
    <row r="413" s="2" customFormat="1" ht="16.8" customHeight="1">
      <c r="A413" s="39"/>
      <c r="B413" s="45"/>
      <c r="C413" s="307" t="s">
        <v>1</v>
      </c>
      <c r="D413" s="307" t="s">
        <v>1200</v>
      </c>
      <c r="E413" s="18" t="s">
        <v>1</v>
      </c>
      <c r="F413" s="308">
        <v>48</v>
      </c>
      <c r="G413" s="39"/>
      <c r="H413" s="45"/>
    </row>
    <row r="414" s="2" customFormat="1" ht="16.8" customHeight="1">
      <c r="A414" s="39"/>
      <c r="B414" s="45"/>
      <c r="C414" s="307" t="s">
        <v>145</v>
      </c>
      <c r="D414" s="307" t="s">
        <v>128</v>
      </c>
      <c r="E414" s="18" t="s">
        <v>1</v>
      </c>
      <c r="F414" s="308">
        <v>48</v>
      </c>
      <c r="G414" s="39"/>
      <c r="H414" s="45"/>
    </row>
    <row r="415" s="2" customFormat="1" ht="16.8" customHeight="1">
      <c r="A415" s="39"/>
      <c r="B415" s="45"/>
      <c r="C415" s="309" t="s">
        <v>1267</v>
      </c>
      <c r="D415" s="39"/>
      <c r="E415" s="39"/>
      <c r="F415" s="39"/>
      <c r="G415" s="39"/>
      <c r="H415" s="45"/>
    </row>
    <row r="416" s="2" customFormat="1" ht="16.8" customHeight="1">
      <c r="A416" s="39"/>
      <c r="B416" s="45"/>
      <c r="C416" s="307" t="s">
        <v>802</v>
      </c>
      <c r="D416" s="307" t="s">
        <v>803</v>
      </c>
      <c r="E416" s="18" t="s">
        <v>217</v>
      </c>
      <c r="F416" s="308">
        <v>48</v>
      </c>
      <c r="G416" s="39"/>
      <c r="H416" s="45"/>
    </row>
    <row r="417" s="2" customFormat="1" ht="16.8" customHeight="1">
      <c r="A417" s="39"/>
      <c r="B417" s="45"/>
      <c r="C417" s="307" t="s">
        <v>806</v>
      </c>
      <c r="D417" s="307" t="s">
        <v>807</v>
      </c>
      <c r="E417" s="18" t="s">
        <v>217</v>
      </c>
      <c r="F417" s="308">
        <v>48</v>
      </c>
      <c r="G417" s="39"/>
      <c r="H417" s="45"/>
    </row>
    <row r="418" s="2" customFormat="1" ht="16.8" customHeight="1">
      <c r="A418" s="39"/>
      <c r="B418" s="45"/>
      <c r="C418" s="307" t="s">
        <v>810</v>
      </c>
      <c r="D418" s="307" t="s">
        <v>811</v>
      </c>
      <c r="E418" s="18" t="s">
        <v>217</v>
      </c>
      <c r="F418" s="308">
        <v>48</v>
      </c>
      <c r="G418" s="39"/>
      <c r="H418" s="45"/>
    </row>
    <row r="419" s="2" customFormat="1" ht="16.8" customHeight="1">
      <c r="A419" s="39"/>
      <c r="B419" s="45"/>
      <c r="C419" s="303" t="s">
        <v>114</v>
      </c>
      <c r="D419" s="304" t="s">
        <v>1</v>
      </c>
      <c r="E419" s="305" t="s">
        <v>1</v>
      </c>
      <c r="F419" s="306">
        <v>23.399999999999999</v>
      </c>
      <c r="G419" s="39"/>
      <c r="H419" s="45"/>
    </row>
    <row r="420" s="2" customFormat="1" ht="16.8" customHeight="1">
      <c r="A420" s="39"/>
      <c r="B420" s="45"/>
      <c r="C420" s="307" t="s">
        <v>1</v>
      </c>
      <c r="D420" s="307" t="s">
        <v>194</v>
      </c>
      <c r="E420" s="18" t="s">
        <v>1</v>
      </c>
      <c r="F420" s="308">
        <v>0</v>
      </c>
      <c r="G420" s="39"/>
      <c r="H420" s="45"/>
    </row>
    <row r="421" s="2" customFormat="1" ht="16.8" customHeight="1">
      <c r="A421" s="39"/>
      <c r="B421" s="45"/>
      <c r="C421" s="307" t="s">
        <v>1</v>
      </c>
      <c r="D421" s="307" t="s">
        <v>419</v>
      </c>
      <c r="E421" s="18" t="s">
        <v>1</v>
      </c>
      <c r="F421" s="308">
        <v>0</v>
      </c>
      <c r="G421" s="39"/>
      <c r="H421" s="45"/>
    </row>
    <row r="422" s="2" customFormat="1" ht="16.8" customHeight="1">
      <c r="A422" s="39"/>
      <c r="B422" s="45"/>
      <c r="C422" s="307" t="s">
        <v>1</v>
      </c>
      <c r="D422" s="307" t="s">
        <v>120</v>
      </c>
      <c r="E422" s="18" t="s">
        <v>1</v>
      </c>
      <c r="F422" s="308">
        <v>23.399999999999999</v>
      </c>
      <c r="G422" s="39"/>
      <c r="H422" s="45"/>
    </row>
    <row r="423" s="2" customFormat="1" ht="16.8" customHeight="1">
      <c r="A423" s="39"/>
      <c r="B423" s="45"/>
      <c r="C423" s="307" t="s">
        <v>114</v>
      </c>
      <c r="D423" s="307" t="s">
        <v>128</v>
      </c>
      <c r="E423" s="18" t="s">
        <v>1</v>
      </c>
      <c r="F423" s="308">
        <v>23.399999999999999</v>
      </c>
      <c r="G423" s="39"/>
      <c r="H423" s="45"/>
    </row>
    <row r="424" s="2" customFormat="1" ht="16.8" customHeight="1">
      <c r="A424" s="39"/>
      <c r="B424" s="45"/>
      <c r="C424" s="309" t="s">
        <v>1267</v>
      </c>
      <c r="D424" s="39"/>
      <c r="E424" s="39"/>
      <c r="F424" s="39"/>
      <c r="G424" s="39"/>
      <c r="H424" s="45"/>
    </row>
    <row r="425" s="2" customFormat="1" ht="16.8" customHeight="1">
      <c r="A425" s="39"/>
      <c r="B425" s="45"/>
      <c r="C425" s="307" t="s">
        <v>360</v>
      </c>
      <c r="D425" s="307" t="s">
        <v>361</v>
      </c>
      <c r="E425" s="18" t="s">
        <v>259</v>
      </c>
      <c r="F425" s="308">
        <v>23.399999999999999</v>
      </c>
      <c r="G425" s="39"/>
      <c r="H425" s="45"/>
    </row>
    <row r="426" s="2" customFormat="1">
      <c r="A426" s="39"/>
      <c r="B426" s="45"/>
      <c r="C426" s="307" t="s">
        <v>422</v>
      </c>
      <c r="D426" s="307" t="s">
        <v>423</v>
      </c>
      <c r="E426" s="18" t="s">
        <v>259</v>
      </c>
      <c r="F426" s="308">
        <v>23.399999999999999</v>
      </c>
      <c r="G426" s="39"/>
      <c r="H426" s="45"/>
    </row>
    <row r="427" s="2" customFormat="1" ht="16.8" customHeight="1">
      <c r="A427" s="39"/>
      <c r="B427" s="45"/>
      <c r="C427" s="303" t="s">
        <v>117</v>
      </c>
      <c r="D427" s="304" t="s">
        <v>118</v>
      </c>
      <c r="E427" s="305" t="s">
        <v>1</v>
      </c>
      <c r="F427" s="306">
        <v>-1.857</v>
      </c>
      <c r="G427" s="39"/>
      <c r="H427" s="45"/>
    </row>
    <row r="428" s="2" customFormat="1" ht="16.8" customHeight="1">
      <c r="A428" s="39"/>
      <c r="B428" s="45"/>
      <c r="C428" s="307" t="s">
        <v>117</v>
      </c>
      <c r="D428" s="307" t="s">
        <v>399</v>
      </c>
      <c r="E428" s="18" t="s">
        <v>1</v>
      </c>
      <c r="F428" s="308">
        <v>-1.857</v>
      </c>
      <c r="G428" s="39"/>
      <c r="H428" s="45"/>
    </row>
    <row r="429" s="2" customFormat="1" ht="16.8" customHeight="1">
      <c r="A429" s="39"/>
      <c r="B429" s="45"/>
      <c r="C429" s="303" t="s">
        <v>120</v>
      </c>
      <c r="D429" s="304" t="s">
        <v>1</v>
      </c>
      <c r="E429" s="305" t="s">
        <v>1</v>
      </c>
      <c r="F429" s="306">
        <v>23.399999999999999</v>
      </c>
      <c r="G429" s="39"/>
      <c r="H429" s="45"/>
    </row>
    <row r="430" s="2" customFormat="1" ht="16.8" customHeight="1">
      <c r="A430" s="39"/>
      <c r="B430" s="45"/>
      <c r="C430" s="307" t="s">
        <v>120</v>
      </c>
      <c r="D430" s="307" t="s">
        <v>130</v>
      </c>
      <c r="E430" s="18" t="s">
        <v>1</v>
      </c>
      <c r="F430" s="308">
        <v>23.399999999999999</v>
      </c>
      <c r="G430" s="39"/>
      <c r="H430" s="45"/>
    </row>
    <row r="431" s="2" customFormat="1" ht="16.8" customHeight="1">
      <c r="A431" s="39"/>
      <c r="B431" s="45"/>
      <c r="C431" s="309" t="s">
        <v>1267</v>
      </c>
      <c r="D431" s="39"/>
      <c r="E431" s="39"/>
      <c r="F431" s="39"/>
      <c r="G431" s="39"/>
      <c r="H431" s="45"/>
    </row>
    <row r="432" s="2" customFormat="1">
      <c r="A432" s="39"/>
      <c r="B432" s="45"/>
      <c r="C432" s="307" t="s">
        <v>332</v>
      </c>
      <c r="D432" s="307" t="s">
        <v>333</v>
      </c>
      <c r="E432" s="18" t="s">
        <v>259</v>
      </c>
      <c r="F432" s="308">
        <v>7.0199999999999996</v>
      </c>
      <c r="G432" s="39"/>
      <c r="H432" s="45"/>
    </row>
    <row r="433" s="2" customFormat="1" ht="16.8" customHeight="1">
      <c r="A433" s="39"/>
      <c r="B433" s="45"/>
      <c r="C433" s="307" t="s">
        <v>360</v>
      </c>
      <c r="D433" s="307" t="s">
        <v>361</v>
      </c>
      <c r="E433" s="18" t="s">
        <v>259</v>
      </c>
      <c r="F433" s="308">
        <v>23.399999999999999</v>
      </c>
      <c r="G433" s="39"/>
      <c r="H433" s="45"/>
    </row>
    <row r="434" s="2" customFormat="1" ht="16.8" customHeight="1">
      <c r="A434" s="39"/>
      <c r="B434" s="45"/>
      <c r="C434" s="307" t="s">
        <v>402</v>
      </c>
      <c r="D434" s="307" t="s">
        <v>403</v>
      </c>
      <c r="E434" s="18" t="s">
        <v>378</v>
      </c>
      <c r="F434" s="308">
        <v>42.119999999999997</v>
      </c>
      <c r="G434" s="39"/>
      <c r="H434" s="45"/>
    </row>
    <row r="435" s="2" customFormat="1" ht="16.8" customHeight="1">
      <c r="A435" s="39"/>
      <c r="B435" s="45"/>
      <c r="C435" s="303" t="s">
        <v>125</v>
      </c>
      <c r="D435" s="304" t="s">
        <v>1</v>
      </c>
      <c r="E435" s="305" t="s">
        <v>1</v>
      </c>
      <c r="F435" s="306">
        <v>23.399999999999999</v>
      </c>
      <c r="G435" s="39"/>
      <c r="H435" s="45"/>
    </row>
    <row r="436" s="2" customFormat="1" ht="16.8" customHeight="1">
      <c r="A436" s="39"/>
      <c r="B436" s="45"/>
      <c r="C436" s="307" t="s">
        <v>125</v>
      </c>
      <c r="D436" s="307" t="s">
        <v>130</v>
      </c>
      <c r="E436" s="18" t="s">
        <v>1</v>
      </c>
      <c r="F436" s="308">
        <v>23.399999999999999</v>
      </c>
      <c r="G436" s="39"/>
      <c r="H436" s="45"/>
    </row>
    <row r="437" s="2" customFormat="1" ht="16.8" customHeight="1">
      <c r="A437" s="39"/>
      <c r="B437" s="45"/>
      <c r="C437" s="309" t="s">
        <v>1267</v>
      </c>
      <c r="D437" s="39"/>
      <c r="E437" s="39"/>
      <c r="F437" s="39"/>
      <c r="G437" s="39"/>
      <c r="H437" s="45"/>
    </row>
    <row r="438" s="2" customFormat="1">
      <c r="A438" s="39"/>
      <c r="B438" s="45"/>
      <c r="C438" s="307" t="s">
        <v>332</v>
      </c>
      <c r="D438" s="307" t="s">
        <v>333</v>
      </c>
      <c r="E438" s="18" t="s">
        <v>259</v>
      </c>
      <c r="F438" s="308">
        <v>7.0199999999999996</v>
      </c>
      <c r="G438" s="39"/>
      <c r="H438" s="45"/>
    </row>
    <row r="439" s="2" customFormat="1">
      <c r="A439" s="39"/>
      <c r="B439" s="45"/>
      <c r="C439" s="307" t="s">
        <v>355</v>
      </c>
      <c r="D439" s="307" t="s">
        <v>356</v>
      </c>
      <c r="E439" s="18" t="s">
        <v>259</v>
      </c>
      <c r="F439" s="308">
        <v>16.379999999999999</v>
      </c>
      <c r="G439" s="39"/>
      <c r="H439" s="45"/>
    </row>
    <row r="440" s="2" customFormat="1" ht="16.8" customHeight="1">
      <c r="A440" s="39"/>
      <c r="B440" s="45"/>
      <c r="C440" s="307" t="s">
        <v>360</v>
      </c>
      <c r="D440" s="307" t="s">
        <v>361</v>
      </c>
      <c r="E440" s="18" t="s">
        <v>259</v>
      </c>
      <c r="F440" s="308">
        <v>7.0199999999999996</v>
      </c>
      <c r="G440" s="39"/>
      <c r="H440" s="45"/>
    </row>
    <row r="441" s="2" customFormat="1" ht="16.8" customHeight="1">
      <c r="A441" s="39"/>
      <c r="B441" s="45"/>
      <c r="C441" s="307" t="s">
        <v>365</v>
      </c>
      <c r="D441" s="307" t="s">
        <v>366</v>
      </c>
      <c r="E441" s="18" t="s">
        <v>259</v>
      </c>
      <c r="F441" s="308">
        <v>16.379999999999999</v>
      </c>
      <c r="G441" s="39"/>
      <c r="H441" s="45"/>
    </row>
    <row r="442" s="2" customFormat="1" ht="16.8" customHeight="1">
      <c r="A442" s="39"/>
      <c r="B442" s="45"/>
      <c r="C442" s="307" t="s">
        <v>370</v>
      </c>
      <c r="D442" s="307" t="s">
        <v>371</v>
      </c>
      <c r="E442" s="18" t="s">
        <v>372</v>
      </c>
      <c r="F442" s="308">
        <v>23.399999999999999</v>
      </c>
      <c r="G442" s="39"/>
      <c r="H442" s="45"/>
    </row>
    <row r="443" s="2" customFormat="1">
      <c r="A443" s="39"/>
      <c r="B443" s="45"/>
      <c r="C443" s="307" t="s">
        <v>376</v>
      </c>
      <c r="D443" s="307" t="s">
        <v>377</v>
      </c>
      <c r="E443" s="18" t="s">
        <v>378</v>
      </c>
      <c r="F443" s="308">
        <v>42.119999999999997</v>
      </c>
      <c r="G443" s="39"/>
      <c r="H443" s="45"/>
    </row>
    <row r="444" s="2" customFormat="1" ht="16.8" customHeight="1">
      <c r="A444" s="39"/>
      <c r="B444" s="45"/>
      <c r="C444" s="303" t="s">
        <v>130</v>
      </c>
      <c r="D444" s="304" t="s">
        <v>1</v>
      </c>
      <c r="E444" s="305" t="s">
        <v>1</v>
      </c>
      <c r="F444" s="306">
        <v>23.399999999999999</v>
      </c>
      <c r="G444" s="39"/>
      <c r="H444" s="45"/>
    </row>
    <row r="445" s="2" customFormat="1" ht="16.8" customHeight="1">
      <c r="A445" s="39"/>
      <c r="B445" s="45"/>
      <c r="C445" s="307" t="s">
        <v>1</v>
      </c>
      <c r="D445" s="307" t="s">
        <v>194</v>
      </c>
      <c r="E445" s="18" t="s">
        <v>1</v>
      </c>
      <c r="F445" s="308">
        <v>0</v>
      </c>
      <c r="G445" s="39"/>
      <c r="H445" s="45"/>
    </row>
    <row r="446" s="2" customFormat="1" ht="16.8" customHeight="1">
      <c r="A446" s="39"/>
      <c r="B446" s="45"/>
      <c r="C446" s="307" t="s">
        <v>1</v>
      </c>
      <c r="D446" s="307" t="s">
        <v>283</v>
      </c>
      <c r="E446" s="18" t="s">
        <v>1</v>
      </c>
      <c r="F446" s="308">
        <v>0</v>
      </c>
      <c r="G446" s="39"/>
      <c r="H446" s="45"/>
    </row>
    <row r="447" s="2" customFormat="1" ht="16.8" customHeight="1">
      <c r="A447" s="39"/>
      <c r="B447" s="45"/>
      <c r="C447" s="307" t="s">
        <v>1</v>
      </c>
      <c r="D447" s="307" t="s">
        <v>1094</v>
      </c>
      <c r="E447" s="18" t="s">
        <v>1</v>
      </c>
      <c r="F447" s="308">
        <v>30.600000000000001</v>
      </c>
      <c r="G447" s="39"/>
      <c r="H447" s="45"/>
    </row>
    <row r="448" s="2" customFormat="1" ht="16.8" customHeight="1">
      <c r="A448" s="39"/>
      <c r="B448" s="45"/>
      <c r="C448" s="307" t="s">
        <v>1</v>
      </c>
      <c r="D448" s="307" t="s">
        <v>1095</v>
      </c>
      <c r="E448" s="18" t="s">
        <v>1</v>
      </c>
      <c r="F448" s="308">
        <v>-7.2000000000000002</v>
      </c>
      <c r="G448" s="39"/>
      <c r="H448" s="45"/>
    </row>
    <row r="449" s="2" customFormat="1" ht="16.8" customHeight="1">
      <c r="A449" s="39"/>
      <c r="B449" s="45"/>
      <c r="C449" s="307" t="s">
        <v>130</v>
      </c>
      <c r="D449" s="307" t="s">
        <v>128</v>
      </c>
      <c r="E449" s="18" t="s">
        <v>1</v>
      </c>
      <c r="F449" s="308">
        <v>23.399999999999999</v>
      </c>
      <c r="G449" s="39"/>
      <c r="H449" s="45"/>
    </row>
    <row r="450" s="2" customFormat="1" ht="16.8" customHeight="1">
      <c r="A450" s="39"/>
      <c r="B450" s="45"/>
      <c r="C450" s="309" t="s">
        <v>1267</v>
      </c>
      <c r="D450" s="39"/>
      <c r="E450" s="39"/>
      <c r="F450" s="39"/>
      <c r="G450" s="39"/>
      <c r="H450" s="45"/>
    </row>
    <row r="451" s="2" customFormat="1">
      <c r="A451" s="39"/>
      <c r="B451" s="45"/>
      <c r="C451" s="307" t="s">
        <v>280</v>
      </c>
      <c r="D451" s="307" t="s">
        <v>281</v>
      </c>
      <c r="E451" s="18" t="s">
        <v>259</v>
      </c>
      <c r="F451" s="308">
        <v>7.0199999999999996</v>
      </c>
      <c r="G451" s="39"/>
      <c r="H451" s="45"/>
    </row>
    <row r="452" s="2" customFormat="1">
      <c r="A452" s="39"/>
      <c r="B452" s="45"/>
      <c r="C452" s="307" t="s">
        <v>300</v>
      </c>
      <c r="D452" s="307" t="s">
        <v>301</v>
      </c>
      <c r="E452" s="18" t="s">
        <v>259</v>
      </c>
      <c r="F452" s="308">
        <v>16.379999999999999</v>
      </c>
      <c r="G452" s="39"/>
      <c r="H452" s="45"/>
    </row>
    <row r="453" s="2" customFormat="1">
      <c r="A453" s="39"/>
      <c r="B453" s="45"/>
      <c r="C453" s="307" t="s">
        <v>332</v>
      </c>
      <c r="D453" s="307" t="s">
        <v>333</v>
      </c>
      <c r="E453" s="18" t="s">
        <v>259</v>
      </c>
      <c r="F453" s="308">
        <v>7.0199999999999996</v>
      </c>
      <c r="G453" s="39"/>
      <c r="H453" s="45"/>
    </row>
    <row r="454" s="2" customFormat="1" ht="16.8" customHeight="1">
      <c r="A454" s="39"/>
      <c r="B454" s="45"/>
      <c r="C454" s="307" t="s">
        <v>382</v>
      </c>
      <c r="D454" s="307" t="s">
        <v>383</v>
      </c>
      <c r="E454" s="18" t="s">
        <v>372</v>
      </c>
      <c r="F454" s="308">
        <v>23.399999999999999</v>
      </c>
      <c r="G454" s="39"/>
      <c r="H454" s="45"/>
    </row>
    <row r="455" s="2" customFormat="1" ht="7.44" customHeight="1">
      <c r="A455" s="39"/>
      <c r="B455" s="172"/>
      <c r="C455" s="173"/>
      <c r="D455" s="173"/>
      <c r="E455" s="173"/>
      <c r="F455" s="173"/>
      <c r="G455" s="173"/>
      <c r="H455" s="45"/>
    </row>
    <row r="456" s="2" customFormat="1">
      <c r="A456" s="39"/>
      <c r="B456" s="39"/>
      <c r="C456" s="39"/>
      <c r="D456" s="39"/>
      <c r="E456" s="39"/>
      <c r="F456" s="39"/>
      <c r="G456" s="39"/>
      <c r="H456" s="39"/>
    </row>
  </sheetData>
  <sheetProtection sheet="1" formatColumns="0" formatRows="0" objects="1" scenarios="1" spinCount="100000" saltValue="YKulePFT2Trl+toFORfGb6QTtytKayA0Nwx0+ixjVOfh+fhEPY+V/7T6G6iimjEtYTYYXuWherklYHO3URpKTw==" hashValue="G4ggCdl1gY7XH9p15GQb9XD1NHRS2pTK7KH94FoBtw8AxybH1oD7bVfCWjar9IjyK/eFVNcjW659dSf547UvRA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DESKTOPKASPAROV\Uživatel</dc:creator>
  <cp:lastModifiedBy>DESKTOPKASPAROV\Uživatel</cp:lastModifiedBy>
  <dcterms:created xsi:type="dcterms:W3CDTF">2021-06-03T09:58:29Z</dcterms:created>
  <dcterms:modified xsi:type="dcterms:W3CDTF">2021-06-03T09:58:42Z</dcterms:modified>
</cp:coreProperties>
</file>