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4000" windowHeight="96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'Položky'!$A$1:$G$103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<sst xmlns="http://schemas.openxmlformats.org/spreadsheetml/2006/main" count="345" uniqueCount="229">
  <si>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</si>
  <si>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</si>
  <si>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</si>
  <si>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</si>
  <si>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</si>
  <si>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</si>
  <si>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</si>
  <si>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</si>
  <si>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</si>
  <si>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</si>
  <si>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</si>
  <si>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</si>
  <si>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</si>
  <si>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</si>
  <si>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</si>
  <si>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</si>
  <si>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</si>
  <si>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</si>
  <si>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</si>
  <si>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</si>
  <si>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</si>
  <si>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</si>
  <si>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</si>
  <si>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</si>
  <si>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</si>
  <si>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</si>
  <si>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</si>
  <si>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</si>
  <si>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</si>
  <si>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</si>
  <si>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</si>
  <si>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</si>
  <si>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</si>
  <si>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</si>
  <si>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</si>
  <si>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</si>
  <si>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</si>
  <si>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</si>
  <si>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</si>
  <si>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</si>
  <si>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</si>
  <si>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</si>
  <si>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</si>
  <si>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</si>
  <si>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</si>
  <si>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</si>
  <si>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</si>
  <si>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</si>
  <si>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</si>
  <si>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</si>
  <si>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</si>
  <si>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</si>
  <si>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</si>
  <si>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</si>
  <si>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</si>
  <si>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</si>
  <si>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</si>
  <si>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</si>
  <si>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</si>
  <si>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</si>
  <si>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</si>
  <si>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</si>
  <si>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</si>
  <si>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</si>
  <si>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</si>
  <si>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</si>
  <si>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</si>
  <si>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</si>
  <si>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</si>
  <si>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</si>
  <si>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</si>
  <si>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</si>
  <si>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</si>
  <si>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</si>
  <si>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</si>
  <si>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</si>
  <si>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</si>
  <si>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</si>
  <si>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201910</t>
  </si>
  <si>
    <t>ZŠ Litomyšl-letní učebna</t>
  </si>
  <si>
    <t>01</t>
  </si>
  <si>
    <t>Letní učebna</t>
  </si>
  <si>
    <t>132201110R00</t>
  </si>
  <si>
    <t xml:space="preserve">Hloubení rýh š.do 60 cm v hor.3 do 50 m3, STROJNĚ </t>
  </si>
  <si>
    <t>m3</t>
  </si>
  <si>
    <t>podélne štěrkopísk.polštáře:9,3*0,45*0,25*3</t>
  </si>
  <si>
    <t>132201119R00</t>
  </si>
  <si>
    <t xml:space="preserve">Přípl.za lepivost,hloubení rýh 60 cm,hor.3,STROJNĚ </t>
  </si>
  <si>
    <t>133201101R00</t>
  </si>
  <si>
    <t xml:space="preserve">Hloubení šachet v hor.3 do 100 m3 </t>
  </si>
  <si>
    <t>patky pod sloupy:0,45*0,45*0,6*14</t>
  </si>
  <si>
    <t>133201109R00</t>
  </si>
  <si>
    <t xml:space="preserve">Příplatek za lepivost - hloubení šachet v hor.3 </t>
  </si>
  <si>
    <t>162207112R00</t>
  </si>
  <si>
    <t xml:space="preserve">Vodorovné přemístění výkopku hor. 1-4 do 100 m </t>
  </si>
  <si>
    <t>na meziskl.:3,1388+1,701</t>
  </si>
  <si>
    <t>162701105R00</t>
  </si>
  <si>
    <t xml:space="preserve">Vodorovné přemístění výkopku z hor.1-4 do 10000 m </t>
  </si>
  <si>
    <t>4,8398</t>
  </si>
  <si>
    <t>167101101R00</t>
  </si>
  <si>
    <t xml:space="preserve">Nakládání výkopku z hor.1-4 v množství do 100 m3 </t>
  </si>
  <si>
    <t>na meziskládce:4,8398</t>
  </si>
  <si>
    <t>199000005R00</t>
  </si>
  <si>
    <t xml:space="preserve">Poplatek za skládku zeminy 1- 4 </t>
  </si>
  <si>
    <t>t</t>
  </si>
  <si>
    <t>4,8398*1,76</t>
  </si>
  <si>
    <t>2</t>
  </si>
  <si>
    <t>Základy a zvláštní zakládání</t>
  </si>
  <si>
    <t>271571111R00</t>
  </si>
  <si>
    <t xml:space="preserve">Polštář základu ze štěrkopísku tříděného </t>
  </si>
  <si>
    <t>podélné štěrkopísk.polštáře:9,3*0,45*0,25*3</t>
  </si>
  <si>
    <t>275313621R00</t>
  </si>
  <si>
    <t xml:space="preserve">Beton základových patek prostý C 20/25 </t>
  </si>
  <si>
    <t>63</t>
  </si>
  <si>
    <t>Podlahy a podlahové konstrukce</t>
  </si>
  <si>
    <t>632921913R00</t>
  </si>
  <si>
    <t xml:space="preserve">Dlažba z dlaždic betonových do písku, tl. 50 mm </t>
  </si>
  <si>
    <t>m2</t>
  </si>
  <si>
    <t>podkladní dlaždice:0,3*0,3*31</t>
  </si>
  <si>
    <t>95</t>
  </si>
  <si>
    <t>Dokončovací konstrukce na pozemních stavbách</t>
  </si>
  <si>
    <t>953981104R00</t>
  </si>
  <si>
    <t xml:space="preserve">Chemické kotvy do betonu, hl. 125 mm, M 16, ampule </t>
  </si>
  <si>
    <t>kus</t>
  </si>
  <si>
    <t>kotvení botek:14</t>
  </si>
  <si>
    <t>95901VL</t>
  </si>
  <si>
    <t>Pryžová podložka na bet.dlaždice pod dřev.trámy tl.10 mm</t>
  </si>
  <si>
    <t>99</t>
  </si>
  <si>
    <t>Staveništní přesun hmot</t>
  </si>
  <si>
    <t>998152121R00</t>
  </si>
  <si>
    <t xml:space="preserve">Přesun hmot, oplocení, zvláštní obj. monol. do 3 m </t>
  </si>
  <si>
    <t>998152132R00</t>
  </si>
  <si>
    <t xml:space="preserve">Přesun hmot, oplocení monolit. příplatek do 1 km </t>
  </si>
  <si>
    <t>712</t>
  </si>
  <si>
    <t>Živičné krytiny</t>
  </si>
  <si>
    <t>712331101RZ3</t>
  </si>
  <si>
    <t>Povlaková krytina střech do 10°, AIP na sucho 1 vrstva - včetně dodávky A 500/H</t>
  </si>
  <si>
    <t>9,9*7,2*1,03</t>
  </si>
  <si>
    <t>712341559RV1</t>
  </si>
  <si>
    <t>Povlaková krytina střech do 10°, NAIP přitavením 1 vrstva - včetně dodávky Elastek 40 special dekor</t>
  </si>
  <si>
    <t>998712201R00</t>
  </si>
  <si>
    <t xml:space="preserve">Přesun hmot pro povlakové krytiny, výšky do 6 m </t>
  </si>
  <si>
    <t>998712292R00</t>
  </si>
  <si>
    <t xml:space="preserve">Příplatek zvětš. přesun, povlak. krytiny do 100 m </t>
  </si>
  <si>
    <t>762</t>
  </si>
  <si>
    <t>Konstrukce tesařské</t>
  </si>
  <si>
    <t>762083130R00</t>
  </si>
  <si>
    <t xml:space="preserve">Profilování zhlaví trámů do 320 cm2 </t>
  </si>
  <si>
    <t>762085140R00</t>
  </si>
  <si>
    <t xml:space="preserve">Hoblování viditelných částí krovu čtyřstranné </t>
  </si>
  <si>
    <t>m</t>
  </si>
  <si>
    <t>sloupky 14/14:2,55*22</t>
  </si>
  <si>
    <t>zavětrování 14/14:2,8*4</t>
  </si>
  <si>
    <t>nosníky střechy 14/14:9,9*2+4,5*2</t>
  </si>
  <si>
    <t>střeš.nosníky:7,2*17</t>
  </si>
  <si>
    <t>762085151R00</t>
  </si>
  <si>
    <t xml:space="preserve">Hoblování řeziva </t>
  </si>
  <si>
    <t>podhled bednění:9,9*7,2*1,03*0,024</t>
  </si>
  <si>
    <t>762311103R00</t>
  </si>
  <si>
    <t xml:space="preserve">Montáž kotevních želez, příložek, patek, táhel </t>
  </si>
  <si>
    <t>762341210RT2</t>
  </si>
  <si>
    <t>Montáž bednění střech rovných, prkna hrubá na sraz včetně dodávky řeziva, prkna tl. 24 mm</t>
  </si>
  <si>
    <t>762395000R00</t>
  </si>
  <si>
    <t xml:space="preserve">Spojovací a ochranné prostředky pro střechy </t>
  </si>
  <si>
    <t>73,4184*0,024</t>
  </si>
  <si>
    <t>762523104RT3</t>
  </si>
  <si>
    <t>Položení podlah hoblovaných na sraz z prken včetně dodávky, prkna hoblovaná tl. 24 mm</t>
  </si>
  <si>
    <t>9,3*6,7</t>
  </si>
  <si>
    <t>762595000R00</t>
  </si>
  <si>
    <t xml:space="preserve">Spojovací a ochranné prostředky k položení podlah </t>
  </si>
  <si>
    <t>62,31*0,024</t>
  </si>
  <si>
    <t>762712120R00</t>
  </si>
  <si>
    <t xml:space="preserve">Montáž vázaných konstrukcí hraněných do 224 cm2 </t>
  </si>
  <si>
    <t>podlahové nosníky 14/14:9,3*2+7,2*11</t>
  </si>
  <si>
    <t>762712130R00</t>
  </si>
  <si>
    <t xml:space="preserve">Montáž vázaných konstrukcí hraněných do 288 cm2 </t>
  </si>
  <si>
    <t>7,2*17</t>
  </si>
  <si>
    <t>762712140R00</t>
  </si>
  <si>
    <t xml:space="preserve">Montáž vázaných konstrukcí hraněných do 450 cm2 </t>
  </si>
  <si>
    <t>vaznice pod krokvemi:9,9*2+4,5*2</t>
  </si>
  <si>
    <t>762795000R00</t>
  </si>
  <si>
    <t xml:space="preserve">Spojovací prostředky pro vázané konstrukce </t>
  </si>
  <si>
    <t>122,4*0,12*(0,18+0,27)/2</t>
  </si>
  <si>
    <t>165,1*0,14*0,14</t>
  </si>
  <si>
    <t>28,8*0,14*0,22</t>
  </si>
  <si>
    <t>60515230</t>
  </si>
  <si>
    <t>Hranol SM/JD 1 14x14</t>
  </si>
  <si>
    <t>165,1*0,14*0,14*1,1</t>
  </si>
  <si>
    <t>60515244</t>
  </si>
  <si>
    <t>Hranol SM/JD 1 14x22 délka nad 600 cm</t>
  </si>
  <si>
    <t>vaznice 14/22:28,8*0,14*0,22*1,1</t>
  </si>
  <si>
    <t>31175209</t>
  </si>
  <si>
    <t xml:space="preserve">Botka trámová   140 x 140 </t>
  </si>
  <si>
    <t>60515269</t>
  </si>
  <si>
    <t xml:space="preserve">Hranol SM/JD 1 12x18-27 délka nad 600 cm </t>
  </si>
  <si>
    <t>122,4*0,12*(0,18+0,27)/2*1,1</t>
  </si>
  <si>
    <t>998762202R00</t>
  </si>
  <si>
    <t xml:space="preserve">Přesun hmot pro tesařské konstrukce, výšky do 12 m </t>
  </si>
  <si>
    <t>998762294R00</t>
  </si>
  <si>
    <t xml:space="preserve">Příplatek zvětšený přesun, tesařské konstr.do 1 km </t>
  </si>
  <si>
    <t>764</t>
  </si>
  <si>
    <t>Konstrukce klempířské</t>
  </si>
  <si>
    <t>764323230R00</t>
  </si>
  <si>
    <t xml:space="preserve">Oplechování okapů Pz, živičná krytina, rš 330 mm </t>
  </si>
  <si>
    <t>(9,9+7,2)*2</t>
  </si>
  <si>
    <t>998764201R00</t>
  </si>
  <si>
    <t xml:space="preserve">Přesun hmot pro klempířské konstr., výšky do 6 m </t>
  </si>
  <si>
    <t>998764292R00</t>
  </si>
  <si>
    <t xml:space="preserve">Příplatek zvětš. přesun, klempíř. konstr. do 100 m </t>
  </si>
  <si>
    <t>783</t>
  </si>
  <si>
    <t>Nátěry</t>
  </si>
  <si>
    <t>78360VL</t>
  </si>
  <si>
    <t xml:space="preserve">Nátěr dřev.konstrukce tvrdoolejovým nátěrem </t>
  </si>
  <si>
    <t>podhled střechy:9,9*7,2*1,03</t>
  </si>
  <si>
    <t>sloupky 14/14:2,55*22*0,56</t>
  </si>
  <si>
    <t>zavětrování 14/14:2,8*4*0,56</t>
  </si>
  <si>
    <t>nosníky střechy 14/22:(9,9*2+4,5*2)*0,72</t>
  </si>
  <si>
    <t>střeš.krokve:7,2*17*0,69</t>
  </si>
  <si>
    <t>78361VL</t>
  </si>
  <si>
    <t xml:space="preserve">Nátěr podlah tvrdoolejovým lakem dvojnásobný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</si>
  <si>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</si>
  <si>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</si>
  <si>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</si>
  <si>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</si>
  <si>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</si>
  <si>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</si>
  <si>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</si>
  <si>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</si>
  <si>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nosníky střechy 14/22:9,9*2+4,5*2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</si>
</sst>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4" fontId="15" fillId="4" borderId="51" xfId="20" applyNumberFormat="1" applyFont="1" applyFill="1" applyBorder="1" applyAlignment="1">
      <alignment horizontal="right"/>
      <protection/>
    </xf>
    <xf numFmtId="0" fontId="17" fillId="5" borderId="33" xfId="20" applyFont="1" applyFill="1" applyBorder="1" applyAlignment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ZŠ Litomyšl-letní učebna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1"/>
      <c r="D8" s="211"/>
      <c r="E8" s="212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1">
        <f>Projektant</f>
        <v>0</v>
      </c>
      <c r="D9" s="211"/>
      <c r="E9" s="212"/>
      <c r="F9" s="13"/>
      <c r="G9" s="34"/>
      <c r="H9" s="35"/>
    </row>
    <row r="10" spans="1:8" ht="12.75">
      <c r="A10" s="29" t="s">
        <v>15</v>
      </c>
      <c r="B10" s="13"/>
      <c r="C10" s="211"/>
      <c r="D10" s="211"/>
      <c r="E10" s="211"/>
      <c r="F10" s="36"/>
      <c r="G10" s="37"/>
      <c r="H10" s="38"/>
    </row>
    <row r="11" spans="1:57" ht="13.5" customHeight="1">
      <c r="A11" s="29" t="s">
        <v>16</v>
      </c>
      <c r="B11" s="13"/>
      <c r="C11" s="211"/>
      <c r="D11" s="211"/>
      <c r="E11" s="211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3"/>
      <c r="D12" s="213"/>
      <c r="E12" s="213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Rekapitulace!A21</f>
        <v>Ztížené výrobní podmínky</v>
      </c>
      <c r="E15" s="58"/>
      <c r="F15" s="59"/>
      <c r="G15" s="56">
        <f>Rekapitulace!I21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Rekapitulace!A22</f>
        <v>Oborová přirážka</v>
      </c>
      <c r="E16" s="60"/>
      <c r="F16" s="61"/>
      <c r="G16" s="56">
        <f>Rekapitulace!I22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Rekapitulace!A23</f>
        <v>Přesun stavebních kapacit</v>
      </c>
      <c r="E17" s="60"/>
      <c r="F17" s="61"/>
      <c r="G17" s="56">
        <f>Rekapitulace!I23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Rekapitulace!A24</f>
        <v>Mimostaveništní doprava</v>
      </c>
      <c r="E18" s="60"/>
      <c r="F18" s="61"/>
      <c r="G18" s="56">
        <f>Rekapitulace!I24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Rekapitulace!A25</f>
        <v>Zařízení staveniště</v>
      </c>
      <c r="E19" s="60"/>
      <c r="F19" s="61"/>
      <c r="G19" s="56">
        <f>Rekapitulace!I25</f>
        <v>0</v>
      </c>
    </row>
    <row r="20" spans="1:7" ht="15.95" customHeight="1">
      <c r="A20" s="64"/>
      <c r="B20" s="55"/>
      <c r="C20" s="56"/>
      <c r="D20" s="9" t="str">
        <f>Rekapitulace!A26</f>
        <v>Provoz investora</v>
      </c>
      <c r="E20" s="60"/>
      <c r="F20" s="61"/>
      <c r="G20" s="56">
        <f>Rekapitulace!I26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Rekapitulace!A27</f>
        <v>Kompletační činnost (IČD)</v>
      </c>
      <c r="E21" s="60"/>
      <c r="F21" s="61"/>
      <c r="G21" s="56">
        <f>Rekapitulace!I27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14" t="s">
        <v>34</v>
      </c>
      <c r="B23" s="215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06">
        <f>C23-F32</f>
        <v>0</v>
      </c>
      <c r="G30" s="207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06">
        <f>ROUND(PRODUCT(F30,C31/100),0)</f>
        <v>0</v>
      </c>
      <c r="G31" s="207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6">
        <v>0</v>
      </c>
      <c r="G32" s="207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8">
        <f>ROUND(SUM(F30:F33),0)</f>
        <v>0</v>
      </c>
      <c r="G34" s="209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0"/>
      <c r="C37" s="210"/>
      <c r="D37" s="210"/>
      <c r="E37" s="210"/>
      <c r="F37" s="210"/>
      <c r="G37" s="210"/>
      <c r="H37" t="s">
        <v>6</v>
      </c>
    </row>
    <row r="38" spans="1:8" ht="12.75" customHeight="1">
      <c r="A38" s="96"/>
      <c r="B38" s="210"/>
      <c r="C38" s="210"/>
      <c r="D38" s="210"/>
      <c r="E38" s="210"/>
      <c r="F38" s="210"/>
      <c r="G38" s="210"/>
      <c r="H38" t="s">
        <v>6</v>
      </c>
    </row>
    <row r="39" spans="1:8" ht="12.75">
      <c r="A39" s="96"/>
      <c r="B39" s="210"/>
      <c r="C39" s="210"/>
      <c r="D39" s="210"/>
      <c r="E39" s="210"/>
      <c r="F39" s="210"/>
      <c r="G39" s="210"/>
      <c r="H39" t="s">
        <v>6</v>
      </c>
    </row>
    <row r="40" spans="1:8" ht="12.75">
      <c r="A40" s="96"/>
      <c r="B40" s="210"/>
      <c r="C40" s="210"/>
      <c r="D40" s="210"/>
      <c r="E40" s="210"/>
      <c r="F40" s="210"/>
      <c r="G40" s="210"/>
      <c r="H40" t="s">
        <v>6</v>
      </c>
    </row>
    <row r="41" spans="1:8" ht="12.75">
      <c r="A41" s="96"/>
      <c r="B41" s="210"/>
      <c r="C41" s="210"/>
      <c r="D41" s="210"/>
      <c r="E41" s="210"/>
      <c r="F41" s="210"/>
      <c r="G41" s="210"/>
      <c r="H41" t="s">
        <v>6</v>
      </c>
    </row>
    <row r="42" spans="1:8" ht="12.75">
      <c r="A42" s="96"/>
      <c r="B42" s="210"/>
      <c r="C42" s="210"/>
      <c r="D42" s="210"/>
      <c r="E42" s="210"/>
      <c r="F42" s="210"/>
      <c r="G42" s="210"/>
      <c r="H42" t="s">
        <v>6</v>
      </c>
    </row>
    <row r="43" spans="1:8" ht="12.75">
      <c r="A43" s="96"/>
      <c r="B43" s="210"/>
      <c r="C43" s="210"/>
      <c r="D43" s="210"/>
      <c r="E43" s="210"/>
      <c r="F43" s="210"/>
      <c r="G43" s="210"/>
      <c r="H43" t="s">
        <v>6</v>
      </c>
    </row>
    <row r="44" spans="1:8" ht="12.75">
      <c r="A44" s="96"/>
      <c r="B44" s="210"/>
      <c r="C44" s="210"/>
      <c r="D44" s="210"/>
      <c r="E44" s="210"/>
      <c r="F44" s="210"/>
      <c r="G44" s="210"/>
      <c r="H44" t="s">
        <v>6</v>
      </c>
    </row>
    <row r="45" spans="1:8" ht="0.75" customHeight="1">
      <c r="A45" s="96"/>
      <c r="B45" s="210"/>
      <c r="C45" s="210"/>
      <c r="D45" s="210"/>
      <c r="E45" s="210"/>
      <c r="F45" s="210"/>
      <c r="G45" s="210"/>
      <c r="H45" t="s">
        <v>6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0"/>
  <sheetViews>
    <sheetView workbookViewId="0" topLeftCell="A1">
      <selection activeCell="H29" sqref="H29:I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49</v>
      </c>
      <c r="B1" s="217"/>
      <c r="C1" s="97" t="str">
        <f>CONCATENATE(cislostavby," ",nazevstavby)</f>
        <v>201910 ZŠ Litomyšl-letní učebna</v>
      </c>
      <c r="D1" s="98"/>
      <c r="E1" s="99"/>
      <c r="F1" s="98"/>
      <c r="G1" s="100" t="s">
        <v>50</v>
      </c>
      <c r="H1" s="101" t="s">
        <v>80</v>
      </c>
      <c r="I1" s="102"/>
    </row>
    <row r="2" spans="1:9" ht="13.5" thickBot="1">
      <c r="A2" s="218" t="s">
        <v>51</v>
      </c>
      <c r="B2" s="219"/>
      <c r="C2" s="103" t="str">
        <f>CONCATENATE(cisloobjektu," ",nazevobjektu)</f>
        <v>01 Letní učebna</v>
      </c>
      <c r="D2" s="104"/>
      <c r="E2" s="105"/>
      <c r="F2" s="104"/>
      <c r="G2" s="220" t="s">
        <v>79</v>
      </c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Položky!BA22</f>
        <v>0</v>
      </c>
      <c r="F7" s="202">
        <f>Položky!BB22</f>
        <v>0</v>
      </c>
      <c r="G7" s="202">
        <f>Položky!BC22</f>
        <v>0</v>
      </c>
      <c r="H7" s="202">
        <f>Položky!BD22</f>
        <v>0</v>
      </c>
      <c r="I7" s="203">
        <f>Položky!BE22</f>
        <v>0</v>
      </c>
    </row>
    <row r="8" spans="1:9" s="35" customFormat="1" ht="12.75">
      <c r="A8" s="200" t="str">
        <f>Položky!B23</f>
        <v>2</v>
      </c>
      <c r="B8" s="115" t="str">
        <f>Položky!C23</f>
        <v>Základy a zvláštní zakládání</v>
      </c>
      <c r="C8" s="66"/>
      <c r="D8" s="116"/>
      <c r="E8" s="201">
        <f>Položky!BA28</f>
        <v>0</v>
      </c>
      <c r="F8" s="202">
        <f>Položky!BB28</f>
        <v>0</v>
      </c>
      <c r="G8" s="202">
        <f>Položky!BC28</f>
        <v>0</v>
      </c>
      <c r="H8" s="202">
        <f>Položky!BD28</f>
        <v>0</v>
      </c>
      <c r="I8" s="203">
        <f>Položky!BE28</f>
        <v>0</v>
      </c>
    </row>
    <row r="9" spans="1:9" s="35" customFormat="1" ht="12.75">
      <c r="A9" s="200" t="str">
        <f>Položky!B29</f>
        <v>63</v>
      </c>
      <c r="B9" s="115" t="str">
        <f>Položky!C29</f>
        <v>Podlahy a podlahové konstrukce</v>
      </c>
      <c r="C9" s="66"/>
      <c r="D9" s="116"/>
      <c r="E9" s="201">
        <f>Položky!BA32</f>
        <v>0</v>
      </c>
      <c r="F9" s="202">
        <f>Položky!BB32</f>
        <v>0</v>
      </c>
      <c r="G9" s="202">
        <f>Položky!BC32</f>
        <v>0</v>
      </c>
      <c r="H9" s="202">
        <f>Položky!BD32</f>
        <v>0</v>
      </c>
      <c r="I9" s="203">
        <f>Položky!BE32</f>
        <v>0</v>
      </c>
    </row>
    <row r="10" spans="1:9" s="35" customFormat="1" ht="12.75">
      <c r="A10" s="200" t="str">
        <f>Položky!B33</f>
        <v>95</v>
      </c>
      <c r="B10" s="115" t="str">
        <f>Položky!C33</f>
        <v>Dokončovací konstrukce na pozemních stavbách</v>
      </c>
      <c r="C10" s="66"/>
      <c r="D10" s="116"/>
      <c r="E10" s="201">
        <f>Položky!BA37</f>
        <v>0</v>
      </c>
      <c r="F10" s="202">
        <f>Položky!BB37</f>
        <v>0</v>
      </c>
      <c r="G10" s="202">
        <f>Položky!BC37</f>
        <v>0</v>
      </c>
      <c r="H10" s="202">
        <f>Položky!BD37</f>
        <v>0</v>
      </c>
      <c r="I10" s="203">
        <f>Položky!BE37</f>
        <v>0</v>
      </c>
    </row>
    <row r="11" spans="1:9" s="35" customFormat="1" ht="12.75">
      <c r="A11" s="200" t="str">
        <f>Položky!B38</f>
        <v>99</v>
      </c>
      <c r="B11" s="115" t="str">
        <f>Položky!C38</f>
        <v>Staveništní přesun hmot</v>
      </c>
      <c r="C11" s="66"/>
      <c r="D11" s="116"/>
      <c r="E11" s="201">
        <f>Položky!BA41</f>
        <v>0</v>
      </c>
      <c r="F11" s="202">
        <f>Položky!BB41</f>
        <v>0</v>
      </c>
      <c r="G11" s="202">
        <f>Položky!BC41</f>
        <v>0</v>
      </c>
      <c r="H11" s="202">
        <f>Položky!BD41</f>
        <v>0</v>
      </c>
      <c r="I11" s="203">
        <f>Položky!BE41</f>
        <v>0</v>
      </c>
    </row>
    <row r="12" spans="1:9" s="35" customFormat="1" ht="12.75">
      <c r="A12" s="200" t="str">
        <f>Položky!B42</f>
        <v>712</v>
      </c>
      <c r="B12" s="115" t="str">
        <f>Položky!C42</f>
        <v>Živičné krytiny</v>
      </c>
      <c r="C12" s="66"/>
      <c r="D12" s="116"/>
      <c r="E12" s="201">
        <f>Položky!BA48</f>
        <v>0</v>
      </c>
      <c r="F12" s="202">
        <f>Položky!BB48</f>
        <v>0</v>
      </c>
      <c r="G12" s="202">
        <f>Položky!BC48</f>
        <v>0</v>
      </c>
      <c r="H12" s="202">
        <f>Položky!BD48</f>
        <v>0</v>
      </c>
      <c r="I12" s="203">
        <f>Položky!BE48</f>
        <v>0</v>
      </c>
    </row>
    <row r="13" spans="1:9" s="35" customFormat="1" ht="12.75">
      <c r="A13" s="200" t="str">
        <f>Položky!B49</f>
        <v>762</v>
      </c>
      <c r="B13" s="115" t="str">
        <f>Položky!C49</f>
        <v>Konstrukce tesařské</v>
      </c>
      <c r="C13" s="66"/>
      <c r="D13" s="116"/>
      <c r="E13" s="201">
        <f>Položky!BA88</f>
        <v>0</v>
      </c>
      <c r="F13" s="202">
        <f>Položky!BB88</f>
        <v>0</v>
      </c>
      <c r="G13" s="202">
        <f>Položky!BC88</f>
        <v>0</v>
      </c>
      <c r="H13" s="202">
        <f>Položky!BD88</f>
        <v>0</v>
      </c>
      <c r="I13" s="203">
        <f>Položky!BE88</f>
        <v>0</v>
      </c>
    </row>
    <row r="14" spans="1:9" s="35" customFormat="1" ht="12.75">
      <c r="A14" s="200" t="str">
        <f>Položky!B89</f>
        <v>764</v>
      </c>
      <c r="B14" s="115" t="str">
        <f>Položky!C89</f>
        <v>Konstrukce klempířské</v>
      </c>
      <c r="C14" s="66"/>
      <c r="D14" s="116"/>
      <c r="E14" s="201">
        <f>Položky!BA94</f>
        <v>0</v>
      </c>
      <c r="F14" s="202">
        <f>Položky!BB94</f>
        <v>0</v>
      </c>
      <c r="G14" s="202">
        <f>Položky!BC94</f>
        <v>0</v>
      </c>
      <c r="H14" s="202">
        <f>Položky!BD94</f>
        <v>0</v>
      </c>
      <c r="I14" s="203">
        <f>Položky!BE94</f>
        <v>0</v>
      </c>
    </row>
    <row r="15" spans="1:9" s="35" customFormat="1" ht="13.5" thickBot="1">
      <c r="A15" s="200" t="str">
        <f>Položky!B95</f>
        <v>783</v>
      </c>
      <c r="B15" s="115" t="str">
        <f>Položky!C95</f>
        <v>Nátěry</v>
      </c>
      <c r="C15" s="66"/>
      <c r="D15" s="116"/>
      <c r="E15" s="201">
        <f>Položky!BA103</f>
        <v>0</v>
      </c>
      <c r="F15" s="202">
        <f>Položky!BB103</f>
        <v>0</v>
      </c>
      <c r="G15" s="202">
        <f>Položky!BC103</f>
        <v>0</v>
      </c>
      <c r="H15" s="202">
        <f>Položky!BD103</f>
        <v>0</v>
      </c>
      <c r="I15" s="203">
        <f>Položky!BE103</f>
        <v>0</v>
      </c>
    </row>
    <row r="16" spans="1:9" s="123" customFormat="1" ht="13.5" thickBot="1">
      <c r="A16" s="117"/>
      <c r="B16" s="118" t="s">
        <v>58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</row>
    <row r="17" spans="1:9" ht="12.75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9.5" customHeight="1">
      <c r="A18" s="107" t="s">
        <v>59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9" ht="13.5" thickBot="1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12.75">
      <c r="A20" s="71" t="s">
        <v>60</v>
      </c>
      <c r="B20" s="72"/>
      <c r="C20" s="72"/>
      <c r="D20" s="125"/>
      <c r="E20" s="126" t="s">
        <v>61</v>
      </c>
      <c r="F20" s="127" t="s">
        <v>62</v>
      </c>
      <c r="G20" s="128" t="s">
        <v>63</v>
      </c>
      <c r="H20" s="129"/>
      <c r="I20" s="130" t="s">
        <v>61</v>
      </c>
    </row>
    <row r="21" spans="1:53" ht="12.75">
      <c r="A21" s="64" t="s">
        <v>220</v>
      </c>
      <c r="B21" s="55"/>
      <c r="C21" s="55"/>
      <c r="D21" s="131"/>
      <c r="E21" s="132">
        <v>0</v>
      </c>
      <c r="F21" s="133">
        <v>0</v>
      </c>
      <c r="G21" s="134">
        <f aca="true" t="shared" si="0" ref="G21:G28">CHOOSE(BA21+1,HSV+PSV,HSV+PSV+Mont,HSV+PSV+Dodavka+Mont,HSV,PSV,Mont,Dodavka,Mont+Dodavka,0)</f>
        <v>0</v>
      </c>
      <c r="H21" s="135"/>
      <c r="I21" s="136">
        <f aca="true" t="shared" si="1" ref="I21:I28">E21+F21*G21/100</f>
        <v>0</v>
      </c>
      <c r="BA21">
        <v>0</v>
      </c>
    </row>
    <row r="22" spans="1:53" ht="12.75">
      <c r="A22" s="64" t="s">
        <v>221</v>
      </c>
      <c r="B22" s="55"/>
      <c r="C22" s="55"/>
      <c r="D22" s="131"/>
      <c r="E22" s="132">
        <v>0</v>
      </c>
      <c r="F22" s="133">
        <v>0</v>
      </c>
      <c r="G22" s="134">
        <f t="shared" si="0"/>
        <v>0</v>
      </c>
      <c r="H22" s="135"/>
      <c r="I22" s="136">
        <f t="shared" si="1"/>
        <v>0</v>
      </c>
      <c r="BA22">
        <v>0</v>
      </c>
    </row>
    <row r="23" spans="1:53" ht="12.75">
      <c r="A23" s="64" t="s">
        <v>222</v>
      </c>
      <c r="B23" s="55"/>
      <c r="C23" s="55"/>
      <c r="D23" s="131"/>
      <c r="E23" s="132">
        <v>0</v>
      </c>
      <c r="F23" s="133">
        <v>0</v>
      </c>
      <c r="G23" s="134">
        <f t="shared" si="0"/>
        <v>0</v>
      </c>
      <c r="H23" s="135"/>
      <c r="I23" s="136">
        <f t="shared" si="1"/>
        <v>0</v>
      </c>
      <c r="BA23">
        <v>0</v>
      </c>
    </row>
    <row r="24" spans="1:53" ht="12.75">
      <c r="A24" s="64" t="s">
        <v>223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224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1</v>
      </c>
    </row>
    <row r="26" spans="1:53" ht="12.75">
      <c r="A26" s="64" t="s">
        <v>225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1</v>
      </c>
    </row>
    <row r="27" spans="1:53" ht="12.75">
      <c r="A27" s="64" t="s">
        <v>226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2</v>
      </c>
    </row>
    <row r="28" spans="1:53" ht="12.75">
      <c r="A28" s="64" t="s">
        <v>227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2</v>
      </c>
    </row>
    <row r="29" spans="1:9" ht="13.5" thickBot="1">
      <c r="A29" s="137"/>
      <c r="B29" s="138" t="s">
        <v>64</v>
      </c>
      <c r="C29" s="139"/>
      <c r="D29" s="140"/>
      <c r="E29" s="141"/>
      <c r="F29" s="142"/>
      <c r="G29" s="142"/>
      <c r="H29" s="223">
        <f>SUM(I21:I28)</f>
        <v>0</v>
      </c>
      <c r="I29" s="224"/>
    </row>
    <row r="31" spans="2:9" ht="12.75">
      <c r="B31" s="123"/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</sheetData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76"/>
  <sheetViews>
    <sheetView showGridLines="0" showZeros="0" workbookViewId="0" topLeftCell="A1">
      <selection activeCell="F8" sqref="F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7" t="s">
        <v>65</v>
      </c>
      <c r="B1" s="227"/>
      <c r="C1" s="227"/>
      <c r="D1" s="227"/>
      <c r="E1" s="227"/>
      <c r="F1" s="227"/>
      <c r="G1" s="227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49</v>
      </c>
      <c r="B3" s="217"/>
      <c r="C3" s="97" t="str">
        <f>CONCATENATE(cislostavby," ",nazevstavby)</f>
        <v>201910 ZŠ Litomyšl-letní učebna</v>
      </c>
      <c r="D3" s="151"/>
      <c r="E3" s="152" t="s">
        <v>66</v>
      </c>
      <c r="F3" s="153" t="str">
        <f>Rekapitulace!H1</f>
        <v>01</v>
      </c>
      <c r="G3" s="154"/>
    </row>
    <row r="4" spans="1:7" ht="13.5" thickBot="1">
      <c r="A4" s="228" t="s">
        <v>51</v>
      </c>
      <c r="B4" s="219"/>
      <c r="C4" s="103" t="str">
        <f>CONCATENATE(cisloobjektu," ",nazevobjektu)</f>
        <v>01 Letní učebna</v>
      </c>
      <c r="D4" s="155"/>
      <c r="E4" s="229" t="str">
        <f>Rekapitulace!G2</f>
        <v>ZŠ Litomyšl-letní učebna</v>
      </c>
      <c r="F4" s="230"/>
      <c r="G4" s="231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3.1388</v>
      </c>
      <c r="F8" s="232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5" t="s">
        <v>85</v>
      </c>
      <c r="D9" s="226"/>
      <c r="E9" s="181">
        <v>3.1388</v>
      </c>
      <c r="F9" s="182"/>
      <c r="G9" s="183"/>
      <c r="M9" s="179" t="s">
        <v>85</v>
      </c>
      <c r="O9" s="170"/>
    </row>
    <row r="10" spans="1:104" ht="12.75">
      <c r="A10" s="171">
        <v>2</v>
      </c>
      <c r="B10" s="172" t="s">
        <v>86</v>
      </c>
      <c r="C10" s="173" t="s">
        <v>87</v>
      </c>
      <c r="D10" s="174" t="s">
        <v>84</v>
      </c>
      <c r="E10" s="175">
        <v>3.1388</v>
      </c>
      <c r="F10" s="232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3</v>
      </c>
      <c r="B11" s="172" t="s">
        <v>88</v>
      </c>
      <c r="C11" s="173" t="s">
        <v>89</v>
      </c>
      <c r="D11" s="174" t="s">
        <v>84</v>
      </c>
      <c r="E11" s="175">
        <v>1.701</v>
      </c>
      <c r="F11" s="232"/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5" ht="12.75">
      <c r="A12" s="178"/>
      <c r="B12" s="180"/>
      <c r="C12" s="225" t="s">
        <v>90</v>
      </c>
      <c r="D12" s="226"/>
      <c r="E12" s="181">
        <v>1.701</v>
      </c>
      <c r="F12" s="182"/>
      <c r="G12" s="183"/>
      <c r="M12" s="179" t="s">
        <v>90</v>
      </c>
      <c r="O12" s="170"/>
    </row>
    <row r="13" spans="1:104" ht="12.75">
      <c r="A13" s="171">
        <v>4</v>
      </c>
      <c r="B13" s="172" t="s">
        <v>91</v>
      </c>
      <c r="C13" s="173" t="s">
        <v>92</v>
      </c>
      <c r="D13" s="174" t="s">
        <v>84</v>
      </c>
      <c r="E13" s="175">
        <v>1.701</v>
      </c>
      <c r="F13" s="232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5</v>
      </c>
      <c r="B14" s="172" t="s">
        <v>93</v>
      </c>
      <c r="C14" s="173" t="s">
        <v>94</v>
      </c>
      <c r="D14" s="174" t="s">
        <v>84</v>
      </c>
      <c r="E14" s="175">
        <v>4.8398</v>
      </c>
      <c r="F14" s="232"/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5" t="s">
        <v>95</v>
      </c>
      <c r="D15" s="226"/>
      <c r="E15" s="181">
        <v>4.8398</v>
      </c>
      <c r="F15" s="233"/>
      <c r="G15" s="183"/>
      <c r="M15" s="179" t="s">
        <v>95</v>
      </c>
      <c r="O15" s="170"/>
    </row>
    <row r="16" spans="1:104" ht="12.75">
      <c r="A16" s="171">
        <v>6</v>
      </c>
      <c r="B16" s="172" t="s">
        <v>96</v>
      </c>
      <c r="C16" s="173" t="s">
        <v>97</v>
      </c>
      <c r="D16" s="174" t="s">
        <v>84</v>
      </c>
      <c r="E16" s="175">
        <v>4.8398</v>
      </c>
      <c r="F16" s="232"/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5" ht="12.75">
      <c r="A17" s="178"/>
      <c r="B17" s="180"/>
      <c r="C17" s="225" t="s">
        <v>98</v>
      </c>
      <c r="D17" s="226"/>
      <c r="E17" s="181">
        <v>4.8398</v>
      </c>
      <c r="F17" s="233"/>
      <c r="G17" s="183"/>
      <c r="M17" s="204">
        <v>48398</v>
      </c>
      <c r="O17" s="170"/>
    </row>
    <row r="18" spans="1:104" ht="12.75">
      <c r="A18" s="171">
        <v>7</v>
      </c>
      <c r="B18" s="172" t="s">
        <v>99</v>
      </c>
      <c r="C18" s="173" t="s">
        <v>100</v>
      </c>
      <c r="D18" s="174" t="s">
        <v>84</v>
      </c>
      <c r="E18" s="175">
        <v>4.8398</v>
      </c>
      <c r="F18" s="232"/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</v>
      </c>
    </row>
    <row r="19" spans="1:15" ht="12.75">
      <c r="A19" s="178"/>
      <c r="B19" s="180"/>
      <c r="C19" s="225" t="s">
        <v>101</v>
      </c>
      <c r="D19" s="226"/>
      <c r="E19" s="181">
        <v>4.8398</v>
      </c>
      <c r="F19" s="233"/>
      <c r="G19" s="183"/>
      <c r="M19" s="179" t="s">
        <v>101</v>
      </c>
      <c r="O19" s="170"/>
    </row>
    <row r="20" spans="1:104" ht="12.75">
      <c r="A20" s="171">
        <v>8</v>
      </c>
      <c r="B20" s="172" t="s">
        <v>102</v>
      </c>
      <c r="C20" s="173" t="s">
        <v>103</v>
      </c>
      <c r="D20" s="174" t="s">
        <v>104</v>
      </c>
      <c r="E20" s="175">
        <v>8.518</v>
      </c>
      <c r="F20" s="232"/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5" ht="12.75">
      <c r="A21" s="178"/>
      <c r="B21" s="180"/>
      <c r="C21" s="225" t="s">
        <v>105</v>
      </c>
      <c r="D21" s="226"/>
      <c r="E21" s="181">
        <v>8.518</v>
      </c>
      <c r="F21" s="182"/>
      <c r="G21" s="183"/>
      <c r="M21" s="179" t="s">
        <v>105</v>
      </c>
      <c r="O21" s="170"/>
    </row>
    <row r="22" spans="1:57" ht="12.75">
      <c r="A22" s="184"/>
      <c r="B22" s="185" t="s">
        <v>77</v>
      </c>
      <c r="C22" s="186" t="str">
        <f>CONCATENATE(B7," ",C7)</f>
        <v>1 Zemní práce</v>
      </c>
      <c r="D22" s="187"/>
      <c r="E22" s="188"/>
      <c r="F22" s="189"/>
      <c r="G22" s="190">
        <f>SUM(G7:G21)</f>
        <v>0</v>
      </c>
      <c r="O22" s="170">
        <v>4</v>
      </c>
      <c r="BA22" s="191">
        <f>SUM(BA7:BA21)</f>
        <v>0</v>
      </c>
      <c r="BB22" s="191">
        <f>SUM(BB7:BB21)</f>
        <v>0</v>
      </c>
      <c r="BC22" s="191">
        <f>SUM(BC7:BC21)</f>
        <v>0</v>
      </c>
      <c r="BD22" s="191">
        <f>SUM(BD7:BD21)</f>
        <v>0</v>
      </c>
      <c r="BE22" s="191">
        <f>SUM(BE7:BE21)</f>
        <v>0</v>
      </c>
    </row>
    <row r="23" spans="1:15" ht="12.75">
      <c r="A23" s="163" t="s">
        <v>74</v>
      </c>
      <c r="B23" s="164" t="s">
        <v>106</v>
      </c>
      <c r="C23" s="165" t="s">
        <v>107</v>
      </c>
      <c r="D23" s="166"/>
      <c r="E23" s="167"/>
      <c r="F23" s="167"/>
      <c r="G23" s="168"/>
      <c r="H23" s="169"/>
      <c r="I23" s="169"/>
      <c r="O23" s="170">
        <v>1</v>
      </c>
    </row>
    <row r="24" spans="1:104" ht="12.75">
      <c r="A24" s="171">
        <v>9</v>
      </c>
      <c r="B24" s="172" t="s">
        <v>108</v>
      </c>
      <c r="C24" s="173" t="s">
        <v>109</v>
      </c>
      <c r="D24" s="174" t="s">
        <v>84</v>
      </c>
      <c r="E24" s="175">
        <v>3.1388</v>
      </c>
      <c r="F24" s="232"/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2.1</v>
      </c>
    </row>
    <row r="25" spans="1:15" ht="12.75">
      <c r="A25" s="178"/>
      <c r="B25" s="180"/>
      <c r="C25" s="225" t="s">
        <v>110</v>
      </c>
      <c r="D25" s="226"/>
      <c r="E25" s="181">
        <v>3.1388</v>
      </c>
      <c r="F25" s="233"/>
      <c r="G25" s="183"/>
      <c r="M25" s="179" t="s">
        <v>110</v>
      </c>
      <c r="O25" s="170"/>
    </row>
    <row r="26" spans="1:104" ht="12.75">
      <c r="A26" s="171">
        <v>10</v>
      </c>
      <c r="B26" s="172" t="s">
        <v>111</v>
      </c>
      <c r="C26" s="173" t="s">
        <v>112</v>
      </c>
      <c r="D26" s="174" t="s">
        <v>84</v>
      </c>
      <c r="E26" s="175">
        <v>1.701</v>
      </c>
      <c r="F26" s="232"/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2.525</v>
      </c>
    </row>
    <row r="27" spans="1:15" ht="12.75">
      <c r="A27" s="178"/>
      <c r="B27" s="180"/>
      <c r="C27" s="225" t="s">
        <v>90</v>
      </c>
      <c r="D27" s="226"/>
      <c r="E27" s="181">
        <v>1.701</v>
      </c>
      <c r="F27" s="182"/>
      <c r="G27" s="183"/>
      <c r="M27" s="179" t="s">
        <v>90</v>
      </c>
      <c r="O27" s="170"/>
    </row>
    <row r="28" spans="1:57" ht="12.75">
      <c r="A28" s="184"/>
      <c r="B28" s="185" t="s">
        <v>77</v>
      </c>
      <c r="C28" s="186" t="str">
        <f>CONCATENATE(B23," ",C23)</f>
        <v>2 Základy a zvláštní zakládání</v>
      </c>
      <c r="D28" s="187"/>
      <c r="E28" s="188"/>
      <c r="F28" s="189"/>
      <c r="G28" s="190">
        <f>SUM(G23:G27)</f>
        <v>0</v>
      </c>
      <c r="O28" s="170">
        <v>4</v>
      </c>
      <c r="BA28" s="191">
        <f>SUM(BA23:BA27)</f>
        <v>0</v>
      </c>
      <c r="BB28" s="191">
        <f>SUM(BB23:BB27)</f>
        <v>0</v>
      </c>
      <c r="BC28" s="191">
        <f>SUM(BC23:BC27)</f>
        <v>0</v>
      </c>
      <c r="BD28" s="191">
        <f>SUM(BD23:BD27)</f>
        <v>0</v>
      </c>
      <c r="BE28" s="191">
        <f>SUM(BE23:BE27)</f>
        <v>0</v>
      </c>
    </row>
    <row r="29" spans="1:15" ht="12.75">
      <c r="A29" s="163" t="s">
        <v>74</v>
      </c>
      <c r="B29" s="164" t="s">
        <v>113</v>
      </c>
      <c r="C29" s="165" t="s">
        <v>114</v>
      </c>
      <c r="D29" s="166"/>
      <c r="E29" s="167"/>
      <c r="F29" s="167"/>
      <c r="G29" s="168"/>
      <c r="H29" s="169"/>
      <c r="I29" s="169"/>
      <c r="O29" s="170">
        <v>1</v>
      </c>
    </row>
    <row r="30" spans="1:104" ht="12.75">
      <c r="A30" s="171">
        <v>11</v>
      </c>
      <c r="B30" s="172" t="s">
        <v>115</v>
      </c>
      <c r="C30" s="173" t="s">
        <v>116</v>
      </c>
      <c r="D30" s="174" t="s">
        <v>117</v>
      </c>
      <c r="E30" s="175">
        <v>2.79</v>
      </c>
      <c r="F30" s="232"/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0.27827</v>
      </c>
    </row>
    <row r="31" spans="1:15" ht="12.75">
      <c r="A31" s="178"/>
      <c r="B31" s="180"/>
      <c r="C31" s="225" t="s">
        <v>118</v>
      </c>
      <c r="D31" s="226"/>
      <c r="E31" s="181">
        <v>2.79</v>
      </c>
      <c r="F31" s="182"/>
      <c r="G31" s="183"/>
      <c r="M31" s="179" t="s">
        <v>118</v>
      </c>
      <c r="O31" s="170"/>
    </row>
    <row r="32" spans="1:57" ht="12.75">
      <c r="A32" s="184"/>
      <c r="B32" s="185" t="s">
        <v>77</v>
      </c>
      <c r="C32" s="186" t="str">
        <f>CONCATENATE(B29," ",C29)</f>
        <v>63 Podlahy a podlahové konstrukce</v>
      </c>
      <c r="D32" s="187"/>
      <c r="E32" s="188"/>
      <c r="F32" s="189"/>
      <c r="G32" s="190">
        <f>SUM(G29:G31)</f>
        <v>0</v>
      </c>
      <c r="O32" s="170">
        <v>4</v>
      </c>
      <c r="BA32" s="191">
        <f>SUM(BA29:BA31)</f>
        <v>0</v>
      </c>
      <c r="BB32" s="191">
        <f>SUM(BB29:BB31)</f>
        <v>0</v>
      </c>
      <c r="BC32" s="191">
        <f>SUM(BC29:BC31)</f>
        <v>0</v>
      </c>
      <c r="BD32" s="191">
        <f>SUM(BD29:BD31)</f>
        <v>0</v>
      </c>
      <c r="BE32" s="191">
        <f>SUM(BE29:BE31)</f>
        <v>0</v>
      </c>
    </row>
    <row r="33" spans="1:15" ht="12.75">
      <c r="A33" s="163" t="s">
        <v>74</v>
      </c>
      <c r="B33" s="164" t="s">
        <v>119</v>
      </c>
      <c r="C33" s="165" t="s">
        <v>120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12</v>
      </c>
      <c r="B34" s="172" t="s">
        <v>121</v>
      </c>
      <c r="C34" s="173" t="s">
        <v>122</v>
      </c>
      <c r="D34" s="174" t="s">
        <v>123</v>
      </c>
      <c r="E34" s="175">
        <v>14</v>
      </c>
      <c r="F34" s="232"/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0</v>
      </c>
    </row>
    <row r="35" spans="1:15" ht="12.75">
      <c r="A35" s="178"/>
      <c r="B35" s="180"/>
      <c r="C35" s="225" t="s">
        <v>124</v>
      </c>
      <c r="D35" s="226"/>
      <c r="E35" s="181">
        <v>14</v>
      </c>
      <c r="F35" s="182"/>
      <c r="G35" s="183"/>
      <c r="M35" s="179" t="s">
        <v>124</v>
      </c>
      <c r="O35" s="170"/>
    </row>
    <row r="36" spans="1:104" ht="22.5">
      <c r="A36" s="171">
        <v>13</v>
      </c>
      <c r="B36" s="172" t="s">
        <v>125</v>
      </c>
      <c r="C36" s="173" t="s">
        <v>126</v>
      </c>
      <c r="D36" s="174" t="s">
        <v>123</v>
      </c>
      <c r="E36" s="175">
        <v>31</v>
      </c>
      <c r="F36" s="232"/>
      <c r="G36" s="176">
        <f>E36*F36</f>
        <v>0</v>
      </c>
      <c r="O36" s="170">
        <v>2</v>
      </c>
      <c r="AA36" s="146">
        <v>12</v>
      </c>
      <c r="AB36" s="146">
        <v>0</v>
      </c>
      <c r="AC36" s="146">
        <v>36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12</v>
      </c>
      <c r="CB36" s="177">
        <v>0</v>
      </c>
      <c r="CZ36" s="146">
        <v>0</v>
      </c>
    </row>
    <row r="37" spans="1:57" ht="12.75">
      <c r="A37" s="184"/>
      <c r="B37" s="185" t="s">
        <v>77</v>
      </c>
      <c r="C37" s="186" t="str">
        <f>CONCATENATE(B33," ",C33)</f>
        <v>95 Dokončovací konstrukce na pozemních stavbách</v>
      </c>
      <c r="D37" s="187"/>
      <c r="E37" s="188"/>
      <c r="F37" s="189"/>
      <c r="G37" s="190">
        <f>SUM(G33:G36)</f>
        <v>0</v>
      </c>
      <c r="O37" s="170">
        <v>4</v>
      </c>
      <c r="BA37" s="191">
        <f>SUM(BA33:BA36)</f>
        <v>0</v>
      </c>
      <c r="BB37" s="191">
        <f>SUM(BB33:BB36)</f>
        <v>0</v>
      </c>
      <c r="BC37" s="191">
        <f>SUM(BC33:BC36)</f>
        <v>0</v>
      </c>
      <c r="BD37" s="191">
        <f>SUM(BD33:BD36)</f>
        <v>0</v>
      </c>
      <c r="BE37" s="191">
        <f>SUM(BE33:BE36)</f>
        <v>0</v>
      </c>
    </row>
    <row r="38" spans="1:15" ht="12.75">
      <c r="A38" s="163" t="s">
        <v>74</v>
      </c>
      <c r="B38" s="164" t="s">
        <v>127</v>
      </c>
      <c r="C38" s="165" t="s">
        <v>128</v>
      </c>
      <c r="D38" s="166"/>
      <c r="E38" s="167"/>
      <c r="F38" s="167"/>
      <c r="G38" s="168"/>
      <c r="H38" s="169"/>
      <c r="I38" s="169"/>
      <c r="O38" s="170">
        <v>1</v>
      </c>
    </row>
    <row r="39" spans="1:104" ht="12.75">
      <c r="A39" s="171">
        <v>14</v>
      </c>
      <c r="B39" s="172" t="s">
        <v>129</v>
      </c>
      <c r="C39" s="173" t="s">
        <v>130</v>
      </c>
      <c r="D39" s="174" t="s">
        <v>104</v>
      </c>
      <c r="E39" s="175">
        <v>11.6628783</v>
      </c>
      <c r="F39" s="232"/>
      <c r="G39" s="176">
        <f>E39*F39</f>
        <v>0</v>
      </c>
      <c r="O39" s="170">
        <v>2</v>
      </c>
      <c r="AA39" s="146">
        <v>7</v>
      </c>
      <c r="AB39" s="146">
        <v>1</v>
      </c>
      <c r="AC39" s="146">
        <v>2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7</v>
      </c>
      <c r="CB39" s="177">
        <v>1</v>
      </c>
      <c r="CZ39" s="146">
        <v>0</v>
      </c>
    </row>
    <row r="40" spans="1:104" ht="12.75">
      <c r="A40" s="171">
        <v>15</v>
      </c>
      <c r="B40" s="172" t="s">
        <v>131</v>
      </c>
      <c r="C40" s="173" t="s">
        <v>132</v>
      </c>
      <c r="D40" s="174" t="s">
        <v>104</v>
      </c>
      <c r="E40" s="175">
        <v>11.6628783</v>
      </c>
      <c r="F40" s="232"/>
      <c r="G40" s="176">
        <f>E40*F40</f>
        <v>0</v>
      </c>
      <c r="O40" s="170">
        <v>2</v>
      </c>
      <c r="AA40" s="146">
        <v>7</v>
      </c>
      <c r="AB40" s="146">
        <v>1</v>
      </c>
      <c r="AC40" s="146">
        <v>2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7</v>
      </c>
      <c r="CB40" s="177">
        <v>1</v>
      </c>
      <c r="CZ40" s="146">
        <v>0</v>
      </c>
    </row>
    <row r="41" spans="1:57" ht="12.75">
      <c r="A41" s="184"/>
      <c r="B41" s="185" t="s">
        <v>77</v>
      </c>
      <c r="C41" s="186" t="str">
        <f>CONCATENATE(B38," ",C38)</f>
        <v>99 Staveništní přesun hmot</v>
      </c>
      <c r="D41" s="187"/>
      <c r="E41" s="188"/>
      <c r="F41" s="189"/>
      <c r="G41" s="190">
        <f>SUM(G38:G40)</f>
        <v>0</v>
      </c>
      <c r="O41" s="170">
        <v>4</v>
      </c>
      <c r="BA41" s="191">
        <f>SUM(BA38:BA40)</f>
        <v>0</v>
      </c>
      <c r="BB41" s="191">
        <f>SUM(BB38:BB40)</f>
        <v>0</v>
      </c>
      <c r="BC41" s="191">
        <f>SUM(BC38:BC40)</f>
        <v>0</v>
      </c>
      <c r="BD41" s="191">
        <f>SUM(BD38:BD40)</f>
        <v>0</v>
      </c>
      <c r="BE41" s="191">
        <f>SUM(BE38:BE40)</f>
        <v>0</v>
      </c>
    </row>
    <row r="42" spans="1:15" ht="12.75">
      <c r="A42" s="163" t="s">
        <v>74</v>
      </c>
      <c r="B42" s="164" t="s">
        <v>133</v>
      </c>
      <c r="C42" s="165" t="s">
        <v>134</v>
      </c>
      <c r="D42" s="166"/>
      <c r="E42" s="167"/>
      <c r="F42" s="167"/>
      <c r="G42" s="168"/>
      <c r="H42" s="169"/>
      <c r="I42" s="169"/>
      <c r="O42" s="170">
        <v>1</v>
      </c>
    </row>
    <row r="43" spans="1:104" ht="22.5">
      <c r="A43" s="171">
        <v>16</v>
      </c>
      <c r="B43" s="172" t="s">
        <v>135</v>
      </c>
      <c r="C43" s="173" t="s">
        <v>136</v>
      </c>
      <c r="D43" s="174" t="s">
        <v>117</v>
      </c>
      <c r="E43" s="175">
        <v>73.4184</v>
      </c>
      <c r="F43" s="232"/>
      <c r="G43" s="176">
        <f>E43*F43</f>
        <v>0</v>
      </c>
      <c r="O43" s="170">
        <v>2</v>
      </c>
      <c r="AA43" s="146">
        <v>1</v>
      </c>
      <c r="AB43" s="146">
        <v>7</v>
      </c>
      <c r="AC43" s="146">
        <v>7</v>
      </c>
      <c r="AZ43" s="146">
        <v>2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7</v>
      </c>
      <c r="CZ43" s="146">
        <v>0.00115</v>
      </c>
    </row>
    <row r="44" spans="1:15" ht="12.75">
      <c r="A44" s="178"/>
      <c r="B44" s="180"/>
      <c r="C44" s="225" t="s">
        <v>137</v>
      </c>
      <c r="D44" s="226"/>
      <c r="E44" s="181">
        <v>73.4184</v>
      </c>
      <c r="F44" s="182"/>
      <c r="G44" s="183"/>
      <c r="M44" s="179" t="s">
        <v>137</v>
      </c>
      <c r="O44" s="170"/>
    </row>
    <row r="45" spans="1:104" ht="22.5">
      <c r="A45" s="171">
        <v>17</v>
      </c>
      <c r="B45" s="172" t="s">
        <v>138</v>
      </c>
      <c r="C45" s="173" t="s">
        <v>139</v>
      </c>
      <c r="D45" s="174" t="s">
        <v>117</v>
      </c>
      <c r="E45" s="175">
        <v>73.4184</v>
      </c>
      <c r="F45" s="232"/>
      <c r="G45" s="176">
        <f>E45*F45</f>
        <v>0</v>
      </c>
      <c r="O45" s="170">
        <v>2</v>
      </c>
      <c r="AA45" s="146">
        <v>1</v>
      </c>
      <c r="AB45" s="146">
        <v>7</v>
      </c>
      <c r="AC45" s="146">
        <v>7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7</v>
      </c>
      <c r="CZ45" s="146">
        <v>0.0053</v>
      </c>
    </row>
    <row r="46" spans="1:104" ht="12.75">
      <c r="A46" s="171">
        <v>18</v>
      </c>
      <c r="B46" s="172" t="s">
        <v>140</v>
      </c>
      <c r="C46" s="173" t="s">
        <v>141</v>
      </c>
      <c r="D46" s="174" t="s">
        <v>62</v>
      </c>
      <c r="E46" s="175">
        <v>266.5822104</v>
      </c>
      <c r="F46" s="232"/>
      <c r="G46" s="176">
        <f>E46*F46</f>
        <v>0</v>
      </c>
      <c r="O46" s="170">
        <v>2</v>
      </c>
      <c r="AA46" s="146">
        <v>7</v>
      </c>
      <c r="AB46" s="146">
        <v>1002</v>
      </c>
      <c r="AC46" s="146">
        <v>5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7</v>
      </c>
      <c r="CB46" s="177">
        <v>1002</v>
      </c>
      <c r="CZ46" s="146">
        <v>0</v>
      </c>
    </row>
    <row r="47" spans="1:104" ht="12.75">
      <c r="A47" s="171">
        <v>19</v>
      </c>
      <c r="B47" s="172" t="s">
        <v>142</v>
      </c>
      <c r="C47" s="173" t="s">
        <v>143</v>
      </c>
      <c r="D47" s="174" t="s">
        <v>62</v>
      </c>
      <c r="E47" s="175">
        <v>266.5822104</v>
      </c>
      <c r="F47" s="232"/>
      <c r="G47" s="176">
        <f>E47*F47</f>
        <v>0</v>
      </c>
      <c r="O47" s="170">
        <v>2</v>
      </c>
      <c r="AA47" s="146">
        <v>7</v>
      </c>
      <c r="AB47" s="146">
        <v>1002</v>
      </c>
      <c r="AC47" s="146">
        <v>5</v>
      </c>
      <c r="AZ47" s="146">
        <v>2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7</v>
      </c>
      <c r="CB47" s="177">
        <v>1002</v>
      </c>
      <c r="CZ47" s="146">
        <v>0</v>
      </c>
    </row>
    <row r="48" spans="1:57" ht="12.75">
      <c r="A48" s="184"/>
      <c r="B48" s="185" t="s">
        <v>77</v>
      </c>
      <c r="C48" s="186" t="str">
        <f>CONCATENATE(B42," ",C42)</f>
        <v>712 Živičné krytiny</v>
      </c>
      <c r="D48" s="187"/>
      <c r="E48" s="188"/>
      <c r="F48" s="189"/>
      <c r="G48" s="190">
        <f>SUM(G42:G47)</f>
        <v>0</v>
      </c>
      <c r="O48" s="170">
        <v>4</v>
      </c>
      <c r="BA48" s="191">
        <f>SUM(BA42:BA47)</f>
        <v>0</v>
      </c>
      <c r="BB48" s="191">
        <f>SUM(BB42:BB47)</f>
        <v>0</v>
      </c>
      <c r="BC48" s="191">
        <f>SUM(BC42:BC47)</f>
        <v>0</v>
      </c>
      <c r="BD48" s="191">
        <f>SUM(BD42:BD47)</f>
        <v>0</v>
      </c>
      <c r="BE48" s="191">
        <f>SUM(BE42:BE47)</f>
        <v>0</v>
      </c>
    </row>
    <row r="49" spans="1:15" ht="12.75">
      <c r="A49" s="163" t="s">
        <v>74</v>
      </c>
      <c r="B49" s="164" t="s">
        <v>144</v>
      </c>
      <c r="C49" s="165" t="s">
        <v>145</v>
      </c>
      <c r="D49" s="166"/>
      <c r="E49" s="167"/>
      <c r="F49" s="167"/>
      <c r="G49" s="168"/>
      <c r="H49" s="169"/>
      <c r="I49" s="169"/>
      <c r="O49" s="170">
        <v>1</v>
      </c>
    </row>
    <row r="50" spans="1:104" ht="12.75">
      <c r="A50" s="171">
        <v>20</v>
      </c>
      <c r="B50" s="172" t="s">
        <v>146</v>
      </c>
      <c r="C50" s="173" t="s">
        <v>147</v>
      </c>
      <c r="D50" s="174" t="s">
        <v>123</v>
      </c>
      <c r="E50" s="175">
        <v>26</v>
      </c>
      <c r="F50" s="232"/>
      <c r="G50" s="176">
        <f>E50*F50</f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7</v>
      </c>
      <c r="CZ50" s="146">
        <v>0</v>
      </c>
    </row>
    <row r="51" spans="1:104" ht="12.75">
      <c r="A51" s="171">
        <v>21</v>
      </c>
      <c r="B51" s="172" t="s">
        <v>148</v>
      </c>
      <c r="C51" s="173" t="s">
        <v>149</v>
      </c>
      <c r="D51" s="174" t="s">
        <v>150</v>
      </c>
      <c r="E51" s="175">
        <v>218.5</v>
      </c>
      <c r="F51" s="232"/>
      <c r="G51" s="176">
        <f>E51*F51</f>
        <v>0</v>
      </c>
      <c r="O51" s="170">
        <v>2</v>
      </c>
      <c r="AA51" s="146">
        <v>1</v>
      </c>
      <c r="AB51" s="146">
        <v>7</v>
      </c>
      <c r="AC51" s="146">
        <v>7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7</v>
      </c>
      <c r="CZ51" s="146">
        <v>0</v>
      </c>
    </row>
    <row r="52" spans="1:15" ht="12.75">
      <c r="A52" s="178"/>
      <c r="B52" s="180"/>
      <c r="C52" s="225" t="s">
        <v>151</v>
      </c>
      <c r="D52" s="226"/>
      <c r="E52" s="181">
        <v>56.1</v>
      </c>
      <c r="F52" s="182"/>
      <c r="G52" s="183"/>
      <c r="M52" s="179" t="s">
        <v>151</v>
      </c>
      <c r="O52" s="170"/>
    </row>
    <row r="53" spans="1:15" ht="12.75">
      <c r="A53" s="178"/>
      <c r="B53" s="180"/>
      <c r="C53" s="225" t="s">
        <v>152</v>
      </c>
      <c r="D53" s="226"/>
      <c r="E53" s="181">
        <v>11.2</v>
      </c>
      <c r="F53" s="182"/>
      <c r="G53" s="183"/>
      <c r="M53" s="179" t="s">
        <v>152</v>
      </c>
      <c r="O53" s="170"/>
    </row>
    <row r="54" spans="1:15" ht="12.75">
      <c r="A54" s="178"/>
      <c r="B54" s="180"/>
      <c r="C54" s="225" t="s">
        <v>228</v>
      </c>
      <c r="D54" s="226"/>
      <c r="E54" s="181">
        <v>28.8</v>
      </c>
      <c r="F54" s="182"/>
      <c r="G54" s="183"/>
      <c r="M54" s="179" t="s">
        <v>153</v>
      </c>
      <c r="O54" s="170"/>
    </row>
    <row r="55" spans="1:15" ht="12.75">
      <c r="A55" s="178"/>
      <c r="B55" s="180"/>
      <c r="C55" s="225" t="s">
        <v>154</v>
      </c>
      <c r="D55" s="226"/>
      <c r="E55" s="181">
        <v>122.4</v>
      </c>
      <c r="F55" s="182"/>
      <c r="G55" s="183"/>
      <c r="M55" s="179" t="s">
        <v>154</v>
      </c>
      <c r="O55" s="170"/>
    </row>
    <row r="56" spans="1:104" ht="12.75">
      <c r="A56" s="171">
        <v>22</v>
      </c>
      <c r="B56" s="172" t="s">
        <v>155</v>
      </c>
      <c r="C56" s="173" t="s">
        <v>156</v>
      </c>
      <c r="D56" s="174" t="s">
        <v>84</v>
      </c>
      <c r="E56" s="175">
        <v>1.762</v>
      </c>
      <c r="F56" s="232"/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7">
        <v>1</v>
      </c>
      <c r="CB56" s="177">
        <v>7</v>
      </c>
      <c r="CZ56" s="146">
        <v>0</v>
      </c>
    </row>
    <row r="57" spans="1:15" ht="12.75">
      <c r="A57" s="178"/>
      <c r="B57" s="180"/>
      <c r="C57" s="225" t="s">
        <v>157</v>
      </c>
      <c r="D57" s="226"/>
      <c r="E57" s="181">
        <v>1.762</v>
      </c>
      <c r="F57" s="182"/>
      <c r="G57" s="183"/>
      <c r="M57" s="179" t="s">
        <v>157</v>
      </c>
      <c r="O57" s="170"/>
    </row>
    <row r="58" spans="1:104" ht="12.75">
      <c r="A58" s="171">
        <v>23</v>
      </c>
      <c r="B58" s="172" t="s">
        <v>158</v>
      </c>
      <c r="C58" s="173" t="s">
        <v>159</v>
      </c>
      <c r="D58" s="174" t="s">
        <v>123</v>
      </c>
      <c r="E58" s="175">
        <v>14</v>
      </c>
      <c r="F58" s="232"/>
      <c r="G58" s="176">
        <f>E58*F58</f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0.00332</v>
      </c>
    </row>
    <row r="59" spans="1:104" ht="22.5">
      <c r="A59" s="171">
        <v>24</v>
      </c>
      <c r="B59" s="172" t="s">
        <v>160</v>
      </c>
      <c r="C59" s="173" t="s">
        <v>161</v>
      </c>
      <c r="D59" s="174" t="s">
        <v>117</v>
      </c>
      <c r="E59" s="175">
        <v>73.4184</v>
      </c>
      <c r="F59" s="232"/>
      <c r="G59" s="176">
        <f>E59*F59</f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7">
        <v>1</v>
      </c>
      <c r="CB59" s="177">
        <v>7</v>
      </c>
      <c r="CZ59" s="146">
        <v>0.01452</v>
      </c>
    </row>
    <row r="60" spans="1:15" ht="12.75">
      <c r="A60" s="178"/>
      <c r="B60" s="180"/>
      <c r="C60" s="225" t="s">
        <v>137</v>
      </c>
      <c r="D60" s="226"/>
      <c r="E60" s="181">
        <v>73.4184</v>
      </c>
      <c r="F60" s="182"/>
      <c r="G60" s="183"/>
      <c r="M60" s="179" t="s">
        <v>137</v>
      </c>
      <c r="O60" s="170"/>
    </row>
    <row r="61" spans="1:104" ht="12.75">
      <c r="A61" s="171">
        <v>25</v>
      </c>
      <c r="B61" s="172" t="s">
        <v>162</v>
      </c>
      <c r="C61" s="173" t="s">
        <v>163</v>
      </c>
      <c r="D61" s="174" t="s">
        <v>84</v>
      </c>
      <c r="E61" s="175">
        <v>1.762</v>
      </c>
      <c r="F61" s="232"/>
      <c r="G61" s="176">
        <f>E61*F61</f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0.02357</v>
      </c>
    </row>
    <row r="62" spans="1:15" ht="12.75">
      <c r="A62" s="178"/>
      <c r="B62" s="180"/>
      <c r="C62" s="225" t="s">
        <v>164</v>
      </c>
      <c r="D62" s="226"/>
      <c r="E62" s="181">
        <v>1.762</v>
      </c>
      <c r="F62" s="182"/>
      <c r="G62" s="183"/>
      <c r="M62" s="179" t="s">
        <v>164</v>
      </c>
      <c r="O62" s="170"/>
    </row>
    <row r="63" spans="1:104" ht="22.5">
      <c r="A63" s="171">
        <v>26</v>
      </c>
      <c r="B63" s="172" t="s">
        <v>165</v>
      </c>
      <c r="C63" s="173" t="s">
        <v>166</v>
      </c>
      <c r="D63" s="174" t="s">
        <v>117</v>
      </c>
      <c r="E63" s="175">
        <v>62.31</v>
      </c>
      <c r="F63" s="232"/>
      <c r="G63" s="176">
        <f>E63*F63</f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0.01426</v>
      </c>
    </row>
    <row r="64" spans="1:15" ht="12.75">
      <c r="A64" s="178"/>
      <c r="B64" s="180"/>
      <c r="C64" s="225" t="s">
        <v>167</v>
      </c>
      <c r="D64" s="226"/>
      <c r="E64" s="181">
        <v>62.31</v>
      </c>
      <c r="F64" s="182"/>
      <c r="G64" s="183"/>
      <c r="M64" s="179" t="s">
        <v>167</v>
      </c>
      <c r="O64" s="170"/>
    </row>
    <row r="65" spans="1:104" ht="12.75">
      <c r="A65" s="171">
        <v>27</v>
      </c>
      <c r="B65" s="172" t="s">
        <v>168</v>
      </c>
      <c r="C65" s="173" t="s">
        <v>169</v>
      </c>
      <c r="D65" s="174" t="s">
        <v>84</v>
      </c>
      <c r="E65" s="175">
        <v>1.4954</v>
      </c>
      <c r="F65" s="232"/>
      <c r="G65" s="176">
        <f>E65*F65</f>
        <v>0</v>
      </c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7</v>
      </c>
      <c r="CZ65" s="146">
        <v>0.00295</v>
      </c>
    </row>
    <row r="66" spans="1:15" ht="12.75">
      <c r="A66" s="178"/>
      <c r="B66" s="180"/>
      <c r="C66" s="225" t="s">
        <v>170</v>
      </c>
      <c r="D66" s="226"/>
      <c r="E66" s="181">
        <v>1.4954</v>
      </c>
      <c r="F66" s="182"/>
      <c r="G66" s="183"/>
      <c r="M66" s="179" t="s">
        <v>170</v>
      </c>
      <c r="O66" s="170"/>
    </row>
    <row r="67" spans="1:104" ht="12.75">
      <c r="A67" s="171">
        <v>28</v>
      </c>
      <c r="B67" s="172" t="s">
        <v>171</v>
      </c>
      <c r="C67" s="173" t="s">
        <v>172</v>
      </c>
      <c r="D67" s="174" t="s">
        <v>150</v>
      </c>
      <c r="E67" s="175">
        <v>165.1</v>
      </c>
      <c r="F67" s="232"/>
      <c r="G67" s="176">
        <f>E67*F67</f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0.00255</v>
      </c>
    </row>
    <row r="68" spans="1:15" ht="12.75">
      <c r="A68" s="178"/>
      <c r="B68" s="180"/>
      <c r="C68" s="225" t="s">
        <v>173</v>
      </c>
      <c r="D68" s="226"/>
      <c r="E68" s="181">
        <v>97.8</v>
      </c>
      <c r="F68" s="182"/>
      <c r="G68" s="183"/>
      <c r="M68" s="179" t="s">
        <v>173</v>
      </c>
      <c r="O68" s="170"/>
    </row>
    <row r="69" spans="1:15" ht="12.75">
      <c r="A69" s="178"/>
      <c r="B69" s="180"/>
      <c r="C69" s="225" t="s">
        <v>151</v>
      </c>
      <c r="D69" s="226"/>
      <c r="E69" s="181">
        <v>56.1</v>
      </c>
      <c r="F69" s="182"/>
      <c r="G69" s="183"/>
      <c r="M69" s="179" t="s">
        <v>151</v>
      </c>
      <c r="O69" s="170"/>
    </row>
    <row r="70" spans="1:15" ht="12.75">
      <c r="A70" s="178"/>
      <c r="B70" s="180"/>
      <c r="C70" s="225" t="s">
        <v>152</v>
      </c>
      <c r="D70" s="226"/>
      <c r="E70" s="181">
        <v>11.2</v>
      </c>
      <c r="F70" s="182"/>
      <c r="G70" s="183"/>
      <c r="M70" s="179" t="s">
        <v>152</v>
      </c>
      <c r="O70" s="170"/>
    </row>
    <row r="71" spans="1:104" ht="12.75">
      <c r="A71" s="171">
        <v>29</v>
      </c>
      <c r="B71" s="172" t="s">
        <v>174</v>
      </c>
      <c r="C71" s="173" t="s">
        <v>175</v>
      </c>
      <c r="D71" s="174" t="s">
        <v>150</v>
      </c>
      <c r="E71" s="175">
        <v>122.4</v>
      </c>
      <c r="F71" s="232"/>
      <c r="G71" s="176">
        <f>E71*F71</f>
        <v>0</v>
      </c>
      <c r="O71" s="170">
        <v>2</v>
      </c>
      <c r="AA71" s="146">
        <v>1</v>
      </c>
      <c r="AB71" s="146">
        <v>7</v>
      </c>
      <c r="AC71" s="146">
        <v>7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7</v>
      </c>
      <c r="CZ71" s="146">
        <v>0.00255</v>
      </c>
    </row>
    <row r="72" spans="1:15" ht="12.75">
      <c r="A72" s="178"/>
      <c r="B72" s="180"/>
      <c r="C72" s="225" t="s">
        <v>176</v>
      </c>
      <c r="D72" s="226"/>
      <c r="E72" s="181">
        <v>122.4</v>
      </c>
      <c r="F72" s="182"/>
      <c r="G72" s="183"/>
      <c r="M72" s="179" t="s">
        <v>176</v>
      </c>
      <c r="O72" s="170"/>
    </row>
    <row r="73" spans="1:104" ht="12.75">
      <c r="A73" s="171">
        <v>30</v>
      </c>
      <c r="B73" s="172" t="s">
        <v>177</v>
      </c>
      <c r="C73" s="173" t="s">
        <v>178</v>
      </c>
      <c r="D73" s="174" t="s">
        <v>150</v>
      </c>
      <c r="E73" s="175">
        <v>28.8</v>
      </c>
      <c r="F73" s="232"/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0.00255</v>
      </c>
    </row>
    <row r="74" spans="1:15" ht="12.75">
      <c r="A74" s="178"/>
      <c r="B74" s="180"/>
      <c r="C74" s="225" t="s">
        <v>179</v>
      </c>
      <c r="D74" s="226"/>
      <c r="E74" s="181">
        <v>28.8</v>
      </c>
      <c r="F74" s="182"/>
      <c r="G74" s="183"/>
      <c r="M74" s="179" t="s">
        <v>179</v>
      </c>
      <c r="O74" s="170"/>
    </row>
    <row r="75" spans="1:104" ht="12.75">
      <c r="A75" s="171">
        <v>31</v>
      </c>
      <c r="B75" s="172" t="s">
        <v>180</v>
      </c>
      <c r="C75" s="173" t="s">
        <v>181</v>
      </c>
      <c r="D75" s="174" t="s">
        <v>84</v>
      </c>
      <c r="E75" s="175">
        <v>7.4278</v>
      </c>
      <c r="F75" s="232"/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0.0291</v>
      </c>
    </row>
    <row r="76" spans="1:15" ht="12.75">
      <c r="A76" s="178"/>
      <c r="B76" s="180"/>
      <c r="C76" s="225" t="s">
        <v>182</v>
      </c>
      <c r="D76" s="226"/>
      <c r="E76" s="181">
        <v>3.3048</v>
      </c>
      <c r="F76" s="182"/>
      <c r="G76" s="183"/>
      <c r="M76" s="179" t="s">
        <v>182</v>
      </c>
      <c r="O76" s="170"/>
    </row>
    <row r="77" spans="1:15" ht="12.75">
      <c r="A77" s="178"/>
      <c r="B77" s="180"/>
      <c r="C77" s="225" t="s">
        <v>183</v>
      </c>
      <c r="D77" s="226"/>
      <c r="E77" s="181">
        <v>3.236</v>
      </c>
      <c r="F77" s="182"/>
      <c r="G77" s="183"/>
      <c r="M77" s="179" t="s">
        <v>183</v>
      </c>
      <c r="O77" s="170"/>
    </row>
    <row r="78" spans="1:15" ht="12.75">
      <c r="A78" s="178"/>
      <c r="B78" s="180"/>
      <c r="C78" s="225" t="s">
        <v>184</v>
      </c>
      <c r="D78" s="226"/>
      <c r="E78" s="181">
        <v>0.887</v>
      </c>
      <c r="F78" s="182"/>
      <c r="G78" s="183"/>
      <c r="M78" s="179" t="s">
        <v>184</v>
      </c>
      <c r="O78" s="170"/>
    </row>
    <row r="79" spans="1:104" ht="12.75">
      <c r="A79" s="171">
        <v>32</v>
      </c>
      <c r="B79" s="172" t="s">
        <v>185</v>
      </c>
      <c r="C79" s="173" t="s">
        <v>186</v>
      </c>
      <c r="D79" s="174" t="s">
        <v>84</v>
      </c>
      <c r="E79" s="175">
        <v>3.5596</v>
      </c>
      <c r="F79" s="232"/>
      <c r="G79" s="176">
        <f>E79*F79</f>
        <v>0</v>
      </c>
      <c r="O79" s="170">
        <v>2</v>
      </c>
      <c r="AA79" s="146">
        <v>3</v>
      </c>
      <c r="AB79" s="146">
        <v>7</v>
      </c>
      <c r="AC79" s="146">
        <v>60515230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3</v>
      </c>
      <c r="CB79" s="177">
        <v>7</v>
      </c>
      <c r="CZ79" s="146">
        <v>0.55</v>
      </c>
    </row>
    <row r="80" spans="1:15" ht="12.75">
      <c r="A80" s="178"/>
      <c r="B80" s="180"/>
      <c r="C80" s="225" t="s">
        <v>187</v>
      </c>
      <c r="D80" s="226"/>
      <c r="E80" s="181">
        <v>3.5596</v>
      </c>
      <c r="F80" s="182"/>
      <c r="G80" s="183"/>
      <c r="M80" s="179" t="s">
        <v>187</v>
      </c>
      <c r="O80" s="170"/>
    </row>
    <row r="81" spans="1:104" ht="12.75">
      <c r="A81" s="171">
        <v>33</v>
      </c>
      <c r="B81" s="172" t="s">
        <v>188</v>
      </c>
      <c r="C81" s="173" t="s">
        <v>189</v>
      </c>
      <c r="D81" s="174" t="s">
        <v>84</v>
      </c>
      <c r="E81" s="175">
        <v>0.9757</v>
      </c>
      <c r="F81" s="232"/>
      <c r="G81" s="176">
        <f>E81*F81</f>
        <v>0</v>
      </c>
      <c r="O81" s="170">
        <v>2</v>
      </c>
      <c r="AA81" s="146">
        <v>3</v>
      </c>
      <c r="AB81" s="146">
        <v>7</v>
      </c>
      <c r="AC81" s="146">
        <v>60515244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3</v>
      </c>
      <c r="CB81" s="177">
        <v>7</v>
      </c>
      <c r="CZ81" s="146">
        <v>0.55</v>
      </c>
    </row>
    <row r="82" spans="1:15" ht="12.75">
      <c r="A82" s="178"/>
      <c r="B82" s="180"/>
      <c r="C82" s="225" t="s">
        <v>190</v>
      </c>
      <c r="D82" s="226"/>
      <c r="E82" s="181">
        <v>0.9757</v>
      </c>
      <c r="F82" s="182"/>
      <c r="G82" s="183"/>
      <c r="M82" s="179" t="s">
        <v>190</v>
      </c>
      <c r="O82" s="170"/>
    </row>
    <row r="83" spans="1:104" ht="12.75">
      <c r="A83" s="171">
        <v>34</v>
      </c>
      <c r="B83" s="172" t="s">
        <v>191</v>
      </c>
      <c r="C83" s="173" t="s">
        <v>192</v>
      </c>
      <c r="D83" s="174" t="s">
        <v>123</v>
      </c>
      <c r="E83" s="175">
        <v>14</v>
      </c>
      <c r="F83" s="232"/>
      <c r="G83" s="176">
        <f>E83*F83</f>
        <v>0</v>
      </c>
      <c r="O83" s="170">
        <v>2</v>
      </c>
      <c r="AA83" s="146">
        <v>12</v>
      </c>
      <c r="AB83" s="146">
        <v>1</v>
      </c>
      <c r="AC83" s="146">
        <v>13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12</v>
      </c>
      <c r="CB83" s="177">
        <v>1</v>
      </c>
      <c r="CZ83" s="146">
        <v>0.00062</v>
      </c>
    </row>
    <row r="84" spans="1:104" ht="12.75">
      <c r="A84" s="171">
        <v>35</v>
      </c>
      <c r="B84" s="172" t="s">
        <v>193</v>
      </c>
      <c r="C84" s="173" t="s">
        <v>194</v>
      </c>
      <c r="D84" s="174" t="s">
        <v>84</v>
      </c>
      <c r="E84" s="175">
        <v>3.6353</v>
      </c>
      <c r="F84" s="232"/>
      <c r="G84" s="176">
        <f>E84*F84</f>
        <v>0</v>
      </c>
      <c r="O84" s="170">
        <v>2</v>
      </c>
      <c r="AA84" s="146">
        <v>12</v>
      </c>
      <c r="AB84" s="146">
        <v>1</v>
      </c>
      <c r="AC84" s="146">
        <v>18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12</v>
      </c>
      <c r="CB84" s="177">
        <v>1</v>
      </c>
      <c r="CZ84" s="146">
        <v>0.55</v>
      </c>
    </row>
    <row r="85" spans="1:15" ht="12.75">
      <c r="A85" s="178"/>
      <c r="B85" s="180"/>
      <c r="C85" s="225" t="s">
        <v>195</v>
      </c>
      <c r="D85" s="226"/>
      <c r="E85" s="181">
        <v>3.6353</v>
      </c>
      <c r="F85" s="182"/>
      <c r="G85" s="183"/>
      <c r="M85" s="179" t="s">
        <v>195</v>
      </c>
      <c r="O85" s="170"/>
    </row>
    <row r="86" spans="1:104" ht="12.75">
      <c r="A86" s="171">
        <v>36</v>
      </c>
      <c r="B86" s="172" t="s">
        <v>196</v>
      </c>
      <c r="C86" s="173" t="s">
        <v>197</v>
      </c>
      <c r="D86" s="174" t="s">
        <v>62</v>
      </c>
      <c r="E86" s="175">
        <v>2677.100286</v>
      </c>
      <c r="F86" s="232"/>
      <c r="G86" s="176">
        <f>E86*F86</f>
        <v>0</v>
      </c>
      <c r="O86" s="170">
        <v>2</v>
      </c>
      <c r="AA86" s="146">
        <v>7</v>
      </c>
      <c r="AB86" s="146">
        <v>1002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7</v>
      </c>
      <c r="CB86" s="177">
        <v>1002</v>
      </c>
      <c r="CZ86" s="146">
        <v>0</v>
      </c>
    </row>
    <row r="87" spans="1:104" ht="12.75">
      <c r="A87" s="171">
        <v>37</v>
      </c>
      <c r="B87" s="172" t="s">
        <v>198</v>
      </c>
      <c r="C87" s="173" t="s">
        <v>199</v>
      </c>
      <c r="D87" s="174" t="s">
        <v>62</v>
      </c>
      <c r="E87" s="175">
        <v>2677.100286</v>
      </c>
      <c r="F87" s="232"/>
      <c r="G87" s="176">
        <f>E87*F87</f>
        <v>0</v>
      </c>
      <c r="O87" s="170">
        <v>2</v>
      </c>
      <c r="AA87" s="146">
        <v>7</v>
      </c>
      <c r="AB87" s="146">
        <v>1002</v>
      </c>
      <c r="AC87" s="146">
        <v>5</v>
      </c>
      <c r="AZ87" s="146">
        <v>2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7</v>
      </c>
      <c r="CB87" s="177">
        <v>1002</v>
      </c>
      <c r="CZ87" s="146">
        <v>0</v>
      </c>
    </row>
    <row r="88" spans="1:57" ht="12.75">
      <c r="A88" s="184"/>
      <c r="B88" s="185" t="s">
        <v>77</v>
      </c>
      <c r="C88" s="186" t="str">
        <f>CONCATENATE(B49," ",C49)</f>
        <v>762 Konstrukce tesařské</v>
      </c>
      <c r="D88" s="187"/>
      <c r="E88" s="188"/>
      <c r="F88" s="189"/>
      <c r="G88" s="190">
        <f>SUM(G49:G87)</f>
        <v>0</v>
      </c>
      <c r="O88" s="170">
        <v>4</v>
      </c>
      <c r="BA88" s="191">
        <f>SUM(BA49:BA87)</f>
        <v>0</v>
      </c>
      <c r="BB88" s="191">
        <f>SUM(BB49:BB87)</f>
        <v>0</v>
      </c>
      <c r="BC88" s="191">
        <f>SUM(BC49:BC87)</f>
        <v>0</v>
      </c>
      <c r="BD88" s="191">
        <f>SUM(BD49:BD87)</f>
        <v>0</v>
      </c>
      <c r="BE88" s="191">
        <f>SUM(BE49:BE87)</f>
        <v>0</v>
      </c>
    </row>
    <row r="89" spans="1:15" ht="12.75">
      <c r="A89" s="163" t="s">
        <v>74</v>
      </c>
      <c r="B89" s="164" t="s">
        <v>200</v>
      </c>
      <c r="C89" s="165" t="s">
        <v>201</v>
      </c>
      <c r="D89" s="166"/>
      <c r="E89" s="167"/>
      <c r="F89" s="167"/>
      <c r="G89" s="168"/>
      <c r="H89" s="169"/>
      <c r="I89" s="169"/>
      <c r="O89" s="170">
        <v>1</v>
      </c>
    </row>
    <row r="90" spans="1:104" ht="12.75">
      <c r="A90" s="171">
        <v>38</v>
      </c>
      <c r="B90" s="172" t="s">
        <v>202</v>
      </c>
      <c r="C90" s="173" t="s">
        <v>203</v>
      </c>
      <c r="D90" s="174" t="s">
        <v>150</v>
      </c>
      <c r="E90" s="175">
        <v>34.2</v>
      </c>
      <c r="F90" s="232"/>
      <c r="G90" s="176">
        <f>E90*F90</f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7</v>
      </c>
      <c r="CZ90" s="146">
        <v>0.0037</v>
      </c>
    </row>
    <row r="91" spans="1:15" ht="12.75">
      <c r="A91" s="178"/>
      <c r="B91" s="180"/>
      <c r="C91" s="225" t="s">
        <v>204</v>
      </c>
      <c r="D91" s="226"/>
      <c r="E91" s="181">
        <v>34.2</v>
      </c>
      <c r="F91" s="182"/>
      <c r="G91" s="183"/>
      <c r="M91" s="179" t="s">
        <v>204</v>
      </c>
      <c r="O91" s="170"/>
    </row>
    <row r="92" spans="1:104" ht="12.75">
      <c r="A92" s="171">
        <v>39</v>
      </c>
      <c r="B92" s="172" t="s">
        <v>205</v>
      </c>
      <c r="C92" s="173" t="s">
        <v>206</v>
      </c>
      <c r="D92" s="174" t="s">
        <v>62</v>
      </c>
      <c r="E92" s="175">
        <v>129.618</v>
      </c>
      <c r="F92" s="232"/>
      <c r="G92" s="176">
        <f>E92*F92</f>
        <v>0</v>
      </c>
      <c r="O92" s="170">
        <v>2</v>
      </c>
      <c r="AA92" s="146">
        <v>7</v>
      </c>
      <c r="AB92" s="146">
        <v>1002</v>
      </c>
      <c r="AC92" s="146">
        <v>5</v>
      </c>
      <c r="AZ92" s="146">
        <v>2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7</v>
      </c>
      <c r="CB92" s="177">
        <v>1002</v>
      </c>
      <c r="CZ92" s="146">
        <v>0</v>
      </c>
    </row>
    <row r="93" spans="1:104" ht="12.75">
      <c r="A93" s="171">
        <v>40</v>
      </c>
      <c r="B93" s="172" t="s">
        <v>207</v>
      </c>
      <c r="C93" s="173" t="s">
        <v>208</v>
      </c>
      <c r="D93" s="174" t="s">
        <v>62</v>
      </c>
      <c r="E93" s="175">
        <v>129.618</v>
      </c>
      <c r="F93" s="232"/>
      <c r="G93" s="176">
        <f>E93*F93</f>
        <v>0</v>
      </c>
      <c r="O93" s="170">
        <v>2</v>
      </c>
      <c r="AA93" s="146">
        <v>7</v>
      </c>
      <c r="AB93" s="146">
        <v>1002</v>
      </c>
      <c r="AC93" s="146">
        <v>5</v>
      </c>
      <c r="AZ93" s="146">
        <v>2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7</v>
      </c>
      <c r="CB93" s="177">
        <v>1002</v>
      </c>
      <c r="CZ93" s="146">
        <v>0</v>
      </c>
    </row>
    <row r="94" spans="1:57" ht="12.75">
      <c r="A94" s="184"/>
      <c r="B94" s="185" t="s">
        <v>77</v>
      </c>
      <c r="C94" s="186" t="str">
        <f>CONCATENATE(B89," ",C89)</f>
        <v>764 Konstrukce klempířské</v>
      </c>
      <c r="D94" s="187"/>
      <c r="E94" s="188"/>
      <c r="F94" s="189"/>
      <c r="G94" s="190">
        <f>SUM(G89:G93)</f>
        <v>0</v>
      </c>
      <c r="O94" s="170">
        <v>4</v>
      </c>
      <c r="BA94" s="191">
        <f>SUM(BA89:BA93)</f>
        <v>0</v>
      </c>
      <c r="BB94" s="191">
        <f>SUM(BB89:BB93)</f>
        <v>0</v>
      </c>
      <c r="BC94" s="191">
        <f>SUM(BC89:BC93)</f>
        <v>0</v>
      </c>
      <c r="BD94" s="191">
        <f>SUM(BD89:BD93)</f>
        <v>0</v>
      </c>
      <c r="BE94" s="191">
        <f>SUM(BE89:BE93)</f>
        <v>0</v>
      </c>
    </row>
    <row r="95" spans="1:15" ht="12.75">
      <c r="A95" s="163" t="s">
        <v>74</v>
      </c>
      <c r="B95" s="164" t="s">
        <v>209</v>
      </c>
      <c r="C95" s="165" t="s">
        <v>210</v>
      </c>
      <c r="D95" s="166"/>
      <c r="E95" s="167"/>
      <c r="F95" s="167"/>
      <c r="G95" s="168"/>
      <c r="H95" s="169"/>
      <c r="I95" s="169"/>
      <c r="O95" s="170">
        <v>1</v>
      </c>
    </row>
    <row r="96" spans="1:104" ht="12.75">
      <c r="A96" s="171">
        <v>41</v>
      </c>
      <c r="B96" s="172" t="s">
        <v>211</v>
      </c>
      <c r="C96" s="173" t="s">
        <v>212</v>
      </c>
      <c r="D96" s="174" t="s">
        <v>117</v>
      </c>
      <c r="E96" s="175">
        <v>216.2984</v>
      </c>
      <c r="F96" s="232"/>
      <c r="G96" s="176">
        <f>E96*F96</f>
        <v>0</v>
      </c>
      <c r="O96" s="170">
        <v>2</v>
      </c>
      <c r="AA96" s="146">
        <v>12</v>
      </c>
      <c r="AB96" s="146">
        <v>0</v>
      </c>
      <c r="AC96" s="146">
        <v>39</v>
      </c>
      <c r="AZ96" s="146">
        <v>2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12</v>
      </c>
      <c r="CB96" s="177">
        <v>0</v>
      </c>
      <c r="CZ96" s="146">
        <v>0.00047</v>
      </c>
    </row>
    <row r="97" spans="1:15" ht="12.75">
      <c r="A97" s="178"/>
      <c r="B97" s="180"/>
      <c r="C97" s="225" t="s">
        <v>213</v>
      </c>
      <c r="D97" s="226"/>
      <c r="E97" s="181">
        <v>73.4184</v>
      </c>
      <c r="F97" s="182"/>
      <c r="G97" s="183"/>
      <c r="M97" s="179" t="s">
        <v>213</v>
      </c>
      <c r="O97" s="170"/>
    </row>
    <row r="98" spans="1:15" ht="12.75">
      <c r="A98" s="178"/>
      <c r="B98" s="180"/>
      <c r="C98" s="225" t="s">
        <v>214</v>
      </c>
      <c r="D98" s="226"/>
      <c r="E98" s="181">
        <v>31.416</v>
      </c>
      <c r="F98" s="182"/>
      <c r="G98" s="183"/>
      <c r="M98" s="179" t="s">
        <v>214</v>
      </c>
      <c r="O98" s="170"/>
    </row>
    <row r="99" spans="1:15" ht="12.75">
      <c r="A99" s="178"/>
      <c r="B99" s="180"/>
      <c r="C99" s="225" t="s">
        <v>215</v>
      </c>
      <c r="D99" s="226"/>
      <c r="E99" s="181">
        <v>6.272</v>
      </c>
      <c r="F99" s="182"/>
      <c r="G99" s="183"/>
      <c r="M99" s="179" t="s">
        <v>215</v>
      </c>
      <c r="O99" s="170"/>
    </row>
    <row r="100" spans="1:15" ht="12.75">
      <c r="A100" s="178"/>
      <c r="B100" s="180"/>
      <c r="C100" s="225" t="s">
        <v>216</v>
      </c>
      <c r="D100" s="226"/>
      <c r="E100" s="181">
        <v>20.736</v>
      </c>
      <c r="F100" s="182"/>
      <c r="G100" s="183"/>
      <c r="M100" s="179" t="s">
        <v>216</v>
      </c>
      <c r="O100" s="170"/>
    </row>
    <row r="101" spans="1:15" ht="12.75">
      <c r="A101" s="178"/>
      <c r="B101" s="180"/>
      <c r="C101" s="225" t="s">
        <v>217</v>
      </c>
      <c r="D101" s="226"/>
      <c r="E101" s="181">
        <v>84.456</v>
      </c>
      <c r="F101" s="182"/>
      <c r="G101" s="183"/>
      <c r="M101" s="179" t="s">
        <v>217</v>
      </c>
      <c r="O101" s="170"/>
    </row>
    <row r="102" spans="1:104" ht="12.75">
      <c r="A102" s="171">
        <v>42</v>
      </c>
      <c r="B102" s="172" t="s">
        <v>218</v>
      </c>
      <c r="C102" s="173" t="s">
        <v>219</v>
      </c>
      <c r="D102" s="174" t="s">
        <v>117</v>
      </c>
      <c r="E102" s="175">
        <v>62.31</v>
      </c>
      <c r="F102" s="232"/>
      <c r="G102" s="176">
        <f>E102*F102</f>
        <v>0</v>
      </c>
      <c r="O102" s="170">
        <v>2</v>
      </c>
      <c r="AA102" s="146">
        <v>12</v>
      </c>
      <c r="AB102" s="146">
        <v>0</v>
      </c>
      <c r="AC102" s="146">
        <v>40</v>
      </c>
      <c r="AZ102" s="146">
        <v>2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12</v>
      </c>
      <c r="CB102" s="177">
        <v>0</v>
      </c>
      <c r="CZ102" s="146">
        <v>0</v>
      </c>
    </row>
    <row r="103" spans="1:57" ht="12.75">
      <c r="A103" s="184"/>
      <c r="B103" s="185" t="s">
        <v>77</v>
      </c>
      <c r="C103" s="186" t="str">
        <f>CONCATENATE(B95," ",C95)</f>
        <v>783 Nátěry</v>
      </c>
      <c r="D103" s="187"/>
      <c r="E103" s="188"/>
      <c r="F103" s="189"/>
      <c r="G103" s="190">
        <f>SUM(G95:G102)</f>
        <v>0</v>
      </c>
      <c r="O103" s="170">
        <v>4</v>
      </c>
      <c r="BA103" s="191">
        <f>SUM(BA95:BA102)</f>
        <v>0</v>
      </c>
      <c r="BB103" s="191">
        <f>SUM(BB95:BB102)</f>
        <v>0</v>
      </c>
      <c r="BC103" s="191">
        <f>SUM(BC95:BC102)</f>
        <v>0</v>
      </c>
      <c r="BD103" s="191">
        <f>SUM(BD95:BD102)</f>
        <v>0</v>
      </c>
      <c r="BE103" s="191">
        <f>SUM(BE95:BE102)</f>
        <v>0</v>
      </c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spans="1:7" ht="12.75">
      <c r="A127" s="192"/>
      <c r="B127" s="192"/>
      <c r="C127" s="192"/>
      <c r="D127" s="192"/>
      <c r="E127" s="192"/>
      <c r="F127" s="192"/>
      <c r="G127" s="192"/>
    </row>
    <row r="128" spans="1:7" ht="12.75">
      <c r="A128" s="192"/>
      <c r="B128" s="192"/>
      <c r="C128" s="192"/>
      <c r="D128" s="192"/>
      <c r="E128" s="192"/>
      <c r="F128" s="192"/>
      <c r="G128" s="192"/>
    </row>
    <row r="129" spans="1:7" ht="12.75">
      <c r="A129" s="192"/>
      <c r="B129" s="192"/>
      <c r="C129" s="192"/>
      <c r="D129" s="192"/>
      <c r="E129" s="192"/>
      <c r="F129" s="192"/>
      <c r="G129" s="192"/>
    </row>
    <row r="130" spans="1:7" ht="12.75">
      <c r="A130" s="192"/>
      <c r="B130" s="192"/>
      <c r="C130" s="192"/>
      <c r="D130" s="192"/>
      <c r="E130" s="192"/>
      <c r="F130" s="192"/>
      <c r="G130" s="192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spans="1:2" ht="12.75">
      <c r="A162" s="193"/>
      <c r="B162" s="193"/>
    </row>
    <row r="163" spans="1:7" ht="12.75">
      <c r="A163" s="192"/>
      <c r="B163" s="192"/>
      <c r="C163" s="195"/>
      <c r="D163" s="195"/>
      <c r="E163" s="196"/>
      <c r="F163" s="195"/>
      <c r="G163" s="197"/>
    </row>
    <row r="164" spans="1:7" ht="12.75">
      <c r="A164" s="198"/>
      <c r="B164" s="198"/>
      <c r="C164" s="192"/>
      <c r="D164" s="192"/>
      <c r="E164" s="199"/>
      <c r="F164" s="192"/>
      <c r="G164" s="192"/>
    </row>
    <row r="165" spans="1:7" ht="12.75">
      <c r="A165" s="192"/>
      <c r="B165" s="192"/>
      <c r="C165" s="192"/>
      <c r="D165" s="192"/>
      <c r="E165" s="199"/>
      <c r="F165" s="192"/>
      <c r="G165" s="192"/>
    </row>
    <row r="166" spans="1:7" ht="12.75">
      <c r="A166" s="192"/>
      <c r="B166" s="192"/>
      <c r="C166" s="192"/>
      <c r="D166" s="192"/>
      <c r="E166" s="199"/>
      <c r="F166" s="192"/>
      <c r="G166" s="192"/>
    </row>
    <row r="167" spans="1:7" ht="12.75">
      <c r="A167" s="192"/>
      <c r="B167" s="192"/>
      <c r="C167" s="192"/>
      <c r="D167" s="192"/>
      <c r="E167" s="199"/>
      <c r="F167" s="192"/>
      <c r="G167" s="192"/>
    </row>
    <row r="168" spans="1:7" ht="12.75">
      <c r="A168" s="192"/>
      <c r="B168" s="192"/>
      <c r="C168" s="192"/>
      <c r="D168" s="192"/>
      <c r="E168" s="199"/>
      <c r="F168" s="192"/>
      <c r="G168" s="192"/>
    </row>
    <row r="169" spans="1:7" ht="12.75">
      <c r="A169" s="192"/>
      <c r="B169" s="192"/>
      <c r="C169" s="192"/>
      <c r="D169" s="192"/>
      <c r="E169" s="199"/>
      <c r="F169" s="192"/>
      <c r="G169" s="192"/>
    </row>
    <row r="170" spans="1:7" ht="12.75">
      <c r="A170" s="192"/>
      <c r="B170" s="192"/>
      <c r="C170" s="192"/>
      <c r="D170" s="192"/>
      <c r="E170" s="199"/>
      <c r="F170" s="192"/>
      <c r="G170" s="192"/>
    </row>
    <row r="171" spans="1:7" ht="12.75">
      <c r="A171" s="192"/>
      <c r="B171" s="192"/>
      <c r="C171" s="192"/>
      <c r="D171" s="192"/>
      <c r="E171" s="199"/>
      <c r="F171" s="192"/>
      <c r="G171" s="192"/>
    </row>
    <row r="172" spans="1:7" ht="12.75">
      <c r="A172" s="192"/>
      <c r="B172" s="192"/>
      <c r="C172" s="192"/>
      <c r="D172" s="192"/>
      <c r="E172" s="199"/>
      <c r="F172" s="192"/>
      <c r="G172" s="192"/>
    </row>
    <row r="173" spans="1:7" ht="12.75">
      <c r="A173" s="192"/>
      <c r="B173" s="192"/>
      <c r="C173" s="192"/>
      <c r="D173" s="192"/>
      <c r="E173" s="199"/>
      <c r="F173" s="192"/>
      <c r="G173" s="192"/>
    </row>
    <row r="174" spans="1:7" ht="12.75">
      <c r="A174" s="192"/>
      <c r="B174" s="192"/>
      <c r="C174" s="192"/>
      <c r="D174" s="192"/>
      <c r="E174" s="199"/>
      <c r="F174" s="192"/>
      <c r="G174" s="192"/>
    </row>
    <row r="175" spans="1:7" ht="12.75">
      <c r="A175" s="192"/>
      <c r="B175" s="192"/>
      <c r="C175" s="192"/>
      <c r="D175" s="192"/>
      <c r="E175" s="199"/>
      <c r="F175" s="192"/>
      <c r="G175" s="192"/>
    </row>
    <row r="176" spans="1:7" ht="12.75">
      <c r="A176" s="192"/>
      <c r="B176" s="192"/>
      <c r="C176" s="192"/>
      <c r="D176" s="192"/>
      <c r="E176" s="199"/>
      <c r="F176" s="192"/>
      <c r="G176" s="192"/>
    </row>
  </sheetData>
  <mergeCells count="41">
    <mergeCell ref="C12:D12"/>
    <mergeCell ref="C15:D15"/>
    <mergeCell ref="C17:D17"/>
    <mergeCell ref="A1:G1"/>
    <mergeCell ref="A3:B3"/>
    <mergeCell ref="A4:B4"/>
    <mergeCell ref="E4:G4"/>
    <mergeCell ref="C9:D9"/>
    <mergeCell ref="C31:D31"/>
    <mergeCell ref="C35:D35"/>
    <mergeCell ref="C19:D19"/>
    <mergeCell ref="C21:D21"/>
    <mergeCell ref="C25:D25"/>
    <mergeCell ref="C27:D27"/>
    <mergeCell ref="C44:D44"/>
    <mergeCell ref="C68:D68"/>
    <mergeCell ref="C69:D69"/>
    <mergeCell ref="C70:D70"/>
    <mergeCell ref="C72:D72"/>
    <mergeCell ref="C82:D82"/>
    <mergeCell ref="C52:D52"/>
    <mergeCell ref="C53:D53"/>
    <mergeCell ref="C54:D54"/>
    <mergeCell ref="C55:D55"/>
    <mergeCell ref="C57:D57"/>
    <mergeCell ref="C60:D60"/>
    <mergeCell ref="C62:D62"/>
    <mergeCell ref="C64:D64"/>
    <mergeCell ref="C66:D66"/>
    <mergeCell ref="C74:D74"/>
    <mergeCell ref="C76:D76"/>
    <mergeCell ref="C77:D77"/>
    <mergeCell ref="C78:D78"/>
    <mergeCell ref="C80:D80"/>
    <mergeCell ref="C101:D101"/>
    <mergeCell ref="C85:D85"/>
    <mergeCell ref="C91:D91"/>
    <mergeCell ref="C97:D97"/>
    <mergeCell ref="C98:D98"/>
    <mergeCell ref="C99:D99"/>
    <mergeCell ref="C100:D10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Kubes Pavel, Mesto Litomysl</cp:lastModifiedBy>
  <dcterms:created xsi:type="dcterms:W3CDTF">2019-11-13T19:12:57Z</dcterms:created>
  <dcterms:modified xsi:type="dcterms:W3CDTF">2021-04-21T15:56:24Z</dcterms:modified>
  <cp:category/>
  <cp:version/>
  <cp:contentType/>
  <cp:contentStatus/>
</cp:coreProperties>
</file>