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JNahlik\Desktop\"/>
    </mc:Choice>
  </mc:AlternateContent>
  <xr:revisionPtr revIDLastSave="0" documentId="8_{F2F09504-13D0-4402-9C0F-1598F8642248}" xr6:coauthVersionLast="45" xr6:coauthVersionMax="45" xr10:uidLastSave="{00000000-0000-0000-0000-000000000000}"/>
  <bookViews>
    <workbookView xWindow="-108" yWindow="-108" windowWidth="23256" windowHeight="12720" activeTab="3" xr2:uid="{00000000-000D-0000-FFFF-FFFF00000000}"/>
  </bookViews>
  <sheets>
    <sheet name="Pokyny pro vyplnění" sheetId="11" r:id="rId1"/>
    <sheet name="Stavba" sheetId="1" r:id="rId2"/>
    <sheet name="VzorPolozky" sheetId="10" state="hidden" r:id="rId3"/>
    <sheet name="VYB 01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'VYB 01 Pol'!$1:$7</definedName>
    <definedName name="oadresa">Stavba!$D$6</definedName>
    <definedName name="Objednatel" localSheetId="1">Stavba!$D$5</definedName>
    <definedName name="Objekt" localSheetId="1">Stavba!$B$38</definedName>
    <definedName name="_xlnm.Print_Area" localSheetId="1">Stavba!$A$1:$J$123</definedName>
    <definedName name="_xlnm.Print_Area" localSheetId="3">'VYB 01 Pol'!$A$1:$X$43</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22" i="1" l="1"/>
  <c r="I16" i="1" s="1"/>
  <c r="G42" i="1"/>
  <c r="F42" i="1"/>
  <c r="G41" i="1"/>
  <c r="F41" i="1"/>
  <c r="G39" i="1"/>
  <c r="I39" i="1" s="1"/>
  <c r="I43" i="1" s="1"/>
  <c r="F39" i="1"/>
  <c r="G42" i="12"/>
  <c r="G8" i="12"/>
  <c r="G9" i="12"/>
  <c r="M9" i="12" s="1"/>
  <c r="I9" i="12"/>
  <c r="I8" i="12" s="1"/>
  <c r="K9" i="12"/>
  <c r="K8" i="12" s="1"/>
  <c r="O9" i="12"/>
  <c r="O8" i="12" s="1"/>
  <c r="Q9" i="12"/>
  <c r="Q8" i="12" s="1"/>
  <c r="V9" i="12"/>
  <c r="G12" i="12"/>
  <c r="M12" i="12" s="1"/>
  <c r="I12" i="12"/>
  <c r="K12" i="12"/>
  <c r="O12" i="12"/>
  <c r="Q12" i="12"/>
  <c r="V12" i="12"/>
  <c r="G14" i="12"/>
  <c r="I14" i="12"/>
  <c r="K14" i="12"/>
  <c r="M14" i="12"/>
  <c r="O14" i="12"/>
  <c r="Q14" i="12"/>
  <c r="V14" i="12"/>
  <c r="G16" i="12"/>
  <c r="I16" i="12"/>
  <c r="K16" i="12"/>
  <c r="M16" i="12"/>
  <c r="O16" i="12"/>
  <c r="Q16" i="12"/>
  <c r="V16" i="12"/>
  <c r="G18" i="12"/>
  <c r="I18" i="12"/>
  <c r="K18" i="12"/>
  <c r="M18" i="12"/>
  <c r="O18" i="12"/>
  <c r="Q18" i="12"/>
  <c r="V18" i="12"/>
  <c r="G20" i="12"/>
  <c r="I20" i="12"/>
  <c r="K20" i="12"/>
  <c r="M20" i="12"/>
  <c r="O20" i="12"/>
  <c r="Q20" i="12"/>
  <c r="V20" i="12"/>
  <c r="V8" i="12" s="1"/>
  <c r="G22" i="12"/>
  <c r="I22" i="12"/>
  <c r="K22" i="12"/>
  <c r="M22" i="12"/>
  <c r="O22" i="12"/>
  <c r="Q22" i="12"/>
  <c r="V22" i="12"/>
  <c r="G24" i="12"/>
  <c r="M24" i="12" s="1"/>
  <c r="I24" i="12"/>
  <c r="K24" i="12"/>
  <c r="O24" i="12"/>
  <c r="Q24" i="12"/>
  <c r="V24" i="12"/>
  <c r="G26" i="12"/>
  <c r="M26" i="12" s="1"/>
  <c r="I26" i="12"/>
  <c r="K26" i="12"/>
  <c r="O26" i="12"/>
  <c r="Q26" i="12"/>
  <c r="V26" i="12"/>
  <c r="G28" i="12"/>
  <c r="M28" i="12" s="1"/>
  <c r="I28" i="12"/>
  <c r="K28" i="12"/>
  <c r="O28" i="12"/>
  <c r="Q28" i="12"/>
  <c r="V28" i="12"/>
  <c r="G30" i="12"/>
  <c r="I30" i="12"/>
  <c r="K30" i="12"/>
  <c r="M30" i="12"/>
  <c r="O30" i="12"/>
  <c r="Q30" i="12"/>
  <c r="V30" i="12"/>
  <c r="G32" i="12"/>
  <c r="I32" i="12"/>
  <c r="K32" i="12"/>
  <c r="M32" i="12"/>
  <c r="O32" i="12"/>
  <c r="Q32" i="12"/>
  <c r="V32" i="12"/>
  <c r="G34" i="12"/>
  <c r="I34" i="12"/>
  <c r="K34" i="12"/>
  <c r="M34" i="12"/>
  <c r="O34" i="12"/>
  <c r="Q34" i="12"/>
  <c r="V34" i="12"/>
  <c r="G36" i="12"/>
  <c r="I36" i="12"/>
  <c r="K36" i="12"/>
  <c r="M36" i="12"/>
  <c r="O36" i="12"/>
  <c r="Q36" i="12"/>
  <c r="V36" i="12"/>
  <c r="G38" i="12"/>
  <c r="I38" i="12"/>
  <c r="K38" i="12"/>
  <c r="M38" i="12"/>
  <c r="O38" i="12"/>
  <c r="Q38" i="12"/>
  <c r="V38" i="12"/>
  <c r="G40" i="12"/>
  <c r="M40" i="12" s="1"/>
  <c r="I40" i="12"/>
  <c r="K40" i="12"/>
  <c r="O40" i="12"/>
  <c r="Q40" i="12"/>
  <c r="V40" i="12"/>
  <c r="AE42" i="12"/>
  <c r="AF42" i="12"/>
  <c r="I20" i="1"/>
  <c r="I19" i="1"/>
  <c r="I18" i="1"/>
  <c r="I17" i="1"/>
  <c r="AZ116" i="1"/>
  <c r="AZ115" i="1"/>
  <c r="AZ113" i="1"/>
  <c r="AZ112" i="1"/>
  <c r="AZ110" i="1"/>
  <c r="AZ109" i="1"/>
  <c r="AZ107" i="1"/>
  <c r="AZ105" i="1"/>
  <c r="AZ104" i="1"/>
  <c r="AZ103" i="1"/>
  <c r="AZ101" i="1"/>
  <c r="AZ98" i="1"/>
  <c r="AZ96" i="1"/>
  <c r="AZ92" i="1"/>
  <c r="AZ91" i="1"/>
  <c r="AZ89" i="1"/>
  <c r="AZ88" i="1"/>
  <c r="AZ86" i="1"/>
  <c r="AZ85" i="1"/>
  <c r="AZ84" i="1"/>
  <c r="AZ82" i="1"/>
  <c r="AZ81" i="1"/>
  <c r="AZ79" i="1"/>
  <c r="AZ77" i="1"/>
  <c r="AZ76" i="1"/>
  <c r="AZ74" i="1"/>
  <c r="AZ72" i="1"/>
  <c r="AZ71" i="1"/>
  <c r="AZ69" i="1"/>
  <c r="AZ68" i="1"/>
  <c r="AZ66" i="1"/>
  <c r="AZ65" i="1"/>
  <c r="AZ63" i="1"/>
  <c r="AZ61" i="1"/>
  <c r="AZ60" i="1"/>
  <c r="AZ59" i="1"/>
  <c r="AZ58" i="1"/>
  <c r="AZ57" i="1"/>
  <c r="AZ56" i="1"/>
  <c r="AZ53" i="1"/>
  <c r="AZ51" i="1"/>
  <c r="AZ50" i="1"/>
  <c r="AZ48" i="1"/>
  <c r="AZ46" i="1"/>
  <c r="F43" i="1"/>
  <c r="G23" i="1" s="1"/>
  <c r="G43" i="1"/>
  <c r="G25" i="1" s="1"/>
  <c r="H43" i="1"/>
  <c r="I42" i="1"/>
  <c r="I123" i="1" l="1"/>
  <c r="J122" i="1" s="1"/>
  <c r="J123" i="1" s="1"/>
  <c r="I41" i="1"/>
  <c r="A27" i="1"/>
  <c r="M8" i="12"/>
  <c r="J39" i="1"/>
  <c r="J43" i="1" s="1"/>
  <c r="J41" i="1"/>
  <c r="J42" i="1"/>
  <c r="I21" i="1"/>
  <c r="J28" i="1"/>
  <c r="J26" i="1"/>
  <c r="G38" i="1"/>
  <c r="F38" i="1"/>
  <c r="J23" i="1"/>
  <c r="J24" i="1"/>
  <c r="J25" i="1"/>
  <c r="J27" i="1"/>
  <c r="E24" i="1"/>
  <c r="G24" i="1"/>
  <c r="E26" i="1"/>
  <c r="G26" i="1"/>
  <c r="G28" i="1" l="1"/>
  <c r="G27" i="1" s="1"/>
  <c r="G29" i="1" s="1"/>
  <c r="A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JNahlik</author>
  </authors>
  <commentList>
    <comment ref="S6" authorId="0" shapeId="0" xr:uid="{1BC4C60C-4D7A-4451-A5A3-77FD91C5AB75}">
      <text>
        <r>
          <rPr>
            <sz val="9"/>
            <color indexed="81"/>
            <rFont val="Tahoma"/>
            <family val="2"/>
            <charset val="238"/>
          </rPr>
          <t>Jedná se o informaci, zda se jedná o položku, která je do rozpočtu zadána z cenové soustavy RTS, nebo vlastní.</t>
        </r>
      </text>
    </comment>
    <comment ref="T6" authorId="0" shapeId="0" xr:uid="{C1CC5F67-0877-4D1E-8407-269495697BCA}">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<sst xmlns="http://schemas.openxmlformats.org/spreadsheetml/2006/main" count="332" uniqueCount="195">
  <si>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</si>
  <si>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</si>
  <si>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</si>
  <si>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</si>
  <si>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</si>
  <si>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</si>
  <si>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</si>
  <si>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</si>
  <si>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</si>
  <si>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</si>
  <si>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</si>
  <si>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</si>
  <si>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</si>
  <si>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</si>
  <si>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</si>
  <si>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</si>
  <si>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</si>
  <si>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</si>
  <si>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</si>
  <si>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</si>
  <si>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</si>
  <si>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</si>
  <si>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</si>
  <si>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</si>
  <si>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</si>
  <si>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</si>
  <si>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</si>
  <si>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</si>
  <si>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</si>
  <si>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</si>
  <si>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</si>
  <si>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</si>
  <si>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</si>
  <si>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</si>
  <si>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</si>
  <si>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</si>
  <si>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</si>
  <si>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</si>
  <si>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</si>
  <si>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</si>
  <si>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</si>
  <si>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</si>
  <si>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</si>
  <si>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01</t>
  </si>
  <si>
    <t>Vybavení sběrného dvora</t>
  </si>
  <si>
    <t>VYB</t>
  </si>
  <si>
    <t>Objekt:</t>
  </si>
  <si>
    <t>Rozpočet:</t>
  </si>
  <si>
    <t>2020/008</t>
  </si>
  <si>
    <t>Navýšení kapacit sběrného dvora v Litomyšli  PŮVODNÍ</t>
  </si>
  <si>
    <t>Město Litomyšl</t>
  </si>
  <si>
    <t>Bří Šťastných 1000</t>
  </si>
  <si>
    <t>Litomyšl</t>
  </si>
  <si>
    <t>57020</t>
  </si>
  <si>
    <t>00276944</t>
  </si>
  <si>
    <t>BETA  PROJEKT, s.r.o.</t>
  </si>
  <si>
    <t>Zadní 402/1a</t>
  </si>
  <si>
    <t>Svitavy-Předměstí</t>
  </si>
  <si>
    <t>56802</t>
  </si>
  <si>
    <t>64257614</t>
  </si>
  <si>
    <t>CZ64257614</t>
  </si>
  <si>
    <t xml:space="preserve">Dle výběrového řízení </t>
  </si>
  <si>
    <t>18.12.2020</t>
  </si>
  <si>
    <t>Stavba</t>
  </si>
  <si>
    <t>Provozní soubor</t>
  </si>
  <si>
    <t>Celkem za stavbu</t>
  </si>
  <si>
    <t>CZK</t>
  </si>
  <si>
    <t>#POPS</t>
  </si>
  <si>
    <t>Popis stavby: 2020/008 - Navýšení kapacit sběrného dvora v Litomyšli  PŮVODNÍ</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</si>
  <si>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</si>
  <si>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</si>
  <si>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</si>
  <si>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</si>
  <si>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</si>
  <si>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</si>
  <si>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</si>
  <si>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</si>
  <si>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</si>
  <si>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</si>
  <si>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</si>
  <si>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</si>
  <si>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</si>
  <si>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</si>
  <si>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</si>
  <si>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</si>
  <si>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</si>
  <si>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</si>
  <si>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</si>
  <si>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</si>
  <si>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</si>
  <si>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</si>
  <si>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</si>
  <si>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</si>
  <si>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</si>
  <si>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</si>
  <si>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</si>
  <si>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</si>
  <si>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</si>
  <si>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</si>
  <si>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</si>
  <si>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</si>
  <si>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</si>
  <si>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</si>
  <si>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</si>
  <si>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</si>
  <si>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</si>
  <si>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</si>
  <si>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</si>
  <si>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</si>
  <si>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</si>
  <si>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</si>
  <si>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</si>
  <si>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</si>
  <si>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</si>
  <si>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</si>
  <si>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E</t>
  </si>
  <si>
    <t>Mobiliář</t>
  </si>
  <si>
    <t>VN</t>
  </si>
  <si>
    <t>ON</t>
  </si>
  <si>
    <t>Položkový soupis prací a dodávek</t>
  </si>
  <si>
    <t>#TypZaznamu#</t>
  </si>
  <si>
    <t>STA</t>
  </si>
  <si>
    <t>PRO</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</si>
  <si>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</si>
  <si>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</si>
  <si>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</si>
  <si>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</si>
  <si>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</si>
  <si>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</si>
  <si>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</si>
  <si>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</si>
  <si>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</si>
  <si>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</si>
  <si>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</si>
  <si>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</si>
  <si>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</si>
  <si>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</si>
  <si>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</si>
  <si>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</si>
  <si>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</si>
  <si>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</si>
  <si>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</si>
  <si>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</si>
  <si>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</si>
  <si>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</si>
  <si>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</si>
  <si>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</si>
  <si>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</si>
  <si>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44984142R</t>
  </si>
  <si>
    <t>přístoj hasicí sněhový; S5KTe; hasící látka oxid uhličitý; náplň 5 kg; dostřik 2 m; doba činnosti 35 s</t>
  </si>
  <si>
    <t>kus</t>
  </si>
  <si>
    <t>SPCM</t>
  </si>
  <si>
    <t>RTS 20/ II</t>
  </si>
  <si>
    <t>RTS 19/ II</t>
  </si>
  <si>
    <t>Specifikace</t>
  </si>
  <si>
    <t>POL3_</t>
  </si>
  <si>
    <t>PBŘS</t>
  </si>
  <si>
    <t>POP</t>
  </si>
  <si>
    <t>1 ks PHP pěnový s hasicí schopností 183 B</t>
  </si>
  <si>
    <t>Kontejner01</t>
  </si>
  <si>
    <t>kontejner určený pro ramenový nosič kontejnerů, znečištěné obaly</t>
  </si>
  <si>
    <t>ks</t>
  </si>
  <si>
    <t>Vlastní</t>
  </si>
  <si>
    <t>Indiv</t>
  </si>
  <si>
    <t>dle přílohy Specifikace kontejnerů</t>
  </si>
  <si>
    <t>Kontejner02</t>
  </si>
  <si>
    <t>kontejner určený pro ramenový nosič kontejnerů, absorbční činidla</t>
  </si>
  <si>
    <t>Kontejner03</t>
  </si>
  <si>
    <t>kontejner určený pro ramenový nosič kontejnerů, azbestový odpad</t>
  </si>
  <si>
    <t>Kontejner04</t>
  </si>
  <si>
    <t>kontejner určený pro ramenový nosič kontejnerů, asfaltová lepenka</t>
  </si>
  <si>
    <t>Kontejner05</t>
  </si>
  <si>
    <t>kontejner určený pro hákový nosič kontejnerů norma háku: kombinovaná výška 1,00-1,57m, stavební suť</t>
  </si>
  <si>
    <t>Kontejner06</t>
  </si>
  <si>
    <t>kontejner určený pro hákový nosič kontejnerů norma háku: kombinovaná výška 1,00-1,57m, tráva</t>
  </si>
  <si>
    <t>Kontejner07</t>
  </si>
  <si>
    <t>kontejner určený pro hákový nosič kontejnerů norma háku: kombinovaná výška 1,00-1,57m, větve</t>
  </si>
  <si>
    <t>Kontejner08</t>
  </si>
  <si>
    <t>kontejner určený pro hákový nosič kontejnerů norma háku: kombinovaná výška 1,00-1,57m, kompost</t>
  </si>
  <si>
    <t>Kontejner09</t>
  </si>
  <si>
    <t>eurokontejner pozink DIN 30737, papír</t>
  </si>
  <si>
    <t>Kontejner10</t>
  </si>
  <si>
    <t>eurokontejner pozink DIN 30737, plast</t>
  </si>
  <si>
    <t>Kontejner11</t>
  </si>
  <si>
    <t>kontejner určený pro hákový nosič kontejnerů norma háku: kombinovaná výška 1,00-1,57m  4x2m, sklo</t>
  </si>
  <si>
    <t>Kontejner12</t>
  </si>
  <si>
    <t>kontejner určený pro hákový nosič kontejnerů norma háku: kombinovaná výška 1,00-1,57m  4,2x2m, železo</t>
  </si>
  <si>
    <t>Kontejner13</t>
  </si>
  <si>
    <t>kontejner určený pro hákový nosič kontejnerů norma háku: kombinovaná výška 1,00-1,57m, pneumatiky</t>
  </si>
  <si>
    <t>Kontejner14</t>
  </si>
  <si>
    <t>kontejner určený pro hákový nosič kontejnerů norma háku: kombinovaná výška 1,00-1,57m, dřevo</t>
  </si>
  <si>
    <t>Kontejner15</t>
  </si>
  <si>
    <t>sklad hořlavých kapalin 2,9x2,4x2,3m, hořlavé látky</t>
  </si>
  <si>
    <t>SUM</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</si>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</sst>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sz val="10"/>
      <color indexed="9"/>
      <name val="Arial CE"/>
      <charset val="238"/>
    </font>
    <font>
      <b/>
      <sz val="9"/>
      <name val="Arial CE"/>
      <charset val="238"/>
    </font>
    <font>
      <sz val="8"/>
      <name val="Arial CE"/>
      <charset val="238"/>
    </font>
    <font>
      <sz val="8"/>
      <color indexed="17"/>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52">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4" fontId="0" fillId="0" borderId="1" xfId="0" applyNumberFormat="1" applyBorder="1"/>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6" xfId="0" applyNumberFormat="1" applyFont="1" applyBorder="1" applyAlignment="1">
      <alignment vertical="center" wrapText="1"/>
    </xf>
    <xf numFmtId="49" fontId="8" fillId="0" borderId="0" xfId="0" applyNumberFormat="1" applyFont="1" applyAlignment="1">
      <alignment horizontal="left" vertical="center"/>
    </xf>
    <xf numFmtId="49" fontId="0" fillId="0" borderId="6" xfId="0" applyNumberFormat="1" applyBorder="1" applyAlignment="1">
      <alignment vertical="center" wrapText="1"/>
    </xf>
    <xf numFmtId="49" fontId="8" fillId="4" borderId="18" xfId="0" applyNumberFormat="1"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28"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2" xfId="0" applyNumberFormat="1" applyFont="1" applyBorder="1" applyAlignment="1">
      <alignment vertical="center" wrapText="1" shrinkToFit="1"/>
    </xf>
    <xf numFmtId="4" fontId="8" fillId="0" borderId="32" xfId="0" applyNumberFormat="1" applyFont="1" applyBorder="1" applyAlignment="1">
      <alignment vertical="center"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2"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15" fillId="3" borderId="35" xfId="0" applyNumberFormat="1" applyFont="1" applyFill="1" applyBorder="1" applyAlignment="1">
      <alignment vertical="center" wrapText="1" shrinkToFit="1"/>
    </xf>
    <xf numFmtId="4" fontId="15" fillId="3" borderId="35" xfId="0" applyNumberFormat="1" applyFont="1" applyFill="1" applyBorder="1" applyAlignment="1">
      <alignment vertical="center" shrinkToFit="1"/>
    </xf>
    <xf numFmtId="4"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6" fillId="0" borderId="0" xfId="0" applyNumberFormat="1" applyFont="1" applyAlignment="1">
      <alignment wrapText="1"/>
    </xf>
    <xf numFmtId="0" fontId="0" fillId="0" borderId="0" xfId="0" applyNumberFormat="1" applyAlignment="1">
      <alignment wrapText="1"/>
    </xf>
    <xf numFmtId="0" fontId="6" fillId="0" borderId="0" xfId="0" applyFont="1"/>
    <xf numFmtId="49" fontId="0" fillId="0" borderId="0" xfId="0" applyNumberFormat="1"/>
    <xf numFmtId="0" fontId="17"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6"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6" xfId="0" applyNumberFormat="1" applyFont="1" applyFill="1" applyBorder="1" applyAlignment="1">
      <alignment horizontal="center" vertical="center"/>
    </xf>
    <xf numFmtId="4" fontId="7" fillId="3" borderId="36"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8"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8" fillId="0" borderId="0" xfId="0" applyFont="1" applyBorder="1" applyAlignment="1">
      <alignment vertical="top"/>
    </xf>
    <xf numFmtId="49" fontId="18" fillId="0" borderId="0" xfId="0" applyNumberFormat="1" applyFont="1" applyBorder="1" applyAlignment="1">
      <alignment vertical="top"/>
    </xf>
    <xf numFmtId="4" fontId="18"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7" xfId="0" applyNumberFormat="1" applyFont="1" applyFill="1" applyBorder="1" applyAlignment="1">
      <alignment vertical="top" shrinkToFit="1"/>
    </xf>
    <xf numFmtId="0" fontId="18" fillId="0" borderId="38" xfId="0" applyFont="1" applyBorder="1" applyAlignment="1">
      <alignment vertical="top"/>
    </xf>
    <xf numFmtId="49" fontId="18" fillId="0" borderId="39" xfId="0" applyNumberFormat="1" applyFont="1" applyBorder="1" applyAlignment="1">
      <alignment vertical="top"/>
    </xf>
    <xf numFmtId="0" fontId="18" fillId="0" borderId="39" xfId="0" applyFont="1" applyBorder="1" applyAlignment="1">
      <alignment horizontal="center" vertical="top" shrinkToFit="1"/>
    </xf>
    <xf numFmtId="164" fontId="18" fillId="0" borderId="39" xfId="0" applyNumberFormat="1" applyFont="1" applyBorder="1" applyAlignment="1">
      <alignment vertical="top" shrinkToFit="1"/>
    </xf>
    <xf numFmtId="4" fontId="18" fillId="4" borderId="39" xfId="0" applyNumberFormat="1" applyFont="1" applyFill="1" applyBorder="1" applyAlignment="1" applyProtection="1">
      <alignment vertical="top" shrinkToFit="1"/>
      <protection locked="0"/>
    </xf>
    <xf numFmtId="4" fontId="18" fillId="0" borderId="39" xfId="0" applyNumberFormat="1" applyFont="1" applyBorder="1" applyAlignment="1">
      <alignment vertical="top" shrinkToFit="1"/>
    </xf>
    <xf numFmtId="4" fontId="18" fillId="0" borderId="40" xfId="0" applyNumberFormat="1" applyFont="1" applyBorder="1" applyAlignment="1">
      <alignment vertical="top" shrinkToFit="1"/>
    </xf>
    <xf numFmtId="0" fontId="19" fillId="0" borderId="18" xfId="0" applyNumberFormat="1" applyFont="1" applyBorder="1" applyAlignment="1">
      <alignment vertical="top" wrapText="1"/>
    </xf>
    <xf numFmtId="0" fontId="19" fillId="0" borderId="0" xfId="0" applyNumberFormat="1" applyFont="1" applyBorder="1" applyAlignment="1">
      <alignment vertical="top"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8" fillId="0" borderId="39" xfId="0" applyNumberFormat="1" applyFont="1" applyBorder="1" applyAlignment="1">
      <alignment horizontal="left" vertical="top" wrapText="1"/>
    </xf>
    <xf numFmtId="0" fontId="19" fillId="0" borderId="18" xfId="0" applyNumberFormat="1" applyFont="1" applyBorder="1" applyAlignment="1">
      <alignment horizontal="left" vertical="top" wrapText="1"/>
    </xf>
    <xf numFmtId="0" fontId="19"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3.2" x14ac:dyDescent="0.25"/>
  <sheetData>
    <row r="1" spans="1:7" x14ac:dyDescent="0.25">
      <c r="A1" s="21" t="s">
        <v>38</v>
      </c>
    </row>
    <row r="2" spans="1:7" ht="57.75" customHeight="1" x14ac:dyDescent="0.25">
      <c r="A2" s="73" t="s">
        <v>39</v>
      </c>
      <c r="B2" s="73"/>
      <c r="C2" s="73"/>
      <c r="D2" s="73"/>
      <c r="E2" s="73"/>
      <c r="F2" s="73"/>
      <c r="G2" s="73"/>
    </row>
  </sheetData>
  <sheetProtection algorithmName="SHA-512" hashValue="XJHvBEtwFSEC9G+4nM8uO+lR7OMcJ8igb7pGU4DpdM9Szs4eaCJxMth3ZP6tKlpdlqD+pBMMvOagxSG94rHJPg==" saltValue="82Zg9AmYgSHwmJizaPaC2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26"/>
  <sheetViews>
    <sheetView showGridLines="0" topLeftCell="B1" zoomScaleNormal="100" zoomScaleSheetLayoutView="75" workbookViewId="0">
      <selection activeCell="A29" sqref="A29"/>
    </sheetView>
  </sheetViews>
  <sheetFormatPr defaultColWidth="9" defaultRowHeight="13.2" x14ac:dyDescent="0.25"/>
  <cols>
    <col min="1" max="1" width="8.44140625" hidden="1" customWidth="1"/>
    <col min="2" max="2" width="13.44140625" customWidth="1"/>
    <col min="3" max="3" width="7.44140625" style="51" customWidth="1"/>
    <col min="4" max="4" width="13" style="51" customWidth="1"/>
    <col min="5" max="5" width="9.6640625" style="51" customWidth="1"/>
    <col min="6" max="6" width="11.6640625" customWidth="1"/>
    <col min="7" max="9" width="13" customWidth="1"/>
    <col min="10" max="10" width="5.5546875" customWidth="1"/>
    <col min="11" max="11" width="4.33203125" customWidth="1"/>
    <col min="12" max="15" width="10.6640625" customWidth="1"/>
    <col min="52" max="52" width="94" customWidth="1"/>
  </cols>
  <sheetData>
    <row r="1" spans="1:15" ht="33.75" customHeight="1" x14ac:dyDescent="0.25">
      <c r="A1" s="47" t="s">
        <v>36</v>
      </c>
      <c r="B1" s="74" t="s">
        <v>41</v>
      </c>
      <c r="C1" s="75"/>
      <c r="D1" s="75"/>
      <c r="E1" s="75"/>
      <c r="F1" s="75"/>
      <c r="G1" s="75"/>
      <c r="H1" s="75"/>
      <c r="I1" s="75"/>
      <c r="J1" s="76"/>
    </row>
    <row r="2" spans="1:15" ht="36" customHeight="1" x14ac:dyDescent="0.25">
      <c r="A2" s="2"/>
      <c r="B2" s="109" t="s">
        <v>22</v>
      </c>
      <c r="C2" s="110"/>
      <c r="D2" s="111" t="s">
        <v>48</v>
      </c>
      <c r="E2" s="112" t="s">
        <v>49</v>
      </c>
      <c r="F2" s="113"/>
      <c r="G2" s="113"/>
      <c r="H2" s="113"/>
      <c r="I2" s="113"/>
      <c r="J2" s="114"/>
      <c r="O2" s="1"/>
    </row>
    <row r="3" spans="1:15" ht="27" customHeight="1" x14ac:dyDescent="0.25">
      <c r="A3" s="2"/>
      <c r="B3" s="115" t="s">
        <v>46</v>
      </c>
      <c r="C3" s="110"/>
      <c r="D3" s="116" t="s">
        <v>45</v>
      </c>
      <c r="E3" s="117" t="s">
        <v>44</v>
      </c>
      <c r="F3" s="118"/>
      <c r="G3" s="118"/>
      <c r="H3" s="118"/>
      <c r="I3" s="118"/>
      <c r="J3" s="119"/>
    </row>
    <row r="4" spans="1:15" ht="23.25" customHeight="1" x14ac:dyDescent="0.25">
      <c r="A4" s="105">
        <v>5748</v>
      </c>
      <c r="B4" s="120" t="s">
        <v>47</v>
      </c>
      <c r="C4" s="121"/>
      <c r="D4" s="122" t="s">
        <v>43</v>
      </c>
      <c r="E4" s="123" t="s">
        <v>44</v>
      </c>
      <c r="F4" s="124"/>
      <c r="G4" s="124"/>
      <c r="H4" s="124"/>
      <c r="I4" s="124"/>
      <c r="J4" s="125"/>
    </row>
    <row r="5" spans="1:15" ht="24" customHeight="1" x14ac:dyDescent="0.25">
      <c r="A5" s="2"/>
      <c r="B5" s="31" t="s">
        <v>42</v>
      </c>
      <c r="D5" s="126" t="s">
        <v>50</v>
      </c>
      <c r="E5" s="88"/>
      <c r="F5" s="88"/>
      <c r="G5" s="88"/>
      <c r="H5" s="18" t="s">
        <v>40</v>
      </c>
      <c r="I5" s="128" t="s">
        <v>54</v>
      </c>
      <c r="J5" s="8"/>
    </row>
    <row r="6" spans="1:15" ht="15.75" customHeight="1" x14ac:dyDescent="0.25">
      <c r="A6" s="2"/>
      <c r="B6" s="28"/>
      <c r="C6" s="53"/>
      <c r="D6" s="108" t="s">
        <v>51</v>
      </c>
      <c r="E6" s="89"/>
      <c r="F6" s="89"/>
      <c r="G6" s="89"/>
      <c r="H6" s="18" t="s">
        <v>34</v>
      </c>
      <c r="I6" s="22"/>
      <c r="J6" s="8"/>
    </row>
    <row r="7" spans="1:15" ht="15.75" customHeight="1" x14ac:dyDescent="0.25">
      <c r="A7" s="2"/>
      <c r="B7" s="29"/>
      <c r="C7" s="54"/>
      <c r="D7" s="106" t="s">
        <v>53</v>
      </c>
      <c r="E7" s="127" t="s">
        <v>52</v>
      </c>
      <c r="F7" s="90"/>
      <c r="G7" s="90"/>
      <c r="H7" s="24"/>
      <c r="I7" s="23"/>
      <c r="J7" s="34"/>
    </row>
    <row r="8" spans="1:15" ht="24" hidden="1" customHeight="1" x14ac:dyDescent="0.25">
      <c r="A8" s="2"/>
      <c r="B8" s="31" t="s">
        <v>20</v>
      </c>
      <c r="D8" s="107" t="s">
        <v>55</v>
      </c>
      <c r="H8" s="18" t="s">
        <v>40</v>
      </c>
      <c r="I8" s="128" t="s">
        <v>59</v>
      </c>
      <c r="J8" s="8"/>
    </row>
    <row r="9" spans="1:15" ht="15.75" hidden="1" customHeight="1" x14ac:dyDescent="0.25">
      <c r="A9" s="2"/>
      <c r="B9" s="2"/>
      <c r="D9" s="107" t="s">
        <v>56</v>
      </c>
      <c r="H9" s="18" t="s">
        <v>34</v>
      </c>
      <c r="I9" s="128" t="s">
        <v>60</v>
      </c>
      <c r="J9" s="8"/>
    </row>
    <row r="10" spans="1:15" ht="15.75" hidden="1" customHeight="1" x14ac:dyDescent="0.25">
      <c r="A10" s="2"/>
      <c r="B10" s="35"/>
      <c r="C10" s="54"/>
      <c r="D10" s="106" t="s">
        <v>58</v>
      </c>
      <c r="E10" s="129" t="s">
        <v>57</v>
      </c>
      <c r="F10" s="24"/>
      <c r="G10" s="14"/>
      <c r="H10" s="14"/>
      <c r="I10" s="36"/>
      <c r="J10" s="34"/>
    </row>
    <row r="11" spans="1:15" ht="24" customHeight="1" x14ac:dyDescent="0.25">
      <c r="A11" s="2"/>
      <c r="B11" s="31" t="s">
        <v>19</v>
      </c>
      <c r="D11" s="130" t="s">
        <v>61</v>
      </c>
      <c r="E11" s="130"/>
      <c r="F11" s="130"/>
      <c r="G11" s="130"/>
      <c r="H11" s="18" t="s">
        <v>40</v>
      </c>
      <c r="I11" s="135"/>
      <c r="J11" s="8"/>
    </row>
    <row r="12" spans="1:15" ht="15.75" customHeight="1" x14ac:dyDescent="0.25">
      <c r="A12" s="2"/>
      <c r="B12" s="28"/>
      <c r="C12" s="53"/>
      <c r="D12" s="131"/>
      <c r="E12" s="131"/>
      <c r="F12" s="131"/>
      <c r="G12" s="131"/>
      <c r="H12" s="18" t="s">
        <v>34</v>
      </c>
      <c r="I12" s="135"/>
      <c r="J12" s="8"/>
    </row>
    <row r="13" spans="1:15" ht="15.75" customHeight="1" x14ac:dyDescent="0.25">
      <c r="A13" s="2"/>
      <c r="B13" s="29"/>
      <c r="C13" s="54"/>
      <c r="D13" s="134"/>
      <c r="E13" s="132"/>
      <c r="F13" s="133"/>
      <c r="G13" s="133"/>
      <c r="H13" s="19"/>
      <c r="I13" s="23"/>
      <c r="J13" s="34"/>
    </row>
    <row r="14" spans="1:15" ht="24" customHeight="1" x14ac:dyDescent="0.25">
      <c r="A14" s="2"/>
      <c r="B14" s="43" t="s">
        <v>21</v>
      </c>
      <c r="C14" s="55"/>
      <c r="D14" s="56"/>
      <c r="E14" s="57"/>
      <c r="F14" s="44"/>
      <c r="G14" s="44"/>
      <c r="H14" s="45"/>
      <c r="I14" s="44"/>
      <c r="J14" s="46"/>
    </row>
    <row r="15" spans="1:15" ht="32.25" customHeight="1" x14ac:dyDescent="0.25">
      <c r="A15" s="2"/>
      <c r="B15" s="35" t="s">
        <v>32</v>
      </c>
      <c r="C15" s="58"/>
      <c r="D15" s="52"/>
      <c r="E15" s="83"/>
      <c r="F15" s="83"/>
      <c r="G15" s="84"/>
      <c r="H15" s="84"/>
      <c r="I15" s="84" t="s">
        <v>29</v>
      </c>
      <c r="J15" s="85"/>
    </row>
    <row r="16" spans="1:15" ht="23.25" customHeight="1" x14ac:dyDescent="0.25">
      <c r="A16" s="202" t="s">
        <v>24</v>
      </c>
      <c r="B16" s="38" t="s">
        <v>24</v>
      </c>
      <c r="C16" s="59"/>
      <c r="D16" s="60"/>
      <c r="E16" s="80"/>
      <c r="F16" s="81"/>
      <c r="G16" s="80"/>
      <c r="H16" s="81"/>
      <c r="I16" s="80">
        <f>SUMIF(F122:F122,A16,I122:I122)+SUMIF(F122:F122,"PSU",I122:I122)</f>
        <v>0</v>
      </c>
      <c r="J16" s="82"/>
    </row>
    <row r="17" spans="1:10" ht="23.25" customHeight="1" x14ac:dyDescent="0.25">
      <c r="A17" s="202" t="s">
        <v>25</v>
      </c>
      <c r="B17" s="38" t="s">
        <v>25</v>
      </c>
      <c r="C17" s="59"/>
      <c r="D17" s="60"/>
      <c r="E17" s="80"/>
      <c r="F17" s="81"/>
      <c r="G17" s="80"/>
      <c r="H17" s="81"/>
      <c r="I17" s="80">
        <f>SUMIF(F122:F122,A17,I122:I122)</f>
        <v>0</v>
      </c>
      <c r="J17" s="82"/>
    </row>
    <row r="18" spans="1:10" ht="23.25" customHeight="1" x14ac:dyDescent="0.25">
      <c r="A18" s="202" t="s">
        <v>26</v>
      </c>
      <c r="B18" s="38" t="s">
        <v>26</v>
      </c>
      <c r="C18" s="59"/>
      <c r="D18" s="60"/>
      <c r="E18" s="80"/>
      <c r="F18" s="81"/>
      <c r="G18" s="80"/>
      <c r="H18" s="81"/>
      <c r="I18" s="80">
        <f>SUMIF(F122:F122,A18,I122:I122)</f>
        <v>0</v>
      </c>
      <c r="J18" s="82"/>
    </row>
    <row r="19" spans="1:10" ht="23.25" customHeight="1" x14ac:dyDescent="0.25">
      <c r="A19" s="202" t="s">
        <v>117</v>
      </c>
      <c r="B19" s="38" t="s">
        <v>27</v>
      </c>
      <c r="C19" s="59"/>
      <c r="D19" s="60"/>
      <c r="E19" s="80"/>
      <c r="F19" s="81"/>
      <c r="G19" s="80"/>
      <c r="H19" s="81"/>
      <c r="I19" s="80">
        <f>SUMIF(F122:F122,A19,I122:I122)</f>
        <v>0</v>
      </c>
      <c r="J19" s="82"/>
    </row>
    <row r="20" spans="1:10" ht="23.25" customHeight="1" x14ac:dyDescent="0.25">
      <c r="A20" s="202" t="s">
        <v>118</v>
      </c>
      <c r="B20" s="38" t="s">
        <v>28</v>
      </c>
      <c r="C20" s="59"/>
      <c r="D20" s="60"/>
      <c r="E20" s="80"/>
      <c r="F20" s="81"/>
      <c r="G20" s="80"/>
      <c r="H20" s="81"/>
      <c r="I20" s="80">
        <f>SUMIF(F122:F122,A20,I122:I122)</f>
        <v>0</v>
      </c>
      <c r="J20" s="82"/>
    </row>
    <row r="21" spans="1:10" ht="23.25" customHeight="1" x14ac:dyDescent="0.25">
      <c r="A21" s="2"/>
      <c r="B21" s="48" t="s">
        <v>29</v>
      </c>
      <c r="C21" s="61"/>
      <c r="D21" s="62"/>
      <c r="E21" s="86"/>
      <c r="F21" s="87"/>
      <c r="G21" s="86"/>
      <c r="H21" s="87"/>
      <c r="I21" s="86">
        <f>SUM(I16:J20)</f>
        <v>0</v>
      </c>
      <c r="J21" s="96"/>
    </row>
    <row r="22" spans="1:10" ht="33" customHeight="1" x14ac:dyDescent="0.25">
      <c r="A22" s="2"/>
      <c r="B22" s="42" t="s">
        <v>33</v>
      </c>
      <c r="C22" s="59"/>
      <c r="D22" s="60"/>
      <c r="E22" s="63"/>
      <c r="F22" s="39"/>
      <c r="G22" s="33"/>
      <c r="H22" s="33"/>
      <c r="I22" s="33"/>
      <c r="J22" s="40"/>
    </row>
    <row r="23" spans="1:10" ht="23.25" customHeight="1" x14ac:dyDescent="0.25">
      <c r="A23" s="2"/>
      <c r="B23" s="38" t="s">
        <v>12</v>
      </c>
      <c r="C23" s="59"/>
      <c r="D23" s="60"/>
      <c r="E23" s="64">
        <v>15</v>
      </c>
      <c r="F23" s="39" t="s">
        <v>0</v>
      </c>
      <c r="G23" s="94">
        <f>ZakladDPHSniVypocet</f>
        <v>0</v>
      </c>
      <c r="H23" s="95"/>
      <c r="I23" s="95"/>
      <c r="J23" s="40" t="str">
        <f t="shared" ref="J23:J28" si="0">Mena</f>
        <v>CZK</v>
      </c>
    </row>
    <row r="24" spans="1:10" ht="23.25" hidden="1" customHeight="1" x14ac:dyDescent="0.25">
      <c r="A24" s="2"/>
      <c r="B24" s="38" t="s">
        <v>13</v>
      </c>
      <c r="C24" s="59"/>
      <c r="D24" s="60"/>
      <c r="E24" s="64">
        <f>SazbaDPH1</f>
        <v>15</v>
      </c>
      <c r="F24" s="39" t="s">
        <v>0</v>
      </c>
      <c r="G24" s="92">
        <f>I23*E23/100</f>
        <v>0</v>
      </c>
      <c r="H24" s="93"/>
      <c r="I24" s="93"/>
      <c r="J24" s="40" t="str">
        <f t="shared" si="0"/>
        <v>CZK</v>
      </c>
    </row>
    <row r="25" spans="1:10" ht="23.25" customHeight="1" x14ac:dyDescent="0.25">
      <c r="A25" s="2"/>
      <c r="B25" s="38" t="s">
        <v>14</v>
      </c>
      <c r="C25" s="59"/>
      <c r="D25" s="60"/>
      <c r="E25" s="64">
        <v>21</v>
      </c>
      <c r="F25" s="39" t="s">
        <v>0</v>
      </c>
      <c r="G25" s="94">
        <f>ZakladDPHZaklVypocet</f>
        <v>0</v>
      </c>
      <c r="H25" s="95"/>
      <c r="I25" s="95"/>
      <c r="J25" s="40" t="str">
        <f t="shared" si="0"/>
        <v>CZK</v>
      </c>
    </row>
    <row r="26" spans="1:10" ht="23.25" hidden="1" customHeight="1" x14ac:dyDescent="0.25">
      <c r="A26" s="2"/>
      <c r="B26" s="32" t="s">
        <v>15</v>
      </c>
      <c r="C26" s="65"/>
      <c r="D26" s="52"/>
      <c r="E26" s="66">
        <f>SazbaDPH2</f>
        <v>21</v>
      </c>
      <c r="F26" s="30" t="s">
        <v>0</v>
      </c>
      <c r="G26" s="77">
        <f>I25*E25/100</f>
        <v>0</v>
      </c>
      <c r="H26" s="78"/>
      <c r="I26" s="78"/>
      <c r="J26" s="37" t="str">
        <f t="shared" si="0"/>
        <v>CZK</v>
      </c>
    </row>
    <row r="27" spans="1:10" ht="23.25" customHeight="1" thickBot="1" x14ac:dyDescent="0.3">
      <c r="A27" s="2">
        <f>ZakladDPHSni+ZakladDPHZakl</f>
        <v>0</v>
      </c>
      <c r="B27" s="31" t="s">
        <v>4</v>
      </c>
      <c r="C27" s="67"/>
      <c r="D27" s="68"/>
      <c r="E27" s="67"/>
      <c r="F27" s="16"/>
      <c r="G27" s="79">
        <f>CenaCelkemBezDPH-(ZakladDPHSni+ZakladDPHZakl)</f>
        <v>0</v>
      </c>
      <c r="H27" s="79"/>
      <c r="I27" s="79"/>
      <c r="J27" s="41" t="str">
        <f t="shared" si="0"/>
        <v>CZK</v>
      </c>
    </row>
    <row r="28" spans="1:10" ht="27.75" customHeight="1" thickBot="1" x14ac:dyDescent="0.3">
      <c r="A28" s="2">
        <f>(A27-INT(A27))*100</f>
        <v>0</v>
      </c>
      <c r="B28" s="170" t="s">
        <v>23</v>
      </c>
      <c r="C28" s="171"/>
      <c r="D28" s="171"/>
      <c r="E28" s="172"/>
      <c r="F28" s="173"/>
      <c r="G28" s="174">
        <f>A27</f>
        <v>0</v>
      </c>
      <c r="H28" s="174"/>
      <c r="I28" s="174"/>
      <c r="J28" s="175" t="str">
        <f t="shared" si="0"/>
        <v>CZK</v>
      </c>
    </row>
    <row r="29" spans="1:10" ht="27.75" hidden="1" customHeight="1" thickBot="1" x14ac:dyDescent="0.3">
      <c r="A29" s="2"/>
      <c r="B29" s="170" t="s">
        <v>35</v>
      </c>
      <c r="C29" s="176"/>
      <c r="D29" s="176"/>
      <c r="E29" s="176"/>
      <c r="F29" s="177"/>
      <c r="G29" s="178">
        <f>ZakladDPHSni+DPHSni+ZakladDPHZakl+DPHZakl+Zaokrouhleni</f>
        <v>0</v>
      </c>
      <c r="H29" s="178"/>
      <c r="I29" s="178"/>
      <c r="J29" s="179" t="s">
        <v>66</v>
      </c>
    </row>
    <row r="30" spans="1:10" ht="12.75" customHeight="1" x14ac:dyDescent="0.25">
      <c r="A30" s="2"/>
      <c r="B30" s="2"/>
      <c r="J30" s="9"/>
    </row>
    <row r="31" spans="1:10" ht="30" customHeight="1" x14ac:dyDescent="0.25">
      <c r="A31" s="2"/>
      <c r="B31" s="2"/>
      <c r="J31" s="9"/>
    </row>
    <row r="32" spans="1:10" ht="18.75" customHeight="1" x14ac:dyDescent="0.25">
      <c r="A32" s="2"/>
      <c r="B32" s="17"/>
      <c r="C32" s="69" t="s">
        <v>11</v>
      </c>
      <c r="D32" s="70"/>
      <c r="E32" s="70"/>
      <c r="F32" s="15" t="s">
        <v>10</v>
      </c>
      <c r="G32" s="26"/>
      <c r="H32" s="27" t="s">
        <v>62</v>
      </c>
      <c r="I32" s="26"/>
      <c r="J32" s="9"/>
    </row>
    <row r="33" spans="1:52" ht="47.25" customHeight="1" x14ac:dyDescent="0.25">
      <c r="A33" s="2"/>
      <c r="B33" s="2"/>
      <c r="J33" s="9"/>
    </row>
    <row r="34" spans="1:52" s="21" customFormat="1" ht="18.75" customHeight="1" x14ac:dyDescent="0.25">
      <c r="A34" s="20"/>
      <c r="B34" s="20"/>
      <c r="C34" s="71"/>
      <c r="D34" s="97"/>
      <c r="E34" s="98"/>
      <c r="G34" s="99"/>
      <c r="H34" s="100"/>
      <c r="I34" s="100"/>
      <c r="J34" s="25"/>
    </row>
    <row r="35" spans="1:52" ht="12.75" customHeight="1" x14ac:dyDescent="0.25">
      <c r="A35" s="2"/>
      <c r="B35" s="2"/>
      <c r="D35" s="91" t="s">
        <v>2</v>
      </c>
      <c r="E35" s="91"/>
      <c r="H35" s="10" t="s">
        <v>3</v>
      </c>
      <c r="J35" s="9"/>
    </row>
    <row r="36" spans="1:52" ht="13.5" customHeight="1" thickBot="1" x14ac:dyDescent="0.3">
      <c r="A36" s="11"/>
      <c r="B36" s="11"/>
      <c r="C36" s="72"/>
      <c r="D36" s="72"/>
      <c r="E36" s="72"/>
      <c r="F36" s="12"/>
      <c r="G36" s="12"/>
      <c r="H36" s="12"/>
      <c r="I36" s="12"/>
      <c r="J36" s="13"/>
    </row>
    <row r="37" spans="1:52" ht="27" hidden="1" customHeight="1" x14ac:dyDescent="0.25">
      <c r="B37" s="139" t="s">
        <v>16</v>
      </c>
      <c r="C37" s="140"/>
      <c r="D37" s="140"/>
      <c r="E37" s="140"/>
      <c r="F37" s="141"/>
      <c r="G37" s="141"/>
      <c r="H37" s="141"/>
      <c r="I37" s="141"/>
      <c r="J37" s="142"/>
    </row>
    <row r="38" spans="1:52" ht="25.5" hidden="1" customHeight="1" x14ac:dyDescent="0.25">
      <c r="A38" s="138" t="s">
        <v>37</v>
      </c>
      <c r="B38" s="143" t="s">
        <v>17</v>
      </c>
      <c r="C38" s="144" t="s">
        <v>5</v>
      </c>
      <c r="D38" s="144"/>
      <c r="E38" s="144"/>
      <c r="F38" s="145" t="str">
        <f>B23</f>
        <v>Základ pro sníženou DPH</v>
      </c>
      <c r="G38" s="145" t="str">
        <f>B25</f>
        <v>Základ pro základní DPH</v>
      </c>
      <c r="H38" s="146" t="s">
        <v>18</v>
      </c>
      <c r="I38" s="147" t="s">
        <v>1</v>
      </c>
      <c r="J38" s="148" t="s">
        <v>0</v>
      </c>
    </row>
    <row r="39" spans="1:52" ht="25.5" hidden="1" customHeight="1" x14ac:dyDescent="0.25">
      <c r="A39" s="138">
        <v>1</v>
      </c>
      <c r="B39" s="149" t="s">
        <v>63</v>
      </c>
      <c r="C39" s="150"/>
      <c r="D39" s="150"/>
      <c r="E39" s="150"/>
      <c r="F39" s="151">
        <f>'VYB 01 Pol'!AE42</f>
        <v>0</v>
      </c>
      <c r="G39" s="152">
        <f>'VYB 01 Pol'!AF42</f>
        <v>0</v>
      </c>
      <c r="H39" s="153"/>
      <c r="I39" s="154">
        <f>F39+G39+H39</f>
        <v>0</v>
      </c>
      <c r="J39" s="155" t="str">
        <f>IF(CenaCelkemVypocet=0,"",I39/CenaCelkemVypocet*100)</f>
        <v/>
      </c>
    </row>
    <row r="40" spans="1:52" ht="25.5" hidden="1" customHeight="1" x14ac:dyDescent="0.25">
      <c r="A40" s="138">
        <v>2</v>
      </c>
      <c r="B40" s="156"/>
      <c r="C40" s="157" t="s">
        <v>64</v>
      </c>
      <c r="D40" s="157"/>
      <c r="E40" s="157"/>
      <c r="F40" s="158"/>
      <c r="G40" s="159"/>
      <c r="H40" s="159"/>
      <c r="I40" s="160"/>
      <c r="J40" s="161"/>
    </row>
    <row r="41" spans="1:52" ht="25.5" hidden="1" customHeight="1" x14ac:dyDescent="0.25">
      <c r="A41" s="138">
        <v>2</v>
      </c>
      <c r="B41" s="156" t="s">
        <v>45</v>
      </c>
      <c r="C41" s="157" t="s">
        <v>44</v>
      </c>
      <c r="D41" s="157"/>
      <c r="E41" s="157"/>
      <c r="F41" s="158">
        <f>'VYB 01 Pol'!AE42</f>
        <v>0</v>
      </c>
      <c r="G41" s="159">
        <f>'VYB 01 Pol'!AF42</f>
        <v>0</v>
      </c>
      <c r="H41" s="159"/>
      <c r="I41" s="160">
        <f>F41+G41+H41</f>
        <v>0</v>
      </c>
      <c r="J41" s="161" t="str">
        <f>IF(CenaCelkemVypocet=0,"",I41/CenaCelkemVypocet*100)</f>
        <v/>
      </c>
    </row>
    <row r="42" spans="1:52" ht="25.5" hidden="1" customHeight="1" x14ac:dyDescent="0.25">
      <c r="A42" s="138">
        <v>3</v>
      </c>
      <c r="B42" s="162" t="s">
        <v>43</v>
      </c>
      <c r="C42" s="150" t="s">
        <v>44</v>
      </c>
      <c r="D42" s="150"/>
      <c r="E42" s="150"/>
      <c r="F42" s="163">
        <f>'VYB 01 Pol'!AE42</f>
        <v>0</v>
      </c>
      <c r="G42" s="153">
        <f>'VYB 01 Pol'!AF42</f>
        <v>0</v>
      </c>
      <c r="H42" s="153"/>
      <c r="I42" s="154">
        <f>F42+G42+H42</f>
        <v>0</v>
      </c>
      <c r="J42" s="155" t="str">
        <f>IF(CenaCelkemVypocet=0,"",I42/CenaCelkemVypocet*100)</f>
        <v/>
      </c>
    </row>
    <row r="43" spans="1:52" ht="25.5" hidden="1" customHeight="1" x14ac:dyDescent="0.25">
      <c r="A43" s="138"/>
      <c r="B43" s="164" t="s">
        <v>65</v>
      </c>
      <c r="C43" s="165"/>
      <c r="D43" s="165"/>
      <c r="E43" s="165"/>
      <c r="F43" s="166">
        <f>SUMIF(A39:A42,"=1",F39:F42)</f>
        <v>0</v>
      </c>
      <c r="G43" s="167">
        <f>SUMIF(A39:A42,"=1",G39:G42)</f>
        <v>0</v>
      </c>
      <c r="H43" s="167">
        <f>SUMIF(A39:A42,"=1",H39:H42)</f>
        <v>0</v>
      </c>
      <c r="I43" s="168">
        <f>SUMIF(A39:A42,"=1",I39:I42)</f>
        <v>0</v>
      </c>
      <c r="J43" s="169">
        <f>SUMIF(A39:A42,"=1",J39:J42)</f>
        <v>0</v>
      </c>
    </row>
    <row r="45" spans="1:52" x14ac:dyDescent="0.25">
      <c r="A45" t="s">
        <v>67</v>
      </c>
      <c r="B45" t="s">
        <v>68</v>
      </c>
    </row>
    <row r="46" spans="1:52" x14ac:dyDescent="0.25">
      <c r="B46" s="181" t="s">
        <v>69</v>
      </c>
      <c r="C46" s="181"/>
      <c r="D46" s="181"/>
      <c r="E46" s="181"/>
      <c r="F46" s="181"/>
      <c r="G46" s="181"/>
      <c r="H46" s="181"/>
      <c r="I46" s="181"/>
      <c r="J46" s="181"/>
      <c r="AZ46" s="180" t="str">
        <f>B46</f>
        <v>1. PODMÍNKY PRO ZPRACOVÁNÍ NABÍDKOVÉ CENY</v>
      </c>
    </row>
    <row r="48" spans="1:52" x14ac:dyDescent="0.25">
      <c r="B48" s="181" t="s">
        <v>70</v>
      </c>
      <c r="C48" s="181"/>
      <c r="D48" s="181"/>
      <c r="E48" s="181"/>
      <c r="F48" s="181"/>
      <c r="G48" s="181"/>
      <c r="H48" s="181"/>
      <c r="I48" s="181"/>
      <c r="J48" s="181"/>
      <c r="AZ48" s="180" t="str">
        <f>B48</f>
        <v xml:space="preserve">        Preambule</v>
      </c>
    </row>
    <row r="50" spans="2:52" ht="52.8" x14ac:dyDescent="0.25">
      <c r="B50" s="181" t="s">
        <v>71</v>
      </c>
      <c r="C50" s="181"/>
      <c r="D50" s="181"/>
      <c r="E50" s="181"/>
      <c r="F50" s="181"/>
      <c r="G50" s="181"/>
      <c r="H50" s="181"/>
      <c r="I50" s="181"/>
      <c r="J50" s="181"/>
      <c r="AZ50" s="180" t="str">
        <f>B50</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1" spans="2:52" ht="52.8" x14ac:dyDescent="0.25">
      <c r="B51" s="181" t="s">
        <v>72</v>
      </c>
      <c r="C51" s="181"/>
      <c r="D51" s="181"/>
      <c r="E51" s="181"/>
      <c r="F51" s="181"/>
      <c r="G51" s="181"/>
      <c r="H51" s="181"/>
      <c r="I51" s="181"/>
      <c r="J51" s="181"/>
      <c r="AZ51" s="180" t="str">
        <f>B51</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3" spans="2:52" x14ac:dyDescent="0.25">
      <c r="B53" s="181" t="s">
        <v>73</v>
      </c>
      <c r="C53" s="181"/>
      <c r="D53" s="181"/>
      <c r="E53" s="181"/>
      <c r="F53" s="181"/>
      <c r="G53" s="181"/>
      <c r="H53" s="181"/>
      <c r="I53" s="181"/>
      <c r="J53" s="181"/>
      <c r="AZ53" s="180" t="str">
        <f>B53</f>
        <v xml:space="preserve">        Vymezení některých pojmů</v>
      </c>
    </row>
    <row r="56" spans="2:52" x14ac:dyDescent="0.25">
      <c r="B56" s="181" t="s">
        <v>74</v>
      </c>
      <c r="C56" s="181"/>
      <c r="D56" s="181"/>
      <c r="E56" s="181"/>
      <c r="F56" s="181"/>
      <c r="G56" s="181"/>
      <c r="H56" s="181"/>
      <c r="I56" s="181"/>
      <c r="J56" s="181"/>
      <c r="AZ56" s="180" t="str">
        <f>B56</f>
        <v>Pro účely zpracování nabídkové ceny se jsou použity některé pojmy, pod kterými se rozumí:</v>
      </c>
    </row>
    <row r="57" spans="2:52" ht="39.6" x14ac:dyDescent="0.25">
      <c r="B57" s="181" t="s">
        <v>75</v>
      </c>
      <c r="C57" s="181"/>
      <c r="D57" s="181"/>
      <c r="E57" s="181"/>
      <c r="F57" s="181"/>
      <c r="G57" s="181"/>
      <c r="H57" s="181"/>
      <c r="I57" s="181"/>
      <c r="J57" s="181"/>
      <c r="AZ57" s="180" t="str">
        <f>B57</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8" spans="2:52" ht="39.6" x14ac:dyDescent="0.25">
      <c r="B58" s="181" t="s">
        <v>76</v>
      </c>
      <c r="C58" s="181"/>
      <c r="D58" s="181"/>
      <c r="E58" s="181"/>
      <c r="F58" s="181"/>
      <c r="G58" s="181"/>
      <c r="H58" s="181"/>
      <c r="I58" s="181"/>
      <c r="J58" s="181"/>
      <c r="AZ58" s="180" t="str">
        <f>B58</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9" spans="2:52" ht="52.8" x14ac:dyDescent="0.25">
      <c r="B59" s="181" t="s">
        <v>77</v>
      </c>
      <c r="C59" s="181"/>
      <c r="D59" s="181"/>
      <c r="E59" s="181"/>
      <c r="F59" s="181"/>
      <c r="G59" s="181"/>
      <c r="H59" s="181"/>
      <c r="I59" s="181"/>
      <c r="J59" s="181"/>
      <c r="AZ59" s="180" t="str">
        <f>B59</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0" spans="2:52" ht="79.2" x14ac:dyDescent="0.25">
      <c r="B60" s="181" t="s">
        <v>78</v>
      </c>
      <c r="C60" s="181"/>
      <c r="D60" s="181"/>
      <c r="E60" s="181"/>
      <c r="F60" s="181"/>
      <c r="G60" s="181"/>
      <c r="H60" s="181"/>
      <c r="I60" s="181"/>
      <c r="J60" s="181"/>
      <c r="AZ60" s="180" t="str">
        <f>B60</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1" spans="2:52" ht="52.8" x14ac:dyDescent="0.25">
      <c r="B61" s="181" t="s">
        <v>79</v>
      </c>
      <c r="C61" s="181"/>
      <c r="D61" s="181"/>
      <c r="E61" s="181"/>
      <c r="F61" s="181"/>
      <c r="G61" s="181"/>
      <c r="H61" s="181"/>
      <c r="I61" s="181"/>
      <c r="J61" s="181"/>
      <c r="AZ61" s="180" t="str">
        <f>B61</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3" spans="2:52" x14ac:dyDescent="0.25">
      <c r="B63" s="181" t="s">
        <v>80</v>
      </c>
      <c r="C63" s="181"/>
      <c r="D63" s="181"/>
      <c r="E63" s="181"/>
      <c r="F63" s="181"/>
      <c r="G63" s="181"/>
      <c r="H63" s="181"/>
      <c r="I63" s="181"/>
      <c r="J63" s="181"/>
      <c r="AZ63" s="180" t="str">
        <f>B63</f>
        <v xml:space="preserve">        Cenová soustava</v>
      </c>
    </row>
    <row r="65" spans="2:52" x14ac:dyDescent="0.25">
      <c r="B65" s="181" t="s">
        <v>81</v>
      </c>
      <c r="C65" s="181"/>
      <c r="D65" s="181"/>
      <c r="E65" s="181"/>
      <c r="F65" s="181"/>
      <c r="G65" s="181"/>
      <c r="H65" s="181"/>
      <c r="I65" s="181"/>
      <c r="J65" s="181"/>
      <c r="AZ65" s="180" t="str">
        <f>B65</f>
        <v xml:space="preserve">        Použitá cenová soustava</v>
      </c>
    </row>
    <row r="66" spans="2:52" ht="39.6" x14ac:dyDescent="0.25">
      <c r="B66" s="181" t="s">
        <v>82</v>
      </c>
      <c r="C66" s="181"/>
      <c r="D66" s="181"/>
      <c r="E66" s="181"/>
      <c r="F66" s="181"/>
      <c r="G66" s="181"/>
      <c r="H66" s="181"/>
      <c r="I66" s="181"/>
      <c r="J66" s="181"/>
      <c r="AZ66" s="180" t="str">
        <f>B66</f>
        <v>Soupisy stavebních prací, dodávek a služeb jsou zpracovány s použitím cenové soustavy zpracované společností RTS, a.s.. Položky z cenové soustavy mají uveden odkaz na cenovou soustavu včetně označení příslušného ceníku.</v>
      </c>
    </row>
    <row r="68" spans="2:52" x14ac:dyDescent="0.25">
      <c r="B68" s="181" t="s">
        <v>83</v>
      </c>
      <c r="C68" s="181"/>
      <c r="D68" s="181"/>
      <c r="E68" s="181"/>
      <c r="F68" s="181"/>
      <c r="G68" s="181"/>
      <c r="H68" s="181"/>
      <c r="I68" s="181"/>
      <c r="J68" s="181"/>
      <c r="AZ68" s="180" t="str">
        <f>B68</f>
        <v xml:space="preserve">        Technické podmínky</v>
      </c>
    </row>
    <row r="69" spans="2:52" ht="39.6" x14ac:dyDescent="0.25">
      <c r="B69" s="181" t="s">
        <v>84</v>
      </c>
      <c r="C69" s="181"/>
      <c r="D69" s="181"/>
      <c r="E69" s="181"/>
      <c r="F69" s="181"/>
      <c r="G69" s="181"/>
      <c r="H69" s="181"/>
      <c r="I69" s="181"/>
      <c r="J69" s="181"/>
      <c r="AZ69" s="180" t="str">
        <f>B69</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1" spans="2:52" x14ac:dyDescent="0.25">
      <c r="B71" s="181" t="s">
        <v>85</v>
      </c>
      <c r="C71" s="181"/>
      <c r="D71" s="181"/>
      <c r="E71" s="181"/>
      <c r="F71" s="181"/>
      <c r="G71" s="181"/>
      <c r="H71" s="181"/>
      <c r="I71" s="181"/>
      <c r="J71" s="181"/>
      <c r="AZ71" s="180" t="str">
        <f>B71</f>
        <v>Individuální položky</v>
      </c>
    </row>
    <row r="72" spans="2:52" ht="39.6" x14ac:dyDescent="0.25">
      <c r="B72" s="181" t="s">
        <v>86</v>
      </c>
      <c r="C72" s="181"/>
      <c r="D72" s="181"/>
      <c r="E72" s="181"/>
      <c r="F72" s="181"/>
      <c r="G72" s="181"/>
      <c r="H72" s="181"/>
      <c r="I72" s="181"/>
      <c r="J72" s="181"/>
      <c r="AZ72" s="180" t="str">
        <f>B72</f>
        <v>Položky soupisu prací, které cenová soustava neobsahuje, jsou označeny popisem „vlastní“. Pro tyto položky jsou cenové a technické podmínky definovány jejich popisem, případně odkazem na konkrétní část příslušné dokumentace.</v>
      </c>
    </row>
    <row r="74" spans="2:52" x14ac:dyDescent="0.25">
      <c r="B74" s="181" t="s">
        <v>87</v>
      </c>
      <c r="C74" s="181"/>
      <c r="D74" s="181"/>
      <c r="E74" s="181"/>
      <c r="F74" s="181"/>
      <c r="G74" s="181"/>
      <c r="H74" s="181"/>
      <c r="I74" s="181"/>
      <c r="J74" s="181"/>
      <c r="AZ74" s="180" t="str">
        <f>B74</f>
        <v xml:space="preserve">        Závaznost a změna soupisu</v>
      </c>
    </row>
    <row r="76" spans="2:52" x14ac:dyDescent="0.25">
      <c r="B76" s="181" t="s">
        <v>88</v>
      </c>
      <c r="C76" s="181"/>
      <c r="D76" s="181"/>
      <c r="E76" s="181"/>
      <c r="F76" s="181"/>
      <c r="G76" s="181"/>
      <c r="H76" s="181"/>
      <c r="I76" s="181"/>
      <c r="J76" s="181"/>
      <c r="AZ76" s="180" t="str">
        <f>B76</f>
        <v xml:space="preserve">        Závaznost soupisu</v>
      </c>
    </row>
    <row r="77" spans="2:52" ht="39.6" x14ac:dyDescent="0.25">
      <c r="B77" s="181" t="s">
        <v>89</v>
      </c>
      <c r="C77" s="181"/>
      <c r="D77" s="181"/>
      <c r="E77" s="181"/>
      <c r="F77" s="181"/>
      <c r="G77" s="181"/>
      <c r="H77" s="181"/>
      <c r="I77" s="181"/>
      <c r="J77" s="181"/>
      <c r="AZ77" s="180" t="str">
        <f>B77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9" spans="2:52" x14ac:dyDescent="0.25">
      <c r="B79" s="181" t="s">
        <v>90</v>
      </c>
      <c r="C79" s="181"/>
      <c r="D79" s="181"/>
      <c r="E79" s="181"/>
      <c r="F79" s="181"/>
      <c r="G79" s="181"/>
      <c r="H79" s="181"/>
      <c r="I79" s="181"/>
      <c r="J79" s="181"/>
      <c r="AZ79" s="180" t="str">
        <f>B79</f>
        <v xml:space="preserve">        Zvláštní podmínky pro stanovení nabídkové ceny</v>
      </c>
    </row>
    <row r="81" spans="2:52" x14ac:dyDescent="0.25">
      <c r="B81" s="181" t="s">
        <v>91</v>
      </c>
      <c r="C81" s="181"/>
      <c r="D81" s="181"/>
      <c r="E81" s="181"/>
      <c r="F81" s="181"/>
      <c r="G81" s="181"/>
      <c r="H81" s="181"/>
      <c r="I81" s="181"/>
      <c r="J81" s="181"/>
      <c r="AZ81" s="180" t="str">
        <f>B81</f>
        <v xml:space="preserve">        Přeprava vybouraných hmot, suti a vytěžené zeminy</v>
      </c>
    </row>
    <row r="82" spans="2:52" ht="79.2" x14ac:dyDescent="0.25">
      <c r="B82" s="181" t="s">
        <v>92</v>
      </c>
      <c r="C82" s="181"/>
      <c r="D82" s="181"/>
      <c r="E82" s="181"/>
      <c r="F82" s="181"/>
      <c r="G82" s="181"/>
      <c r="H82" s="181"/>
      <c r="I82" s="181"/>
      <c r="J82" s="181"/>
      <c r="AZ82" s="180" t="str">
        <f>B82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4" spans="2:52" x14ac:dyDescent="0.25">
      <c r="B84" s="181" t="s">
        <v>93</v>
      </c>
      <c r="C84" s="181"/>
      <c r="D84" s="181"/>
      <c r="E84" s="181"/>
      <c r="F84" s="181"/>
      <c r="G84" s="181"/>
      <c r="H84" s="181"/>
      <c r="I84" s="181"/>
      <c r="J84" s="181"/>
      <c r="AZ84" s="180" t="str">
        <f>B84</f>
        <v xml:space="preserve">        Vnitrostaveništní přesun stavebního materiálu</v>
      </c>
    </row>
    <row r="85" spans="2:52" ht="52.8" x14ac:dyDescent="0.25">
      <c r="B85" s="181" t="s">
        <v>94</v>
      </c>
      <c r="C85" s="181"/>
      <c r="D85" s="181"/>
      <c r="E85" s="181"/>
      <c r="F85" s="181"/>
      <c r="G85" s="181"/>
      <c r="H85" s="181"/>
      <c r="I85" s="181"/>
      <c r="J85" s="181"/>
      <c r="AZ85" s="180" t="str">
        <f>B85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6" spans="2:52" ht="52.8" x14ac:dyDescent="0.25">
      <c r="B86" s="181" t="s">
        <v>95</v>
      </c>
      <c r="C86" s="181"/>
      <c r="D86" s="181"/>
      <c r="E86" s="181"/>
      <c r="F86" s="181"/>
      <c r="G86" s="181"/>
      <c r="H86" s="181"/>
      <c r="I86" s="181"/>
      <c r="J86" s="181"/>
      <c r="AZ86" s="180" t="str">
        <f>B86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8" spans="2:52" x14ac:dyDescent="0.25">
      <c r="B88" s="181" t="s">
        <v>96</v>
      </c>
      <c r="C88" s="181"/>
      <c r="D88" s="181"/>
      <c r="E88" s="181"/>
      <c r="F88" s="181"/>
      <c r="G88" s="181"/>
      <c r="H88" s="181"/>
      <c r="I88" s="181"/>
      <c r="J88" s="181"/>
      <c r="AZ88" s="180" t="str">
        <f>B88</f>
        <v xml:space="preserve">        Příplatky za ztížené podmínky prací</v>
      </c>
    </row>
    <row r="89" spans="2:52" ht="26.4" x14ac:dyDescent="0.25">
      <c r="B89" s="181" t="s">
        <v>97</v>
      </c>
      <c r="C89" s="181"/>
      <c r="D89" s="181"/>
      <c r="E89" s="181"/>
      <c r="F89" s="181"/>
      <c r="G89" s="181"/>
      <c r="H89" s="181"/>
      <c r="I89" s="181"/>
      <c r="J89" s="181"/>
      <c r="AZ89" s="180" t="str">
        <f>B89</f>
        <v>Pokud soupis položku příplatku za ztížené podmínky obsahuje, je dodavatel povinen ji ocenit bez ohledu na to, že tento příplatek dodavatel standardně neuplatňuje.</v>
      </c>
    </row>
    <row r="91" spans="2:52" x14ac:dyDescent="0.25">
      <c r="B91" s="181" t="s">
        <v>98</v>
      </c>
      <c r="C91" s="181"/>
      <c r="D91" s="181"/>
      <c r="E91" s="181"/>
      <c r="F91" s="181"/>
      <c r="G91" s="181"/>
      <c r="H91" s="181"/>
      <c r="I91" s="181"/>
      <c r="J91" s="181"/>
      <c r="AZ91" s="180" t="str">
        <f>B91</f>
        <v xml:space="preserve">        Vedlejší a ostatní náklady</v>
      </c>
    </row>
    <row r="92" spans="2:52" ht="26.4" x14ac:dyDescent="0.25">
      <c r="B92" s="181" t="s">
        <v>99</v>
      </c>
      <c r="C92" s="181"/>
      <c r="D92" s="181"/>
      <c r="E92" s="181"/>
      <c r="F92" s="181"/>
      <c r="G92" s="181"/>
      <c r="H92" s="181"/>
      <c r="I92" s="181"/>
      <c r="J92" s="181"/>
      <c r="AZ92" s="180" t="str">
        <f>B92</f>
        <v>Tyto náklady jsou popsány v samostatném soupisu stavebních prací, dodávek a služeb s tím, že dodavatel je povinen v rámci těchto nákladů ocenit všechny definované náklady souhrnně pro celou stavbu.</v>
      </c>
    </row>
    <row r="96" spans="2:52" x14ac:dyDescent="0.25">
      <c r="B96" s="181" t="s">
        <v>100</v>
      </c>
      <c r="C96" s="181"/>
      <c r="D96" s="181"/>
      <c r="E96" s="181"/>
      <c r="F96" s="181"/>
      <c r="G96" s="181"/>
      <c r="H96" s="181"/>
      <c r="I96" s="181"/>
      <c r="J96" s="181"/>
      <c r="AZ96" s="180" t="str">
        <f>B96</f>
        <v>2. SPECIFICKÉ PODMÍNKY PRO ZPRACOVÁNÍ NABÍDKOVÉ CENY</v>
      </c>
    </row>
    <row r="98" spans="2:52" x14ac:dyDescent="0.25">
      <c r="B98" s="181" t="s">
        <v>101</v>
      </c>
      <c r="C98" s="181"/>
      <c r="D98" s="181"/>
      <c r="E98" s="181"/>
      <c r="F98" s="181"/>
      <c r="G98" s="181"/>
      <c r="H98" s="181"/>
      <c r="I98" s="181"/>
      <c r="J98" s="181"/>
      <c r="AZ98" s="180" t="str">
        <f>B98</f>
        <v>Zde doplní zpracovatel soupisu  případná specifika týkající se konkrétní zakázky.</v>
      </c>
    </row>
    <row r="101" spans="2:52" x14ac:dyDescent="0.25">
      <c r="B101" s="181" t="s">
        <v>102</v>
      </c>
      <c r="C101" s="181"/>
      <c r="D101" s="181"/>
      <c r="E101" s="181"/>
      <c r="F101" s="181"/>
      <c r="G101" s="181"/>
      <c r="H101" s="181"/>
      <c r="I101" s="181"/>
      <c r="J101" s="181"/>
      <c r="AZ101" s="180" t="str">
        <f>B101</f>
        <v>3. ELEKTRONICKÁ PODOBA SOUPISU</v>
      </c>
    </row>
    <row r="103" spans="2:52" x14ac:dyDescent="0.25">
      <c r="B103" s="181" t="s">
        <v>103</v>
      </c>
      <c r="C103" s="181"/>
      <c r="D103" s="181"/>
      <c r="E103" s="181"/>
      <c r="F103" s="181"/>
      <c r="G103" s="181"/>
      <c r="H103" s="181"/>
      <c r="I103" s="181"/>
      <c r="J103" s="181"/>
      <c r="AZ103" s="180" t="str">
        <f>B103</f>
        <v xml:space="preserve">        Elektronická podoba soupisu</v>
      </c>
    </row>
    <row r="104" spans="2:52" ht="26.4" x14ac:dyDescent="0.25">
      <c r="B104" s="181" t="s">
        <v>104</v>
      </c>
      <c r="C104" s="181"/>
      <c r="D104" s="181"/>
      <c r="E104" s="181"/>
      <c r="F104" s="181"/>
      <c r="G104" s="181"/>
      <c r="H104" s="181"/>
      <c r="I104" s="181"/>
      <c r="J104" s="181"/>
      <c r="AZ104" s="180" t="str">
        <f>B104</f>
        <v>V souladu se zákonem jsou předložené soupisy zpracovány i v elektronické podobě.  Elektronickou podobou soupisu stavebních prací, dodávek a služeb je formát MS EXCEL.</v>
      </c>
    </row>
    <row r="105" spans="2:52" x14ac:dyDescent="0.25">
      <c r="B105" s="181" t="s">
        <v>105</v>
      </c>
      <c r="C105" s="181"/>
      <c r="D105" s="181"/>
      <c r="E105" s="181"/>
      <c r="F105" s="181"/>
      <c r="G105" s="181"/>
      <c r="H105" s="181"/>
      <c r="I105" s="181"/>
      <c r="J105" s="181"/>
      <c r="AZ105" s="180" t="str">
        <f>B105</f>
        <v>Popis formátu soupisu odpovídá svou strukturou vzorovému soupisu volně dostupnému na internetové adrese:</v>
      </c>
    </row>
    <row r="107" spans="2:52" x14ac:dyDescent="0.25">
      <c r="B107" s="181" t="s">
        <v>106</v>
      </c>
      <c r="C107" s="181"/>
      <c r="D107" s="181"/>
      <c r="E107" s="181"/>
      <c r="F107" s="181"/>
      <c r="G107" s="181"/>
      <c r="H107" s="181"/>
      <c r="I107" s="181"/>
      <c r="J107" s="181"/>
      <c r="AZ107" s="180" t="str">
        <f>B107</f>
        <v>www.stavebnionline.cz/soupis</v>
      </c>
    </row>
    <row r="109" spans="2:52" x14ac:dyDescent="0.25">
      <c r="B109" s="181" t="s">
        <v>107</v>
      </c>
      <c r="C109" s="181"/>
      <c r="D109" s="181"/>
      <c r="E109" s="181"/>
      <c r="F109" s="181"/>
      <c r="G109" s="181"/>
      <c r="H109" s="181"/>
      <c r="I109" s="181"/>
      <c r="J109" s="181"/>
      <c r="AZ109" s="180" t="str">
        <f>B109</f>
        <v xml:space="preserve">        Zpracování elektronické podoby soupisu</v>
      </c>
    </row>
    <row r="110" spans="2:52" ht="52.8" x14ac:dyDescent="0.25">
      <c r="B110" s="181" t="s">
        <v>108</v>
      </c>
      <c r="C110" s="181"/>
      <c r="D110" s="181"/>
      <c r="E110" s="181"/>
      <c r="F110" s="181"/>
      <c r="G110" s="181"/>
      <c r="H110" s="181"/>
      <c r="I110" s="181"/>
      <c r="J110" s="181"/>
      <c r="AZ110" s="180" t="str">
        <f>B110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2" spans="2:52" x14ac:dyDescent="0.25">
      <c r="B112" s="181" t="s">
        <v>109</v>
      </c>
      <c r="C112" s="181"/>
      <c r="D112" s="181"/>
      <c r="E112" s="181"/>
      <c r="F112" s="181"/>
      <c r="G112" s="181"/>
      <c r="H112" s="181"/>
      <c r="I112" s="181"/>
      <c r="J112" s="181"/>
      <c r="AZ112" s="180" t="str">
        <f>B112</f>
        <v xml:space="preserve">        Jiný formát soupisu</v>
      </c>
    </row>
    <row r="113" spans="1:52" ht="39.6" x14ac:dyDescent="0.25">
      <c r="B113" s="181" t="s">
        <v>110</v>
      </c>
      <c r="C113" s="181"/>
      <c r="D113" s="181"/>
      <c r="E113" s="181"/>
      <c r="F113" s="181"/>
      <c r="G113" s="181"/>
      <c r="H113" s="181"/>
      <c r="I113" s="181"/>
      <c r="J113" s="181"/>
      <c r="AZ113" s="180" t="str">
        <f>B113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5" spans="1:52" x14ac:dyDescent="0.25">
      <c r="B115" s="181" t="s">
        <v>111</v>
      </c>
      <c r="C115" s="181"/>
      <c r="D115" s="181"/>
      <c r="E115" s="181"/>
      <c r="F115" s="181"/>
      <c r="G115" s="181"/>
      <c r="H115" s="181"/>
      <c r="I115" s="181"/>
      <c r="J115" s="181"/>
      <c r="AZ115" s="180" t="str">
        <f>B115</f>
        <v xml:space="preserve">        Závěrečné ustanovení</v>
      </c>
    </row>
    <row r="116" spans="1:52" x14ac:dyDescent="0.25">
      <c r="B116" s="181" t="s">
        <v>112</v>
      </c>
      <c r="C116" s="181"/>
      <c r="D116" s="181"/>
      <c r="E116" s="181"/>
      <c r="F116" s="181"/>
      <c r="G116" s="181"/>
      <c r="H116" s="181"/>
      <c r="I116" s="181"/>
      <c r="J116" s="181"/>
      <c r="AZ116" s="180" t="str">
        <f>B116</f>
        <v>Ostatní podmínky vztahující se ke zpracování nabídkové ceny jsou uvedeny v zadávací dokumentaci.</v>
      </c>
    </row>
    <row r="119" spans="1:52" ht="15.6" x14ac:dyDescent="0.3">
      <c r="B119" s="182" t="s">
        <v>113</v>
      </c>
    </row>
    <row r="121" spans="1:52" ht="25.5" customHeight="1" x14ac:dyDescent="0.25">
      <c r="A121" s="184"/>
      <c r="B121" s="187" t="s">
        <v>17</v>
      </c>
      <c r="C121" s="187" t="s">
        <v>5</v>
      </c>
      <c r="D121" s="188"/>
      <c r="E121" s="188"/>
      <c r="F121" s="189" t="s">
        <v>114</v>
      </c>
      <c r="G121" s="189"/>
      <c r="H121" s="189"/>
      <c r="I121" s="189" t="s">
        <v>29</v>
      </c>
      <c r="J121" s="189" t="s">
        <v>0</v>
      </c>
    </row>
    <row r="122" spans="1:52" ht="36.75" customHeight="1" x14ac:dyDescent="0.25">
      <c r="A122" s="185"/>
      <c r="B122" s="190" t="s">
        <v>115</v>
      </c>
      <c r="C122" s="191" t="s">
        <v>116</v>
      </c>
      <c r="D122" s="192"/>
      <c r="E122" s="192"/>
      <c r="F122" s="198" t="s">
        <v>24</v>
      </c>
      <c r="G122" s="199"/>
      <c r="H122" s="199"/>
      <c r="I122" s="199">
        <f>'VYB 01 Pol'!G8</f>
        <v>0</v>
      </c>
      <c r="J122" s="196" t="str">
        <f>IF(I123=0,"",I122/I123*100)</f>
        <v/>
      </c>
    </row>
    <row r="123" spans="1:52" ht="25.5" customHeight="1" x14ac:dyDescent="0.25">
      <c r="A123" s="186"/>
      <c r="B123" s="193" t="s">
        <v>1</v>
      </c>
      <c r="C123" s="194"/>
      <c r="D123" s="195"/>
      <c r="E123" s="195"/>
      <c r="F123" s="200"/>
      <c r="G123" s="201"/>
      <c r="H123" s="201"/>
      <c r="I123" s="201">
        <f>I122</f>
        <v>0</v>
      </c>
      <c r="J123" s="197" t="str">
        <f>J122</f>
        <v/>
      </c>
    </row>
    <row r="124" spans="1:52" x14ac:dyDescent="0.25">
      <c r="F124" s="136"/>
      <c r="G124" s="136"/>
      <c r="H124" s="136"/>
      <c r="I124" s="136"/>
      <c r="J124" s="137"/>
    </row>
    <row r="125" spans="1:52" x14ac:dyDescent="0.25">
      <c r="F125" s="136"/>
      <c r="G125" s="136"/>
      <c r="H125" s="136"/>
      <c r="I125" s="136"/>
      <c r="J125" s="137"/>
    </row>
    <row r="126" spans="1:52" x14ac:dyDescent="0.25">
      <c r="F126" s="136"/>
      <c r="G126" s="136"/>
      <c r="H126" s="136"/>
      <c r="I126" s="136"/>
      <c r="J126" s="137"/>
    </row>
  </sheetData>
  <sheetProtection algorithmName="SHA-512" hashValue="NfA/zyhCPqg+hOferM+sZDcEiRgA2FWATg08lm7/6EYYZ1vZp/Ek3R9aLnyJ78yg80j/DX9RA9YHpw5aEe3d1w==" saltValue="jo1UXjD7r2FWKI2cAZttJ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1">
    <mergeCell ref="B112:J112"/>
    <mergeCell ref="B113:J113"/>
    <mergeCell ref="B115:J115"/>
    <mergeCell ref="B116:J116"/>
    <mergeCell ref="C122:E122"/>
    <mergeCell ref="B104:J104"/>
    <mergeCell ref="B105:J105"/>
    <mergeCell ref="B107:J107"/>
    <mergeCell ref="B109:J109"/>
    <mergeCell ref="B110:J110"/>
    <mergeCell ref="B92:J92"/>
    <mergeCell ref="B96:J96"/>
    <mergeCell ref="B98:J98"/>
    <mergeCell ref="B101:J101"/>
    <mergeCell ref="B103:J103"/>
    <mergeCell ref="B85:J85"/>
    <mergeCell ref="B86:J86"/>
    <mergeCell ref="B88:J88"/>
    <mergeCell ref="B89:J89"/>
    <mergeCell ref="B91:J91"/>
    <mergeCell ref="B77:J77"/>
    <mergeCell ref="B79:J79"/>
    <mergeCell ref="B81:J81"/>
    <mergeCell ref="B82:J82"/>
    <mergeCell ref="B84:J84"/>
    <mergeCell ref="B69:J69"/>
    <mergeCell ref="B71:J71"/>
    <mergeCell ref="B72:J72"/>
    <mergeCell ref="B74:J74"/>
    <mergeCell ref="B76:J76"/>
    <mergeCell ref="B61:J61"/>
    <mergeCell ref="B63:J63"/>
    <mergeCell ref="B65:J65"/>
    <mergeCell ref="B66:J66"/>
    <mergeCell ref="B68:J68"/>
    <mergeCell ref="B56:J56"/>
    <mergeCell ref="B57:J57"/>
    <mergeCell ref="B58:J58"/>
    <mergeCell ref="B59:J59"/>
    <mergeCell ref="B60:J60"/>
    <mergeCell ref="B46:J46"/>
    <mergeCell ref="B48:J48"/>
    <mergeCell ref="B50:J50"/>
    <mergeCell ref="B51:J51"/>
    <mergeCell ref="B53:J53"/>
    <mergeCell ref="C39:E39"/>
    <mergeCell ref="C40:E40"/>
    <mergeCell ref="C41:E41"/>
    <mergeCell ref="C42:E42"/>
    <mergeCell ref="B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101" t="s">
        <v>6</v>
      </c>
      <c r="B1" s="101"/>
      <c r="C1" s="102"/>
      <c r="D1" s="101"/>
      <c r="E1" s="101"/>
      <c r="F1" s="101"/>
      <c r="G1" s="101"/>
    </row>
    <row r="2" spans="1:7" ht="24.9" customHeight="1" x14ac:dyDescent="0.25">
      <c r="A2" s="50" t="s">
        <v>7</v>
      </c>
      <c r="B2" s="49"/>
      <c r="C2" s="103"/>
      <c r="D2" s="103"/>
      <c r="E2" s="103"/>
      <c r="F2" s="103"/>
      <c r="G2" s="104"/>
    </row>
    <row r="3" spans="1:7" ht="24.9" customHeight="1" x14ac:dyDescent="0.25">
      <c r="A3" s="50" t="s">
        <v>8</v>
      </c>
      <c r="B3" s="49"/>
      <c r="C3" s="103"/>
      <c r="D3" s="103"/>
      <c r="E3" s="103"/>
      <c r="F3" s="103"/>
      <c r="G3" s="104"/>
    </row>
    <row r="4" spans="1:7" ht="24.9" customHeight="1" x14ac:dyDescent="0.25">
      <c r="A4" s="50" t="s">
        <v>9</v>
      </c>
      <c r="B4" s="49"/>
      <c r="C4" s="103"/>
      <c r="D4" s="103"/>
      <c r="E4" s="103"/>
      <c r="F4" s="103"/>
      <c r="G4" s="104"/>
    </row>
    <row r="5" spans="1:7" x14ac:dyDescent="0.25">
      <c r="B5" s="4"/>
      <c r="C5" s="5"/>
      <c r="D5" s="6"/>
    </row>
  </sheetData>
  <sheetProtection algorithmName="SHA-512" hashValue="jVAiHvCSr1LumRnbIDlDY9BXEuNf+tBvKHZH1WPiYoedFEO4HmbKHHsJD6pKbBsGMDbY2fjf8eOJeB4UsAy97A==" saltValue="bbz/wqPIK2uGKE/QY+PIR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57F0-F99D-467C-8566-72DD77985094}">
  <sheetPr>
    <outlinePr summaryBelow="0"/>
  </sheetPr>
  <dimension ref="A1:BH5000"/>
  <sheetViews>
    <sheetView tabSelected="1" workbookViewId="0">
      <pane ySplit="7" topLeftCell="A29" activePane="bottomLeft" state="frozen"/>
      <selection pane="bottomLeft" sqref="A1:G1"/>
    </sheetView>
  </sheetViews>
  <sheetFormatPr defaultRowHeight="13.2" outlineLevelRow="1" x14ac:dyDescent="0.25"/>
  <cols>
    <col min="1" max="1" width="3.44140625" customWidth="1"/>
    <col min="2" max="2" width="12.6640625" style="183" customWidth="1"/>
    <col min="3" max="3" width="63.33203125" style="183"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203" t="s">
        <v>119</v>
      </c>
      <c r="B1" s="203"/>
      <c r="C1" s="203"/>
      <c r="D1" s="203"/>
      <c r="E1" s="203"/>
      <c r="F1" s="203"/>
      <c r="G1" s="203"/>
      <c r="AG1" t="s">
        <v>120</v>
      </c>
    </row>
    <row r="2" spans="1:60" ht="25.05" customHeight="1" x14ac:dyDescent="0.25">
      <c r="A2" s="204" t="s">
        <v>7</v>
      </c>
      <c r="B2" s="49" t="s">
        <v>48</v>
      </c>
      <c r="C2" s="207" t="s">
        <v>49</v>
      </c>
      <c r="D2" s="205"/>
      <c r="E2" s="205"/>
      <c r="F2" s="205"/>
      <c r="G2" s="206"/>
      <c r="AG2" t="s">
        <v>121</v>
      </c>
    </row>
    <row r="3" spans="1:60" ht="25.05" customHeight="1" x14ac:dyDescent="0.25">
      <c r="A3" s="204" t="s">
        <v>8</v>
      </c>
      <c r="B3" s="49" t="s">
        <v>45</v>
      </c>
      <c r="C3" s="207" t="s">
        <v>44</v>
      </c>
      <c r="D3" s="205"/>
      <c r="E3" s="205"/>
      <c r="F3" s="205"/>
      <c r="G3" s="206"/>
      <c r="AC3" s="183" t="s">
        <v>122</v>
      </c>
      <c r="AG3" t="s">
        <v>123</v>
      </c>
    </row>
    <row r="4" spans="1:60" ht="25.05" customHeight="1" x14ac:dyDescent="0.25">
      <c r="A4" s="208" t="s">
        <v>9</v>
      </c>
      <c r="B4" s="209" t="s">
        <v>43</v>
      </c>
      <c r="C4" s="210" t="s">
        <v>44</v>
      </c>
      <c r="D4" s="211"/>
      <c r="E4" s="211"/>
      <c r="F4" s="211"/>
      <c r="G4" s="212"/>
      <c r="AG4" t="s">
        <v>124</v>
      </c>
    </row>
    <row r="5" spans="1:60" x14ac:dyDescent="0.25">
      <c r="D5" s="10"/>
    </row>
    <row r="6" spans="1:60" ht="39.6" x14ac:dyDescent="0.25">
      <c r="A6" s="214" t="s">
        <v>125</v>
      </c>
      <c r="B6" s="216" t="s">
        <v>126</v>
      </c>
      <c r="C6" s="216" t="s">
        <v>127</v>
      </c>
      <c r="D6" s="215" t="s">
        <v>128</v>
      </c>
      <c r="E6" s="214" t="s">
        <v>129</v>
      </c>
      <c r="F6" s="213" t="s">
        <v>130</v>
      </c>
      <c r="G6" s="214" t="s">
        <v>29</v>
      </c>
      <c r="H6" s="217" t="s">
        <v>30</v>
      </c>
      <c r="I6" s="217" t="s">
        <v>131</v>
      </c>
      <c r="J6" s="217" t="s">
        <v>31</v>
      </c>
      <c r="K6" s="217" t="s">
        <v>132</v>
      </c>
      <c r="L6" s="217" t="s">
        <v>133</v>
      </c>
      <c r="M6" s="217" t="s">
        <v>134</v>
      </c>
      <c r="N6" s="217" t="s">
        <v>135</v>
      </c>
      <c r="O6" s="217" t="s">
        <v>136</v>
      </c>
      <c r="P6" s="217" t="s">
        <v>137</v>
      </c>
      <c r="Q6" s="217" t="s">
        <v>138</v>
      </c>
      <c r="R6" s="217" t="s">
        <v>139</v>
      </c>
      <c r="S6" s="217" t="s">
        <v>140</v>
      </c>
      <c r="T6" s="217" t="s">
        <v>141</v>
      </c>
      <c r="U6" s="217" t="s">
        <v>142</v>
      </c>
      <c r="V6" s="217" t="s">
        <v>143</v>
      </c>
      <c r="W6" s="217" t="s">
        <v>144</v>
      </c>
      <c r="X6" s="217" t="s">
        <v>145</v>
      </c>
    </row>
    <row r="7" spans="1:60" hidden="1" x14ac:dyDescent="0.25">
      <c r="A7" s="3"/>
      <c r="B7" s="4"/>
      <c r="C7" s="4"/>
      <c r="D7" s="6"/>
      <c r="E7" s="219"/>
      <c r="F7" s="220"/>
      <c r="G7" s="220"/>
      <c r="H7" s="220"/>
      <c r="I7" s="220"/>
      <c r="J7" s="220"/>
      <c r="K7" s="220"/>
      <c r="L7" s="220"/>
      <c r="M7" s="220"/>
      <c r="N7" s="220"/>
      <c r="O7" s="220"/>
      <c r="P7" s="220"/>
      <c r="Q7" s="220"/>
      <c r="R7" s="220"/>
      <c r="S7" s="220"/>
      <c r="T7" s="220"/>
      <c r="U7" s="220"/>
      <c r="V7" s="220"/>
      <c r="W7" s="220"/>
      <c r="X7" s="220"/>
    </row>
    <row r="8" spans="1:60" x14ac:dyDescent="0.25">
      <c r="A8" s="229" t="s">
        <v>146</v>
      </c>
      <c r="B8" s="230" t="s">
        <v>115</v>
      </c>
      <c r="C8" s="245" t="s">
        <v>116</v>
      </c>
      <c r="D8" s="231"/>
      <c r="E8" s="232"/>
      <c r="F8" s="233"/>
      <c r="G8" s="233">
        <f>SUMIF(AG9:AG40,"&lt;&gt;NOR",G9:G40)</f>
        <v>0</v>
      </c>
      <c r="H8" s="233"/>
      <c r="I8" s="233">
        <f>SUM(I9:I40)</f>
        <v>0</v>
      </c>
      <c r="J8" s="233"/>
      <c r="K8" s="233">
        <f>SUM(K9:K40)</f>
        <v>0</v>
      </c>
      <c r="L8" s="233"/>
      <c r="M8" s="233">
        <f>SUM(M9:M40)</f>
        <v>0</v>
      </c>
      <c r="N8" s="233"/>
      <c r="O8" s="233">
        <f>SUM(O9:O40)</f>
        <v>0.02</v>
      </c>
      <c r="P8" s="233"/>
      <c r="Q8" s="233">
        <f>SUM(Q9:Q40)</f>
        <v>0</v>
      </c>
      <c r="R8" s="233"/>
      <c r="S8" s="233"/>
      <c r="T8" s="234"/>
      <c r="U8" s="228"/>
      <c r="V8" s="228">
        <f>SUM(V9:V40)</f>
        <v>0</v>
      </c>
      <c r="W8" s="228"/>
      <c r="X8" s="228"/>
      <c r="AG8" t="s">
        <v>147</v>
      </c>
    </row>
    <row r="9" spans="1:60" ht="20.399999999999999" outlineLevel="1" x14ac:dyDescent="0.25">
      <c r="A9" s="235">
        <v>1</v>
      </c>
      <c r="B9" s="236" t="s">
        <v>148</v>
      </c>
      <c r="C9" s="246" t="s">
        <v>149</v>
      </c>
      <c r="D9" s="237" t="s">
        <v>150</v>
      </c>
      <c r="E9" s="238">
        <v>1</v>
      </c>
      <c r="F9" s="239"/>
      <c r="G9" s="240">
        <f>ROUND(E9*F9,2)</f>
        <v>0</v>
      </c>
      <c r="H9" s="239"/>
      <c r="I9" s="240">
        <f>ROUND(E9*H9,2)</f>
        <v>0</v>
      </c>
      <c r="J9" s="239"/>
      <c r="K9" s="240">
        <f>ROUND(E9*J9,2)</f>
        <v>0</v>
      </c>
      <c r="L9" s="240">
        <v>21</v>
      </c>
      <c r="M9" s="240">
        <f>G9*(1+L9/100)</f>
        <v>0</v>
      </c>
      <c r="N9" s="240">
        <v>2.1000000000000001E-2</v>
      </c>
      <c r="O9" s="240">
        <f>ROUND(E9*N9,2)</f>
        <v>0.02</v>
      </c>
      <c r="P9" s="240">
        <v>0</v>
      </c>
      <c r="Q9" s="240">
        <f>ROUND(E9*P9,2)</f>
        <v>0</v>
      </c>
      <c r="R9" s="240" t="s">
        <v>151</v>
      </c>
      <c r="S9" s="240" t="s">
        <v>152</v>
      </c>
      <c r="T9" s="241" t="s">
        <v>153</v>
      </c>
      <c r="U9" s="227">
        <v>0</v>
      </c>
      <c r="V9" s="227">
        <f>ROUND(E9*U9,2)</f>
        <v>0</v>
      </c>
      <c r="W9" s="227"/>
      <c r="X9" s="227" t="s">
        <v>154</v>
      </c>
      <c r="Y9" s="218"/>
      <c r="Z9" s="218"/>
      <c r="AA9" s="218"/>
      <c r="AB9" s="218"/>
      <c r="AC9" s="218"/>
      <c r="AD9" s="218"/>
      <c r="AE9" s="218"/>
      <c r="AF9" s="218"/>
      <c r="AG9" s="218" t="s">
        <v>155</v>
      </c>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row>
    <row r="10" spans="1:60" outlineLevel="1" x14ac:dyDescent="0.25">
      <c r="A10" s="225"/>
      <c r="B10" s="226"/>
      <c r="C10" s="247" t="s">
        <v>156</v>
      </c>
      <c r="D10" s="242"/>
      <c r="E10" s="242"/>
      <c r="F10" s="242"/>
      <c r="G10" s="242"/>
      <c r="H10" s="227"/>
      <c r="I10" s="227"/>
      <c r="J10" s="227"/>
      <c r="K10" s="227"/>
      <c r="L10" s="227"/>
      <c r="M10" s="227"/>
      <c r="N10" s="227"/>
      <c r="O10" s="227"/>
      <c r="P10" s="227"/>
      <c r="Q10" s="227"/>
      <c r="R10" s="227"/>
      <c r="S10" s="227"/>
      <c r="T10" s="227"/>
      <c r="U10" s="227"/>
      <c r="V10" s="227"/>
      <c r="W10" s="227"/>
      <c r="X10" s="227"/>
      <c r="Y10" s="218"/>
      <c r="Z10" s="218"/>
      <c r="AA10" s="218"/>
      <c r="AB10" s="218"/>
      <c r="AC10" s="218"/>
      <c r="AD10" s="218"/>
      <c r="AE10" s="218"/>
      <c r="AF10" s="218"/>
      <c r="AG10" s="218" t="s">
        <v>157</v>
      </c>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row>
    <row r="11" spans="1:60" outlineLevel="1" x14ac:dyDescent="0.25">
      <c r="A11" s="225"/>
      <c r="B11" s="226"/>
      <c r="C11" s="248" t="s">
        <v>158</v>
      </c>
      <c r="D11" s="243"/>
      <c r="E11" s="243"/>
      <c r="F11" s="243"/>
      <c r="G11" s="243"/>
      <c r="H11" s="227"/>
      <c r="I11" s="227"/>
      <c r="J11" s="227"/>
      <c r="K11" s="227"/>
      <c r="L11" s="227"/>
      <c r="M11" s="227"/>
      <c r="N11" s="227"/>
      <c r="O11" s="227"/>
      <c r="P11" s="227"/>
      <c r="Q11" s="227"/>
      <c r="R11" s="227"/>
      <c r="S11" s="227"/>
      <c r="T11" s="227"/>
      <c r="U11" s="227"/>
      <c r="V11" s="227"/>
      <c r="W11" s="227"/>
      <c r="X11" s="227"/>
      <c r="Y11" s="218"/>
      <c r="Z11" s="218"/>
      <c r="AA11" s="218"/>
      <c r="AB11" s="218"/>
      <c r="AC11" s="218"/>
      <c r="AD11" s="218"/>
      <c r="AE11" s="218"/>
      <c r="AF11" s="218"/>
      <c r="AG11" s="218" t="s">
        <v>157</v>
      </c>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row>
    <row r="12" spans="1:60" outlineLevel="1" x14ac:dyDescent="0.25">
      <c r="A12" s="235">
        <v>2</v>
      </c>
      <c r="B12" s="236" t="s">
        <v>159</v>
      </c>
      <c r="C12" s="246" t="s">
        <v>160</v>
      </c>
      <c r="D12" s="237" t="s">
        <v>161</v>
      </c>
      <c r="E12" s="238">
        <v>1</v>
      </c>
      <c r="F12" s="239"/>
      <c r="G12" s="240">
        <f>ROUND(E12*F12,2)</f>
        <v>0</v>
      </c>
      <c r="H12" s="239"/>
      <c r="I12" s="240">
        <f>ROUND(E12*H12,2)</f>
        <v>0</v>
      </c>
      <c r="J12" s="239"/>
      <c r="K12" s="240">
        <f>ROUND(E12*J12,2)</f>
        <v>0</v>
      </c>
      <c r="L12" s="240">
        <v>21</v>
      </c>
      <c r="M12" s="240">
        <f>G12*(1+L12/100)</f>
        <v>0</v>
      </c>
      <c r="N12" s="240">
        <v>0</v>
      </c>
      <c r="O12" s="240">
        <f>ROUND(E12*N12,2)</f>
        <v>0</v>
      </c>
      <c r="P12" s="240">
        <v>0</v>
      </c>
      <c r="Q12" s="240">
        <f>ROUND(E12*P12,2)</f>
        <v>0</v>
      </c>
      <c r="R12" s="240"/>
      <c r="S12" s="240" t="s">
        <v>162</v>
      </c>
      <c r="T12" s="241" t="s">
        <v>163</v>
      </c>
      <c r="U12" s="227">
        <v>0</v>
      </c>
      <c r="V12" s="227">
        <f>ROUND(E12*U12,2)</f>
        <v>0</v>
      </c>
      <c r="W12" s="227"/>
      <c r="X12" s="227" t="s">
        <v>154</v>
      </c>
      <c r="Y12" s="218"/>
      <c r="Z12" s="218"/>
      <c r="AA12" s="218"/>
      <c r="AB12" s="218"/>
      <c r="AC12" s="218"/>
      <c r="AD12" s="218"/>
      <c r="AE12" s="218"/>
      <c r="AF12" s="218"/>
      <c r="AG12" s="218" t="s">
        <v>155</v>
      </c>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row>
    <row r="13" spans="1:60" outlineLevel="1" x14ac:dyDescent="0.25">
      <c r="A13" s="225"/>
      <c r="B13" s="226"/>
      <c r="C13" s="247" t="s">
        <v>164</v>
      </c>
      <c r="D13" s="242"/>
      <c r="E13" s="242"/>
      <c r="F13" s="242"/>
      <c r="G13" s="242"/>
      <c r="H13" s="227"/>
      <c r="I13" s="227"/>
      <c r="J13" s="227"/>
      <c r="K13" s="227"/>
      <c r="L13" s="227"/>
      <c r="M13" s="227"/>
      <c r="N13" s="227"/>
      <c r="O13" s="227"/>
      <c r="P13" s="227"/>
      <c r="Q13" s="227"/>
      <c r="R13" s="227"/>
      <c r="S13" s="227"/>
      <c r="T13" s="227"/>
      <c r="U13" s="227"/>
      <c r="V13" s="227"/>
      <c r="W13" s="227"/>
      <c r="X13" s="227"/>
      <c r="Y13" s="218"/>
      <c r="Z13" s="218"/>
      <c r="AA13" s="218"/>
      <c r="AB13" s="218"/>
      <c r="AC13" s="218"/>
      <c r="AD13" s="218"/>
      <c r="AE13" s="218"/>
      <c r="AF13" s="218"/>
      <c r="AG13" s="218" t="s">
        <v>157</v>
      </c>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row>
    <row r="14" spans="1:60" outlineLevel="1" x14ac:dyDescent="0.25">
      <c r="A14" s="235">
        <v>3</v>
      </c>
      <c r="B14" s="236" t="s">
        <v>165</v>
      </c>
      <c r="C14" s="246" t="s">
        <v>166</v>
      </c>
      <c r="D14" s="237" t="s">
        <v>161</v>
      </c>
      <c r="E14" s="238">
        <v>1</v>
      </c>
      <c r="F14" s="239"/>
      <c r="G14" s="240">
        <f>ROUND(E14*F14,2)</f>
        <v>0</v>
      </c>
      <c r="H14" s="239"/>
      <c r="I14" s="240">
        <f>ROUND(E14*H14,2)</f>
        <v>0</v>
      </c>
      <c r="J14" s="239"/>
      <c r="K14" s="240">
        <f>ROUND(E14*J14,2)</f>
        <v>0</v>
      </c>
      <c r="L14" s="240">
        <v>21</v>
      </c>
      <c r="M14" s="240">
        <f>G14*(1+L14/100)</f>
        <v>0</v>
      </c>
      <c r="N14" s="240">
        <v>0</v>
      </c>
      <c r="O14" s="240">
        <f>ROUND(E14*N14,2)</f>
        <v>0</v>
      </c>
      <c r="P14" s="240">
        <v>0</v>
      </c>
      <c r="Q14" s="240">
        <f>ROUND(E14*P14,2)</f>
        <v>0</v>
      </c>
      <c r="R14" s="240"/>
      <c r="S14" s="240" t="s">
        <v>162</v>
      </c>
      <c r="T14" s="241" t="s">
        <v>163</v>
      </c>
      <c r="U14" s="227">
        <v>0</v>
      </c>
      <c r="V14" s="227">
        <f>ROUND(E14*U14,2)</f>
        <v>0</v>
      </c>
      <c r="W14" s="227"/>
      <c r="X14" s="227" t="s">
        <v>154</v>
      </c>
      <c r="Y14" s="218"/>
      <c r="Z14" s="218"/>
      <c r="AA14" s="218"/>
      <c r="AB14" s="218"/>
      <c r="AC14" s="218"/>
      <c r="AD14" s="218"/>
      <c r="AE14" s="218"/>
      <c r="AF14" s="218"/>
      <c r="AG14" s="218" t="s">
        <v>155</v>
      </c>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row>
    <row r="15" spans="1:60" outlineLevel="1" x14ac:dyDescent="0.25">
      <c r="A15" s="225"/>
      <c r="B15" s="226"/>
      <c r="C15" s="247" t="s">
        <v>164</v>
      </c>
      <c r="D15" s="242"/>
      <c r="E15" s="242"/>
      <c r="F15" s="242"/>
      <c r="G15" s="242"/>
      <c r="H15" s="227"/>
      <c r="I15" s="227"/>
      <c r="J15" s="227"/>
      <c r="K15" s="227"/>
      <c r="L15" s="227"/>
      <c r="M15" s="227"/>
      <c r="N15" s="227"/>
      <c r="O15" s="227"/>
      <c r="P15" s="227"/>
      <c r="Q15" s="227"/>
      <c r="R15" s="227"/>
      <c r="S15" s="227"/>
      <c r="T15" s="227"/>
      <c r="U15" s="227"/>
      <c r="V15" s="227"/>
      <c r="W15" s="227"/>
      <c r="X15" s="227"/>
      <c r="Y15" s="218"/>
      <c r="Z15" s="218"/>
      <c r="AA15" s="218"/>
      <c r="AB15" s="218"/>
      <c r="AC15" s="218"/>
      <c r="AD15" s="218"/>
      <c r="AE15" s="218"/>
      <c r="AF15" s="218"/>
      <c r="AG15" s="218" t="s">
        <v>157</v>
      </c>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row>
    <row r="16" spans="1:60" outlineLevel="1" x14ac:dyDescent="0.25">
      <c r="A16" s="235">
        <v>4</v>
      </c>
      <c r="B16" s="236" t="s">
        <v>167</v>
      </c>
      <c r="C16" s="246" t="s">
        <v>168</v>
      </c>
      <c r="D16" s="237" t="s">
        <v>161</v>
      </c>
      <c r="E16" s="238">
        <v>1</v>
      </c>
      <c r="F16" s="239"/>
      <c r="G16" s="240">
        <f>ROUND(E16*F16,2)</f>
        <v>0</v>
      </c>
      <c r="H16" s="239"/>
      <c r="I16" s="240">
        <f>ROUND(E16*H16,2)</f>
        <v>0</v>
      </c>
      <c r="J16" s="239"/>
      <c r="K16" s="240">
        <f>ROUND(E16*J16,2)</f>
        <v>0</v>
      </c>
      <c r="L16" s="240">
        <v>21</v>
      </c>
      <c r="M16" s="240">
        <f>G16*(1+L16/100)</f>
        <v>0</v>
      </c>
      <c r="N16" s="240">
        <v>0</v>
      </c>
      <c r="O16" s="240">
        <f>ROUND(E16*N16,2)</f>
        <v>0</v>
      </c>
      <c r="P16" s="240">
        <v>0</v>
      </c>
      <c r="Q16" s="240">
        <f>ROUND(E16*P16,2)</f>
        <v>0</v>
      </c>
      <c r="R16" s="240"/>
      <c r="S16" s="240" t="s">
        <v>162</v>
      </c>
      <c r="T16" s="241" t="s">
        <v>163</v>
      </c>
      <c r="U16" s="227">
        <v>0</v>
      </c>
      <c r="V16" s="227">
        <f>ROUND(E16*U16,2)</f>
        <v>0</v>
      </c>
      <c r="W16" s="227"/>
      <c r="X16" s="227" t="s">
        <v>154</v>
      </c>
      <c r="Y16" s="218"/>
      <c r="Z16" s="218"/>
      <c r="AA16" s="218"/>
      <c r="AB16" s="218"/>
      <c r="AC16" s="218"/>
      <c r="AD16" s="218"/>
      <c r="AE16" s="218"/>
      <c r="AF16" s="218"/>
      <c r="AG16" s="218" t="s">
        <v>155</v>
      </c>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row>
    <row r="17" spans="1:60" outlineLevel="1" x14ac:dyDescent="0.25">
      <c r="A17" s="225"/>
      <c r="B17" s="226"/>
      <c r="C17" s="247" t="s">
        <v>164</v>
      </c>
      <c r="D17" s="242"/>
      <c r="E17" s="242"/>
      <c r="F17" s="242"/>
      <c r="G17" s="242"/>
      <c r="H17" s="227"/>
      <c r="I17" s="227"/>
      <c r="J17" s="227"/>
      <c r="K17" s="227"/>
      <c r="L17" s="227"/>
      <c r="M17" s="227"/>
      <c r="N17" s="227"/>
      <c r="O17" s="227"/>
      <c r="P17" s="227"/>
      <c r="Q17" s="227"/>
      <c r="R17" s="227"/>
      <c r="S17" s="227"/>
      <c r="T17" s="227"/>
      <c r="U17" s="227"/>
      <c r="V17" s="227"/>
      <c r="W17" s="227"/>
      <c r="X17" s="227"/>
      <c r="Y17" s="218"/>
      <c r="Z17" s="218"/>
      <c r="AA17" s="218"/>
      <c r="AB17" s="218"/>
      <c r="AC17" s="218"/>
      <c r="AD17" s="218"/>
      <c r="AE17" s="218"/>
      <c r="AF17" s="218"/>
      <c r="AG17" s="218" t="s">
        <v>157</v>
      </c>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row>
    <row r="18" spans="1:60" outlineLevel="1" x14ac:dyDescent="0.25">
      <c r="A18" s="235">
        <v>5</v>
      </c>
      <c r="B18" s="236" t="s">
        <v>169</v>
      </c>
      <c r="C18" s="246" t="s">
        <v>170</v>
      </c>
      <c r="D18" s="237" t="s">
        <v>161</v>
      </c>
      <c r="E18" s="238">
        <v>1</v>
      </c>
      <c r="F18" s="239"/>
      <c r="G18" s="240">
        <f>ROUND(E18*F18,2)</f>
        <v>0</v>
      </c>
      <c r="H18" s="239"/>
      <c r="I18" s="240">
        <f>ROUND(E18*H18,2)</f>
        <v>0</v>
      </c>
      <c r="J18" s="239"/>
      <c r="K18" s="240">
        <f>ROUND(E18*J18,2)</f>
        <v>0</v>
      </c>
      <c r="L18" s="240">
        <v>21</v>
      </c>
      <c r="M18" s="240">
        <f>G18*(1+L18/100)</f>
        <v>0</v>
      </c>
      <c r="N18" s="240">
        <v>0</v>
      </c>
      <c r="O18" s="240">
        <f>ROUND(E18*N18,2)</f>
        <v>0</v>
      </c>
      <c r="P18" s="240">
        <v>0</v>
      </c>
      <c r="Q18" s="240">
        <f>ROUND(E18*P18,2)</f>
        <v>0</v>
      </c>
      <c r="R18" s="240"/>
      <c r="S18" s="240" t="s">
        <v>162</v>
      </c>
      <c r="T18" s="241" t="s">
        <v>163</v>
      </c>
      <c r="U18" s="227">
        <v>0</v>
      </c>
      <c r="V18" s="227">
        <f>ROUND(E18*U18,2)</f>
        <v>0</v>
      </c>
      <c r="W18" s="227"/>
      <c r="X18" s="227" t="s">
        <v>154</v>
      </c>
      <c r="Y18" s="218"/>
      <c r="Z18" s="218"/>
      <c r="AA18" s="218"/>
      <c r="AB18" s="218"/>
      <c r="AC18" s="218"/>
      <c r="AD18" s="218"/>
      <c r="AE18" s="218"/>
      <c r="AF18" s="218"/>
      <c r="AG18" s="218" t="s">
        <v>155</v>
      </c>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row>
    <row r="19" spans="1:60" outlineLevel="1" x14ac:dyDescent="0.25">
      <c r="A19" s="225"/>
      <c r="B19" s="226"/>
      <c r="C19" s="247" t="s">
        <v>164</v>
      </c>
      <c r="D19" s="242"/>
      <c r="E19" s="242"/>
      <c r="F19" s="242"/>
      <c r="G19" s="242"/>
      <c r="H19" s="227"/>
      <c r="I19" s="227"/>
      <c r="J19" s="227"/>
      <c r="K19" s="227"/>
      <c r="L19" s="227"/>
      <c r="M19" s="227"/>
      <c r="N19" s="227"/>
      <c r="O19" s="227"/>
      <c r="P19" s="227"/>
      <c r="Q19" s="227"/>
      <c r="R19" s="227"/>
      <c r="S19" s="227"/>
      <c r="T19" s="227"/>
      <c r="U19" s="227"/>
      <c r="V19" s="227"/>
      <c r="W19" s="227"/>
      <c r="X19" s="227"/>
      <c r="Y19" s="218"/>
      <c r="Z19" s="218"/>
      <c r="AA19" s="218"/>
      <c r="AB19" s="218"/>
      <c r="AC19" s="218"/>
      <c r="AD19" s="218"/>
      <c r="AE19" s="218"/>
      <c r="AF19" s="218"/>
      <c r="AG19" s="218" t="s">
        <v>157</v>
      </c>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row>
    <row r="20" spans="1:60" ht="20.399999999999999" outlineLevel="1" x14ac:dyDescent="0.25">
      <c r="A20" s="235">
        <v>6</v>
      </c>
      <c r="B20" s="236" t="s">
        <v>171</v>
      </c>
      <c r="C20" s="246" t="s">
        <v>172</v>
      </c>
      <c r="D20" s="237" t="s">
        <v>161</v>
      </c>
      <c r="E20" s="238">
        <v>1</v>
      </c>
      <c r="F20" s="239"/>
      <c r="G20" s="240">
        <f>ROUND(E20*F20,2)</f>
        <v>0</v>
      </c>
      <c r="H20" s="239"/>
      <c r="I20" s="240">
        <f>ROUND(E20*H20,2)</f>
        <v>0</v>
      </c>
      <c r="J20" s="239"/>
      <c r="K20" s="240">
        <f>ROUND(E20*J20,2)</f>
        <v>0</v>
      </c>
      <c r="L20" s="240">
        <v>21</v>
      </c>
      <c r="M20" s="240">
        <f>G20*(1+L20/100)</f>
        <v>0</v>
      </c>
      <c r="N20" s="240">
        <v>0</v>
      </c>
      <c r="O20" s="240">
        <f>ROUND(E20*N20,2)</f>
        <v>0</v>
      </c>
      <c r="P20" s="240">
        <v>0</v>
      </c>
      <c r="Q20" s="240">
        <f>ROUND(E20*P20,2)</f>
        <v>0</v>
      </c>
      <c r="R20" s="240"/>
      <c r="S20" s="240" t="s">
        <v>162</v>
      </c>
      <c r="T20" s="241" t="s">
        <v>163</v>
      </c>
      <c r="U20" s="227">
        <v>0</v>
      </c>
      <c r="V20" s="227">
        <f>ROUND(E20*U20,2)</f>
        <v>0</v>
      </c>
      <c r="W20" s="227"/>
      <c r="X20" s="227" t="s">
        <v>154</v>
      </c>
      <c r="Y20" s="218"/>
      <c r="Z20" s="218"/>
      <c r="AA20" s="218"/>
      <c r="AB20" s="218"/>
      <c r="AC20" s="218"/>
      <c r="AD20" s="218"/>
      <c r="AE20" s="218"/>
      <c r="AF20" s="218"/>
      <c r="AG20" s="218" t="s">
        <v>155</v>
      </c>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row>
    <row r="21" spans="1:60" outlineLevel="1" x14ac:dyDescent="0.25">
      <c r="A21" s="225"/>
      <c r="B21" s="226"/>
      <c r="C21" s="247" t="s">
        <v>164</v>
      </c>
      <c r="D21" s="242"/>
      <c r="E21" s="242"/>
      <c r="F21" s="242"/>
      <c r="G21" s="242"/>
      <c r="H21" s="227"/>
      <c r="I21" s="227"/>
      <c r="J21" s="227"/>
      <c r="K21" s="227"/>
      <c r="L21" s="227"/>
      <c r="M21" s="227"/>
      <c r="N21" s="227"/>
      <c r="O21" s="227"/>
      <c r="P21" s="227"/>
      <c r="Q21" s="227"/>
      <c r="R21" s="227"/>
      <c r="S21" s="227"/>
      <c r="T21" s="227"/>
      <c r="U21" s="227"/>
      <c r="V21" s="227"/>
      <c r="W21" s="227"/>
      <c r="X21" s="227"/>
      <c r="Y21" s="218"/>
      <c r="Z21" s="218"/>
      <c r="AA21" s="218"/>
      <c r="AB21" s="218"/>
      <c r="AC21" s="218"/>
      <c r="AD21" s="218"/>
      <c r="AE21" s="218"/>
      <c r="AF21" s="218"/>
      <c r="AG21" s="218" t="s">
        <v>157</v>
      </c>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row>
    <row r="22" spans="1:60" ht="20.399999999999999" outlineLevel="1" x14ac:dyDescent="0.25">
      <c r="A22" s="235">
        <v>7</v>
      </c>
      <c r="B22" s="236" t="s">
        <v>173</v>
      </c>
      <c r="C22" s="246" t="s">
        <v>174</v>
      </c>
      <c r="D22" s="237" t="s">
        <v>161</v>
      </c>
      <c r="E22" s="238">
        <v>2</v>
      </c>
      <c r="F22" s="239"/>
      <c r="G22" s="240">
        <f>ROUND(E22*F22,2)</f>
        <v>0</v>
      </c>
      <c r="H22" s="239"/>
      <c r="I22" s="240">
        <f>ROUND(E22*H22,2)</f>
        <v>0</v>
      </c>
      <c r="J22" s="239"/>
      <c r="K22" s="240">
        <f>ROUND(E22*J22,2)</f>
        <v>0</v>
      </c>
      <c r="L22" s="240">
        <v>21</v>
      </c>
      <c r="M22" s="240">
        <f>G22*(1+L22/100)</f>
        <v>0</v>
      </c>
      <c r="N22" s="240">
        <v>0</v>
      </c>
      <c r="O22" s="240">
        <f>ROUND(E22*N22,2)</f>
        <v>0</v>
      </c>
      <c r="P22" s="240">
        <v>0</v>
      </c>
      <c r="Q22" s="240">
        <f>ROUND(E22*P22,2)</f>
        <v>0</v>
      </c>
      <c r="R22" s="240"/>
      <c r="S22" s="240" t="s">
        <v>162</v>
      </c>
      <c r="T22" s="241" t="s">
        <v>163</v>
      </c>
      <c r="U22" s="227">
        <v>0</v>
      </c>
      <c r="V22" s="227">
        <f>ROUND(E22*U22,2)</f>
        <v>0</v>
      </c>
      <c r="W22" s="227"/>
      <c r="X22" s="227" t="s">
        <v>154</v>
      </c>
      <c r="Y22" s="218"/>
      <c r="Z22" s="218"/>
      <c r="AA22" s="218"/>
      <c r="AB22" s="218"/>
      <c r="AC22" s="218"/>
      <c r="AD22" s="218"/>
      <c r="AE22" s="218"/>
      <c r="AF22" s="218"/>
      <c r="AG22" s="218" t="s">
        <v>155</v>
      </c>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row>
    <row r="23" spans="1:60" outlineLevel="1" x14ac:dyDescent="0.25">
      <c r="A23" s="225"/>
      <c r="B23" s="226"/>
      <c r="C23" s="247" t="s">
        <v>164</v>
      </c>
      <c r="D23" s="242"/>
      <c r="E23" s="242"/>
      <c r="F23" s="242"/>
      <c r="G23" s="242"/>
      <c r="H23" s="227"/>
      <c r="I23" s="227"/>
      <c r="J23" s="227"/>
      <c r="K23" s="227"/>
      <c r="L23" s="227"/>
      <c r="M23" s="227"/>
      <c r="N23" s="227"/>
      <c r="O23" s="227"/>
      <c r="P23" s="227"/>
      <c r="Q23" s="227"/>
      <c r="R23" s="227"/>
      <c r="S23" s="227"/>
      <c r="T23" s="227"/>
      <c r="U23" s="227"/>
      <c r="V23" s="227"/>
      <c r="W23" s="227"/>
      <c r="X23" s="227"/>
      <c r="Y23" s="218"/>
      <c r="Z23" s="218"/>
      <c r="AA23" s="218"/>
      <c r="AB23" s="218"/>
      <c r="AC23" s="218"/>
      <c r="AD23" s="218"/>
      <c r="AE23" s="218"/>
      <c r="AF23" s="218"/>
      <c r="AG23" s="218" t="s">
        <v>157</v>
      </c>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row>
    <row r="24" spans="1:60" ht="20.399999999999999" outlineLevel="1" x14ac:dyDescent="0.25">
      <c r="A24" s="235">
        <v>8</v>
      </c>
      <c r="B24" s="236" t="s">
        <v>175</v>
      </c>
      <c r="C24" s="246" t="s">
        <v>176</v>
      </c>
      <c r="D24" s="237" t="s">
        <v>161</v>
      </c>
      <c r="E24" s="238">
        <v>1</v>
      </c>
      <c r="F24" s="239"/>
      <c r="G24" s="240">
        <f>ROUND(E24*F24,2)</f>
        <v>0</v>
      </c>
      <c r="H24" s="239"/>
      <c r="I24" s="240">
        <f>ROUND(E24*H24,2)</f>
        <v>0</v>
      </c>
      <c r="J24" s="239"/>
      <c r="K24" s="240">
        <f>ROUND(E24*J24,2)</f>
        <v>0</v>
      </c>
      <c r="L24" s="240">
        <v>21</v>
      </c>
      <c r="M24" s="240">
        <f>G24*(1+L24/100)</f>
        <v>0</v>
      </c>
      <c r="N24" s="240">
        <v>0</v>
      </c>
      <c r="O24" s="240">
        <f>ROUND(E24*N24,2)</f>
        <v>0</v>
      </c>
      <c r="P24" s="240">
        <v>0</v>
      </c>
      <c r="Q24" s="240">
        <f>ROUND(E24*P24,2)</f>
        <v>0</v>
      </c>
      <c r="R24" s="240"/>
      <c r="S24" s="240" t="s">
        <v>162</v>
      </c>
      <c r="T24" s="241" t="s">
        <v>163</v>
      </c>
      <c r="U24" s="227">
        <v>0</v>
      </c>
      <c r="V24" s="227">
        <f>ROUND(E24*U24,2)</f>
        <v>0</v>
      </c>
      <c r="W24" s="227"/>
      <c r="X24" s="227" t="s">
        <v>154</v>
      </c>
      <c r="Y24" s="218"/>
      <c r="Z24" s="218"/>
      <c r="AA24" s="218"/>
      <c r="AB24" s="218"/>
      <c r="AC24" s="218"/>
      <c r="AD24" s="218"/>
      <c r="AE24" s="218"/>
      <c r="AF24" s="218"/>
      <c r="AG24" s="218" t="s">
        <v>155</v>
      </c>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row>
    <row r="25" spans="1:60" outlineLevel="1" x14ac:dyDescent="0.25">
      <c r="A25" s="225"/>
      <c r="B25" s="226"/>
      <c r="C25" s="247" t="s">
        <v>164</v>
      </c>
      <c r="D25" s="242"/>
      <c r="E25" s="242"/>
      <c r="F25" s="242"/>
      <c r="G25" s="242"/>
      <c r="H25" s="227"/>
      <c r="I25" s="227"/>
      <c r="J25" s="227"/>
      <c r="K25" s="227"/>
      <c r="L25" s="227"/>
      <c r="M25" s="227"/>
      <c r="N25" s="227"/>
      <c r="O25" s="227"/>
      <c r="P25" s="227"/>
      <c r="Q25" s="227"/>
      <c r="R25" s="227"/>
      <c r="S25" s="227"/>
      <c r="T25" s="227"/>
      <c r="U25" s="227"/>
      <c r="V25" s="227"/>
      <c r="W25" s="227"/>
      <c r="X25" s="227"/>
      <c r="Y25" s="218"/>
      <c r="Z25" s="218"/>
      <c r="AA25" s="218"/>
      <c r="AB25" s="218"/>
      <c r="AC25" s="218"/>
      <c r="AD25" s="218"/>
      <c r="AE25" s="218"/>
      <c r="AF25" s="218"/>
      <c r="AG25" s="218" t="s">
        <v>157</v>
      </c>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row>
    <row r="26" spans="1:60" ht="20.399999999999999" outlineLevel="1" x14ac:dyDescent="0.25">
      <c r="A26" s="235">
        <v>9</v>
      </c>
      <c r="B26" s="236" t="s">
        <v>177</v>
      </c>
      <c r="C26" s="246" t="s">
        <v>178</v>
      </c>
      <c r="D26" s="237" t="s">
        <v>161</v>
      </c>
      <c r="E26" s="238">
        <v>1</v>
      </c>
      <c r="F26" s="239"/>
      <c r="G26" s="240">
        <f>ROUND(E26*F26,2)</f>
        <v>0</v>
      </c>
      <c r="H26" s="239"/>
      <c r="I26" s="240">
        <f>ROUND(E26*H26,2)</f>
        <v>0</v>
      </c>
      <c r="J26" s="239"/>
      <c r="K26" s="240">
        <f>ROUND(E26*J26,2)</f>
        <v>0</v>
      </c>
      <c r="L26" s="240">
        <v>21</v>
      </c>
      <c r="M26" s="240">
        <f>G26*(1+L26/100)</f>
        <v>0</v>
      </c>
      <c r="N26" s="240">
        <v>0</v>
      </c>
      <c r="O26" s="240">
        <f>ROUND(E26*N26,2)</f>
        <v>0</v>
      </c>
      <c r="P26" s="240">
        <v>0</v>
      </c>
      <c r="Q26" s="240">
        <f>ROUND(E26*P26,2)</f>
        <v>0</v>
      </c>
      <c r="R26" s="240"/>
      <c r="S26" s="240" t="s">
        <v>162</v>
      </c>
      <c r="T26" s="241" t="s">
        <v>163</v>
      </c>
      <c r="U26" s="227">
        <v>0</v>
      </c>
      <c r="V26" s="227">
        <f>ROUND(E26*U26,2)</f>
        <v>0</v>
      </c>
      <c r="W26" s="227"/>
      <c r="X26" s="227" t="s">
        <v>154</v>
      </c>
      <c r="Y26" s="218"/>
      <c r="Z26" s="218"/>
      <c r="AA26" s="218"/>
      <c r="AB26" s="218"/>
      <c r="AC26" s="218"/>
      <c r="AD26" s="218"/>
      <c r="AE26" s="218"/>
      <c r="AF26" s="218"/>
      <c r="AG26" s="218" t="s">
        <v>155</v>
      </c>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row>
    <row r="27" spans="1:60" outlineLevel="1" x14ac:dyDescent="0.25">
      <c r="A27" s="225"/>
      <c r="B27" s="226"/>
      <c r="C27" s="247" t="s">
        <v>164</v>
      </c>
      <c r="D27" s="242"/>
      <c r="E27" s="242"/>
      <c r="F27" s="242"/>
      <c r="G27" s="242"/>
      <c r="H27" s="227"/>
      <c r="I27" s="227"/>
      <c r="J27" s="227"/>
      <c r="K27" s="227"/>
      <c r="L27" s="227"/>
      <c r="M27" s="227"/>
      <c r="N27" s="227"/>
      <c r="O27" s="227"/>
      <c r="P27" s="227"/>
      <c r="Q27" s="227"/>
      <c r="R27" s="227"/>
      <c r="S27" s="227"/>
      <c r="T27" s="227"/>
      <c r="U27" s="227"/>
      <c r="V27" s="227"/>
      <c r="W27" s="227"/>
      <c r="X27" s="227"/>
      <c r="Y27" s="218"/>
      <c r="Z27" s="218"/>
      <c r="AA27" s="218"/>
      <c r="AB27" s="218"/>
      <c r="AC27" s="218"/>
      <c r="AD27" s="218"/>
      <c r="AE27" s="218"/>
      <c r="AF27" s="218"/>
      <c r="AG27" s="218" t="s">
        <v>157</v>
      </c>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row>
    <row r="28" spans="1:60" outlineLevel="1" x14ac:dyDescent="0.25">
      <c r="A28" s="235">
        <v>10</v>
      </c>
      <c r="B28" s="236" t="s">
        <v>179</v>
      </c>
      <c r="C28" s="246" t="s">
        <v>180</v>
      </c>
      <c r="D28" s="237" t="s">
        <v>161</v>
      </c>
      <c r="E28" s="238">
        <v>2</v>
      </c>
      <c r="F28" s="239"/>
      <c r="G28" s="240">
        <f>ROUND(E28*F28,2)</f>
        <v>0</v>
      </c>
      <c r="H28" s="239"/>
      <c r="I28" s="240">
        <f>ROUND(E28*H28,2)</f>
        <v>0</v>
      </c>
      <c r="J28" s="239"/>
      <c r="K28" s="240">
        <f>ROUND(E28*J28,2)</f>
        <v>0</v>
      </c>
      <c r="L28" s="240">
        <v>21</v>
      </c>
      <c r="M28" s="240">
        <f>G28*(1+L28/100)</f>
        <v>0</v>
      </c>
      <c r="N28" s="240">
        <v>0</v>
      </c>
      <c r="O28" s="240">
        <f>ROUND(E28*N28,2)</f>
        <v>0</v>
      </c>
      <c r="P28" s="240">
        <v>0</v>
      </c>
      <c r="Q28" s="240">
        <f>ROUND(E28*P28,2)</f>
        <v>0</v>
      </c>
      <c r="R28" s="240"/>
      <c r="S28" s="240" t="s">
        <v>162</v>
      </c>
      <c r="T28" s="241" t="s">
        <v>163</v>
      </c>
      <c r="U28" s="227">
        <v>0</v>
      </c>
      <c r="V28" s="227">
        <f>ROUND(E28*U28,2)</f>
        <v>0</v>
      </c>
      <c r="W28" s="227"/>
      <c r="X28" s="227" t="s">
        <v>154</v>
      </c>
      <c r="Y28" s="218"/>
      <c r="Z28" s="218"/>
      <c r="AA28" s="218"/>
      <c r="AB28" s="218"/>
      <c r="AC28" s="218"/>
      <c r="AD28" s="218"/>
      <c r="AE28" s="218"/>
      <c r="AF28" s="218"/>
      <c r="AG28" s="218" t="s">
        <v>155</v>
      </c>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row>
    <row r="29" spans="1:60" outlineLevel="1" x14ac:dyDescent="0.25">
      <c r="A29" s="225"/>
      <c r="B29" s="226"/>
      <c r="C29" s="247" t="s">
        <v>164</v>
      </c>
      <c r="D29" s="242"/>
      <c r="E29" s="242"/>
      <c r="F29" s="242"/>
      <c r="G29" s="242"/>
      <c r="H29" s="227"/>
      <c r="I29" s="227"/>
      <c r="J29" s="227"/>
      <c r="K29" s="227"/>
      <c r="L29" s="227"/>
      <c r="M29" s="227"/>
      <c r="N29" s="227"/>
      <c r="O29" s="227"/>
      <c r="P29" s="227"/>
      <c r="Q29" s="227"/>
      <c r="R29" s="227"/>
      <c r="S29" s="227"/>
      <c r="T29" s="227"/>
      <c r="U29" s="227"/>
      <c r="V29" s="227"/>
      <c r="W29" s="227"/>
      <c r="X29" s="227"/>
      <c r="Y29" s="218"/>
      <c r="Z29" s="218"/>
      <c r="AA29" s="218"/>
      <c r="AB29" s="218"/>
      <c r="AC29" s="218"/>
      <c r="AD29" s="218"/>
      <c r="AE29" s="218"/>
      <c r="AF29" s="218"/>
      <c r="AG29" s="218" t="s">
        <v>157</v>
      </c>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row>
    <row r="30" spans="1:60" outlineLevel="1" x14ac:dyDescent="0.25">
      <c r="A30" s="235">
        <v>11</v>
      </c>
      <c r="B30" s="236" t="s">
        <v>181</v>
      </c>
      <c r="C30" s="246" t="s">
        <v>182</v>
      </c>
      <c r="D30" s="237" t="s">
        <v>161</v>
      </c>
      <c r="E30" s="238">
        <v>3</v>
      </c>
      <c r="F30" s="239"/>
      <c r="G30" s="240">
        <f>ROUND(E30*F30,2)</f>
        <v>0</v>
      </c>
      <c r="H30" s="239"/>
      <c r="I30" s="240">
        <f>ROUND(E30*H30,2)</f>
        <v>0</v>
      </c>
      <c r="J30" s="239"/>
      <c r="K30" s="240">
        <f>ROUND(E30*J30,2)</f>
        <v>0</v>
      </c>
      <c r="L30" s="240">
        <v>21</v>
      </c>
      <c r="M30" s="240">
        <f>G30*(1+L30/100)</f>
        <v>0</v>
      </c>
      <c r="N30" s="240">
        <v>0</v>
      </c>
      <c r="O30" s="240">
        <f>ROUND(E30*N30,2)</f>
        <v>0</v>
      </c>
      <c r="P30" s="240">
        <v>0</v>
      </c>
      <c r="Q30" s="240">
        <f>ROUND(E30*P30,2)</f>
        <v>0</v>
      </c>
      <c r="R30" s="240"/>
      <c r="S30" s="240" t="s">
        <v>162</v>
      </c>
      <c r="T30" s="241" t="s">
        <v>163</v>
      </c>
      <c r="U30" s="227">
        <v>0</v>
      </c>
      <c r="V30" s="227">
        <f>ROUND(E30*U30,2)</f>
        <v>0</v>
      </c>
      <c r="W30" s="227"/>
      <c r="X30" s="227" t="s">
        <v>154</v>
      </c>
      <c r="Y30" s="218"/>
      <c r="Z30" s="218"/>
      <c r="AA30" s="218"/>
      <c r="AB30" s="218"/>
      <c r="AC30" s="218"/>
      <c r="AD30" s="218"/>
      <c r="AE30" s="218"/>
      <c r="AF30" s="218"/>
      <c r="AG30" s="218" t="s">
        <v>155</v>
      </c>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row>
    <row r="31" spans="1:60" outlineLevel="1" x14ac:dyDescent="0.25">
      <c r="A31" s="225"/>
      <c r="B31" s="226"/>
      <c r="C31" s="247" t="s">
        <v>164</v>
      </c>
      <c r="D31" s="242"/>
      <c r="E31" s="242"/>
      <c r="F31" s="242"/>
      <c r="G31" s="242"/>
      <c r="H31" s="227"/>
      <c r="I31" s="227"/>
      <c r="J31" s="227"/>
      <c r="K31" s="227"/>
      <c r="L31" s="227"/>
      <c r="M31" s="227"/>
      <c r="N31" s="227"/>
      <c r="O31" s="227"/>
      <c r="P31" s="227"/>
      <c r="Q31" s="227"/>
      <c r="R31" s="227"/>
      <c r="S31" s="227"/>
      <c r="T31" s="227"/>
      <c r="U31" s="227"/>
      <c r="V31" s="227"/>
      <c r="W31" s="227"/>
      <c r="X31" s="227"/>
      <c r="Y31" s="218"/>
      <c r="Z31" s="218"/>
      <c r="AA31" s="218"/>
      <c r="AB31" s="218"/>
      <c r="AC31" s="218"/>
      <c r="AD31" s="218"/>
      <c r="AE31" s="218"/>
      <c r="AF31" s="218"/>
      <c r="AG31" s="218" t="s">
        <v>157</v>
      </c>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row>
    <row r="32" spans="1:60" ht="20.399999999999999" outlineLevel="1" x14ac:dyDescent="0.25">
      <c r="A32" s="235">
        <v>12</v>
      </c>
      <c r="B32" s="236" t="s">
        <v>183</v>
      </c>
      <c r="C32" s="246" t="s">
        <v>184</v>
      </c>
      <c r="D32" s="237" t="s">
        <v>161</v>
      </c>
      <c r="E32" s="238">
        <v>1</v>
      </c>
      <c r="F32" s="239"/>
      <c r="G32" s="240">
        <f>ROUND(E32*F32,2)</f>
        <v>0</v>
      </c>
      <c r="H32" s="239"/>
      <c r="I32" s="240">
        <f>ROUND(E32*H32,2)</f>
        <v>0</v>
      </c>
      <c r="J32" s="239"/>
      <c r="K32" s="240">
        <f>ROUND(E32*J32,2)</f>
        <v>0</v>
      </c>
      <c r="L32" s="240">
        <v>21</v>
      </c>
      <c r="M32" s="240">
        <f>G32*(1+L32/100)</f>
        <v>0</v>
      </c>
      <c r="N32" s="240">
        <v>0</v>
      </c>
      <c r="O32" s="240">
        <f>ROUND(E32*N32,2)</f>
        <v>0</v>
      </c>
      <c r="P32" s="240">
        <v>0</v>
      </c>
      <c r="Q32" s="240">
        <f>ROUND(E32*P32,2)</f>
        <v>0</v>
      </c>
      <c r="R32" s="240"/>
      <c r="S32" s="240" t="s">
        <v>162</v>
      </c>
      <c r="T32" s="241" t="s">
        <v>163</v>
      </c>
      <c r="U32" s="227">
        <v>0</v>
      </c>
      <c r="V32" s="227">
        <f>ROUND(E32*U32,2)</f>
        <v>0</v>
      </c>
      <c r="W32" s="227"/>
      <c r="X32" s="227" t="s">
        <v>154</v>
      </c>
      <c r="Y32" s="218"/>
      <c r="Z32" s="218"/>
      <c r="AA32" s="218"/>
      <c r="AB32" s="218"/>
      <c r="AC32" s="218"/>
      <c r="AD32" s="218"/>
      <c r="AE32" s="218"/>
      <c r="AF32" s="218"/>
      <c r="AG32" s="218" t="s">
        <v>155</v>
      </c>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row>
    <row r="33" spans="1:60" outlineLevel="1" x14ac:dyDescent="0.25">
      <c r="A33" s="225"/>
      <c r="B33" s="226"/>
      <c r="C33" s="247" t="s">
        <v>164</v>
      </c>
      <c r="D33" s="242"/>
      <c r="E33" s="242"/>
      <c r="F33" s="242"/>
      <c r="G33" s="242"/>
      <c r="H33" s="227"/>
      <c r="I33" s="227"/>
      <c r="J33" s="227"/>
      <c r="K33" s="227"/>
      <c r="L33" s="227"/>
      <c r="M33" s="227"/>
      <c r="N33" s="227"/>
      <c r="O33" s="227"/>
      <c r="P33" s="227"/>
      <c r="Q33" s="227"/>
      <c r="R33" s="227"/>
      <c r="S33" s="227"/>
      <c r="T33" s="227"/>
      <c r="U33" s="227"/>
      <c r="V33" s="227"/>
      <c r="W33" s="227"/>
      <c r="X33" s="227"/>
      <c r="Y33" s="218"/>
      <c r="Z33" s="218"/>
      <c r="AA33" s="218"/>
      <c r="AB33" s="218"/>
      <c r="AC33" s="218"/>
      <c r="AD33" s="218"/>
      <c r="AE33" s="218"/>
      <c r="AF33" s="218"/>
      <c r="AG33" s="218" t="s">
        <v>157</v>
      </c>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row>
    <row r="34" spans="1:60" ht="20.399999999999999" outlineLevel="1" x14ac:dyDescent="0.25">
      <c r="A34" s="235">
        <v>13</v>
      </c>
      <c r="B34" s="236" t="s">
        <v>185</v>
      </c>
      <c r="C34" s="246" t="s">
        <v>186</v>
      </c>
      <c r="D34" s="237" t="s">
        <v>161</v>
      </c>
      <c r="E34" s="238">
        <v>1</v>
      </c>
      <c r="F34" s="239"/>
      <c r="G34" s="240">
        <f>ROUND(E34*F34,2)</f>
        <v>0</v>
      </c>
      <c r="H34" s="239"/>
      <c r="I34" s="240">
        <f>ROUND(E34*H34,2)</f>
        <v>0</v>
      </c>
      <c r="J34" s="239"/>
      <c r="K34" s="240">
        <f>ROUND(E34*J34,2)</f>
        <v>0</v>
      </c>
      <c r="L34" s="240">
        <v>21</v>
      </c>
      <c r="M34" s="240">
        <f>G34*(1+L34/100)</f>
        <v>0</v>
      </c>
      <c r="N34" s="240">
        <v>0</v>
      </c>
      <c r="O34" s="240">
        <f>ROUND(E34*N34,2)</f>
        <v>0</v>
      </c>
      <c r="P34" s="240">
        <v>0</v>
      </c>
      <c r="Q34" s="240">
        <f>ROUND(E34*P34,2)</f>
        <v>0</v>
      </c>
      <c r="R34" s="240"/>
      <c r="S34" s="240" t="s">
        <v>162</v>
      </c>
      <c r="T34" s="241" t="s">
        <v>163</v>
      </c>
      <c r="U34" s="227">
        <v>0</v>
      </c>
      <c r="V34" s="227">
        <f>ROUND(E34*U34,2)</f>
        <v>0</v>
      </c>
      <c r="W34" s="227"/>
      <c r="X34" s="227" t="s">
        <v>154</v>
      </c>
      <c r="Y34" s="218"/>
      <c r="Z34" s="218"/>
      <c r="AA34" s="218"/>
      <c r="AB34" s="218"/>
      <c r="AC34" s="218"/>
      <c r="AD34" s="218"/>
      <c r="AE34" s="218"/>
      <c r="AF34" s="218"/>
      <c r="AG34" s="218" t="s">
        <v>155</v>
      </c>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row>
    <row r="35" spans="1:60" outlineLevel="1" x14ac:dyDescent="0.25">
      <c r="A35" s="225"/>
      <c r="B35" s="226"/>
      <c r="C35" s="247" t="s">
        <v>164</v>
      </c>
      <c r="D35" s="242"/>
      <c r="E35" s="242"/>
      <c r="F35" s="242"/>
      <c r="G35" s="242"/>
      <c r="H35" s="227"/>
      <c r="I35" s="227"/>
      <c r="J35" s="227"/>
      <c r="K35" s="227"/>
      <c r="L35" s="227"/>
      <c r="M35" s="227"/>
      <c r="N35" s="227"/>
      <c r="O35" s="227"/>
      <c r="P35" s="227"/>
      <c r="Q35" s="227"/>
      <c r="R35" s="227"/>
      <c r="S35" s="227"/>
      <c r="T35" s="227"/>
      <c r="U35" s="227"/>
      <c r="V35" s="227"/>
      <c r="W35" s="227"/>
      <c r="X35" s="227"/>
      <c r="Y35" s="218"/>
      <c r="Z35" s="218"/>
      <c r="AA35" s="218"/>
      <c r="AB35" s="218"/>
      <c r="AC35" s="218"/>
      <c r="AD35" s="218"/>
      <c r="AE35" s="218"/>
      <c r="AF35" s="218"/>
      <c r="AG35" s="218" t="s">
        <v>157</v>
      </c>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row>
    <row r="36" spans="1:60" ht="20.399999999999999" outlineLevel="1" x14ac:dyDescent="0.25">
      <c r="A36" s="235">
        <v>14</v>
      </c>
      <c r="B36" s="236" t="s">
        <v>187</v>
      </c>
      <c r="C36" s="246" t="s">
        <v>188</v>
      </c>
      <c r="D36" s="237" t="s">
        <v>161</v>
      </c>
      <c r="E36" s="238">
        <v>1</v>
      </c>
      <c r="F36" s="239"/>
      <c r="G36" s="240">
        <f>ROUND(E36*F36,2)</f>
        <v>0</v>
      </c>
      <c r="H36" s="239"/>
      <c r="I36" s="240">
        <f>ROUND(E36*H36,2)</f>
        <v>0</v>
      </c>
      <c r="J36" s="239"/>
      <c r="K36" s="240">
        <f>ROUND(E36*J36,2)</f>
        <v>0</v>
      </c>
      <c r="L36" s="240">
        <v>21</v>
      </c>
      <c r="M36" s="240">
        <f>G36*(1+L36/100)</f>
        <v>0</v>
      </c>
      <c r="N36" s="240">
        <v>0</v>
      </c>
      <c r="O36" s="240">
        <f>ROUND(E36*N36,2)</f>
        <v>0</v>
      </c>
      <c r="P36" s="240">
        <v>0</v>
      </c>
      <c r="Q36" s="240">
        <f>ROUND(E36*P36,2)</f>
        <v>0</v>
      </c>
      <c r="R36" s="240"/>
      <c r="S36" s="240" t="s">
        <v>162</v>
      </c>
      <c r="T36" s="241" t="s">
        <v>163</v>
      </c>
      <c r="U36" s="227">
        <v>0</v>
      </c>
      <c r="V36" s="227">
        <f>ROUND(E36*U36,2)</f>
        <v>0</v>
      </c>
      <c r="W36" s="227"/>
      <c r="X36" s="227" t="s">
        <v>154</v>
      </c>
      <c r="Y36" s="218"/>
      <c r="Z36" s="218"/>
      <c r="AA36" s="218"/>
      <c r="AB36" s="218"/>
      <c r="AC36" s="218"/>
      <c r="AD36" s="218"/>
      <c r="AE36" s="218"/>
      <c r="AF36" s="218"/>
      <c r="AG36" s="218" t="s">
        <v>155</v>
      </c>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row>
    <row r="37" spans="1:60" outlineLevel="1" x14ac:dyDescent="0.25">
      <c r="A37" s="225"/>
      <c r="B37" s="226"/>
      <c r="C37" s="247" t="s">
        <v>164</v>
      </c>
      <c r="D37" s="242"/>
      <c r="E37" s="242"/>
      <c r="F37" s="242"/>
      <c r="G37" s="242"/>
      <c r="H37" s="227"/>
      <c r="I37" s="227"/>
      <c r="J37" s="227"/>
      <c r="K37" s="227"/>
      <c r="L37" s="227"/>
      <c r="M37" s="227"/>
      <c r="N37" s="227"/>
      <c r="O37" s="227"/>
      <c r="P37" s="227"/>
      <c r="Q37" s="227"/>
      <c r="R37" s="227"/>
      <c r="S37" s="227"/>
      <c r="T37" s="227"/>
      <c r="U37" s="227"/>
      <c r="V37" s="227"/>
      <c r="W37" s="227"/>
      <c r="X37" s="227"/>
      <c r="Y37" s="218"/>
      <c r="Z37" s="218"/>
      <c r="AA37" s="218"/>
      <c r="AB37" s="218"/>
      <c r="AC37" s="218"/>
      <c r="AD37" s="218"/>
      <c r="AE37" s="218"/>
      <c r="AF37" s="218"/>
      <c r="AG37" s="218" t="s">
        <v>157</v>
      </c>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row>
    <row r="38" spans="1:60" ht="20.399999999999999" outlineLevel="1" x14ac:dyDescent="0.25">
      <c r="A38" s="235">
        <v>15</v>
      </c>
      <c r="B38" s="236" t="s">
        <v>189</v>
      </c>
      <c r="C38" s="246" t="s">
        <v>190</v>
      </c>
      <c r="D38" s="237" t="s">
        <v>161</v>
      </c>
      <c r="E38" s="238">
        <v>1</v>
      </c>
      <c r="F38" s="239"/>
      <c r="G38" s="240">
        <f>ROUND(E38*F38,2)</f>
        <v>0</v>
      </c>
      <c r="H38" s="239"/>
      <c r="I38" s="240">
        <f>ROUND(E38*H38,2)</f>
        <v>0</v>
      </c>
      <c r="J38" s="239"/>
      <c r="K38" s="240">
        <f>ROUND(E38*J38,2)</f>
        <v>0</v>
      </c>
      <c r="L38" s="240">
        <v>21</v>
      </c>
      <c r="M38" s="240">
        <f>G38*(1+L38/100)</f>
        <v>0</v>
      </c>
      <c r="N38" s="240">
        <v>0</v>
      </c>
      <c r="O38" s="240">
        <f>ROUND(E38*N38,2)</f>
        <v>0</v>
      </c>
      <c r="P38" s="240">
        <v>0</v>
      </c>
      <c r="Q38" s="240">
        <f>ROUND(E38*P38,2)</f>
        <v>0</v>
      </c>
      <c r="R38" s="240"/>
      <c r="S38" s="240" t="s">
        <v>162</v>
      </c>
      <c r="T38" s="241" t="s">
        <v>163</v>
      </c>
      <c r="U38" s="227">
        <v>0</v>
      </c>
      <c r="V38" s="227">
        <f>ROUND(E38*U38,2)</f>
        <v>0</v>
      </c>
      <c r="W38" s="227"/>
      <c r="X38" s="227" t="s">
        <v>154</v>
      </c>
      <c r="Y38" s="218"/>
      <c r="Z38" s="218"/>
      <c r="AA38" s="218"/>
      <c r="AB38" s="218"/>
      <c r="AC38" s="218"/>
      <c r="AD38" s="218"/>
      <c r="AE38" s="218"/>
      <c r="AF38" s="218"/>
      <c r="AG38" s="218" t="s">
        <v>155</v>
      </c>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row>
    <row r="39" spans="1:60" outlineLevel="1" x14ac:dyDescent="0.25">
      <c r="A39" s="225"/>
      <c r="B39" s="226"/>
      <c r="C39" s="247" t="s">
        <v>164</v>
      </c>
      <c r="D39" s="242"/>
      <c r="E39" s="242"/>
      <c r="F39" s="242"/>
      <c r="G39" s="242"/>
      <c r="H39" s="227"/>
      <c r="I39" s="227"/>
      <c r="J39" s="227"/>
      <c r="K39" s="227"/>
      <c r="L39" s="227"/>
      <c r="M39" s="227"/>
      <c r="N39" s="227"/>
      <c r="O39" s="227"/>
      <c r="P39" s="227"/>
      <c r="Q39" s="227"/>
      <c r="R39" s="227"/>
      <c r="S39" s="227"/>
      <c r="T39" s="227"/>
      <c r="U39" s="227"/>
      <c r="V39" s="227"/>
      <c r="W39" s="227"/>
      <c r="X39" s="227"/>
      <c r="Y39" s="218"/>
      <c r="Z39" s="218"/>
      <c r="AA39" s="218"/>
      <c r="AB39" s="218"/>
      <c r="AC39" s="218"/>
      <c r="AD39" s="218"/>
      <c r="AE39" s="218"/>
      <c r="AF39" s="218"/>
      <c r="AG39" s="218" t="s">
        <v>157</v>
      </c>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row>
    <row r="40" spans="1:60" outlineLevel="1" x14ac:dyDescent="0.25">
      <c r="A40" s="235">
        <v>16</v>
      </c>
      <c r="B40" s="236" t="s">
        <v>191</v>
      </c>
      <c r="C40" s="246" t="s">
        <v>192</v>
      </c>
      <c r="D40" s="237" t="s">
        <v>161</v>
      </c>
      <c r="E40" s="238">
        <v>1</v>
      </c>
      <c r="F40" s="239"/>
      <c r="G40" s="240">
        <f>ROUND(E40*F40,2)</f>
        <v>0</v>
      </c>
      <c r="H40" s="239"/>
      <c r="I40" s="240">
        <f>ROUND(E40*H40,2)</f>
        <v>0</v>
      </c>
      <c r="J40" s="239"/>
      <c r="K40" s="240">
        <f>ROUND(E40*J40,2)</f>
        <v>0</v>
      </c>
      <c r="L40" s="240">
        <v>21</v>
      </c>
      <c r="M40" s="240">
        <f>G40*(1+L40/100)</f>
        <v>0</v>
      </c>
      <c r="N40" s="240">
        <v>0</v>
      </c>
      <c r="O40" s="240">
        <f>ROUND(E40*N40,2)</f>
        <v>0</v>
      </c>
      <c r="P40" s="240">
        <v>0</v>
      </c>
      <c r="Q40" s="240">
        <f>ROUND(E40*P40,2)</f>
        <v>0</v>
      </c>
      <c r="R40" s="240"/>
      <c r="S40" s="240" t="s">
        <v>162</v>
      </c>
      <c r="T40" s="241" t="s">
        <v>163</v>
      </c>
      <c r="U40" s="227">
        <v>0</v>
      </c>
      <c r="V40" s="227">
        <f>ROUND(E40*U40,2)</f>
        <v>0</v>
      </c>
      <c r="W40" s="227"/>
      <c r="X40" s="227" t="s">
        <v>154</v>
      </c>
      <c r="Y40" s="218"/>
      <c r="Z40" s="218"/>
      <c r="AA40" s="218"/>
      <c r="AB40" s="218"/>
      <c r="AC40" s="218"/>
      <c r="AD40" s="218"/>
      <c r="AE40" s="218"/>
      <c r="AF40" s="218"/>
      <c r="AG40" s="218" t="s">
        <v>155</v>
      </c>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row>
    <row r="41" spans="1:60" x14ac:dyDescent="0.25">
      <c r="A41" s="3"/>
      <c r="B41" s="4"/>
      <c r="C41" s="249"/>
      <c r="D41" s="6"/>
      <c r="E41" s="3"/>
      <c r="F41" s="3"/>
      <c r="G41" s="3"/>
      <c r="H41" s="3"/>
      <c r="I41" s="3"/>
      <c r="J41" s="3"/>
      <c r="K41" s="3"/>
      <c r="L41" s="3"/>
      <c r="M41" s="3"/>
      <c r="N41" s="3"/>
      <c r="O41" s="3"/>
      <c r="P41" s="3"/>
      <c r="Q41" s="3"/>
      <c r="R41" s="3"/>
      <c r="S41" s="3"/>
      <c r="T41" s="3"/>
      <c r="U41" s="3"/>
      <c r="V41" s="3"/>
      <c r="W41" s="3"/>
      <c r="X41" s="3"/>
      <c r="AE41">
        <v>15</v>
      </c>
      <c r="AF41">
        <v>21</v>
      </c>
      <c r="AG41" t="s">
        <v>133</v>
      </c>
    </row>
    <row r="42" spans="1:60" x14ac:dyDescent="0.25">
      <c r="A42" s="221"/>
      <c r="B42" s="222" t="s">
        <v>29</v>
      </c>
      <c r="C42" s="250"/>
      <c r="D42" s="223"/>
      <c r="E42" s="224"/>
      <c r="F42" s="224"/>
      <c r="G42" s="244">
        <f>G8</f>
        <v>0</v>
      </c>
      <c r="H42" s="3"/>
      <c r="I42" s="3"/>
      <c r="J42" s="3"/>
      <c r="K42" s="3"/>
      <c r="L42" s="3"/>
      <c r="M42" s="3"/>
      <c r="N42" s="3"/>
      <c r="O42" s="3"/>
      <c r="P42" s="3"/>
      <c r="Q42" s="3"/>
      <c r="R42" s="3"/>
      <c r="S42" s="3"/>
      <c r="T42" s="3"/>
      <c r="U42" s="3"/>
      <c r="V42" s="3"/>
      <c r="W42" s="3"/>
      <c r="X42" s="3"/>
      <c r="AE42">
        <f>SUMIF(L7:L40,AE41,G7:G40)</f>
        <v>0</v>
      </c>
      <c r="AF42">
        <f>SUMIF(L7:L40,AF41,G7:G40)</f>
        <v>0</v>
      </c>
      <c r="AG42" t="s">
        <v>193</v>
      </c>
    </row>
    <row r="43" spans="1:60" x14ac:dyDescent="0.25">
      <c r="C43" s="251"/>
      <c r="D43" s="10"/>
      <c r="AG43" t="s">
        <v>194</v>
      </c>
    </row>
    <row r="44" spans="1:60" x14ac:dyDescent="0.25">
      <c r="D44" s="10"/>
    </row>
    <row r="45" spans="1:60" x14ac:dyDescent="0.25">
      <c r="D45" s="10"/>
    </row>
    <row r="46" spans="1:60" x14ac:dyDescent="0.25">
      <c r="D46" s="10"/>
    </row>
    <row r="47" spans="1:60" x14ac:dyDescent="0.25">
      <c r="D47" s="10"/>
    </row>
    <row r="48" spans="1:60"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XvL/AP4s44syoA7NNqzoYS7Z64MSpiIfviP20BiVcvK2ayGbGUkFhvYPw77iK097xL71zhd/6e6ugvvzKrOcQQ==" saltValue="Ja0JjRUFO0hUX0ajO6SDzQ==" spinCount="100000" sheet="1"/>
  <mergeCells count="20">
    <mergeCell ref="C37:G37"/>
    <mergeCell ref="C39:G39"/>
    <mergeCell ref="C25:G25"/>
    <mergeCell ref="C27:G27"/>
    <mergeCell ref="C29:G29"/>
    <mergeCell ref="C31:G31"/>
    <mergeCell ref="C33:G33"/>
    <mergeCell ref="C35:G35"/>
    <mergeCell ref="C13:G13"/>
    <mergeCell ref="C15:G15"/>
    <mergeCell ref="C17:G17"/>
    <mergeCell ref="C19:G19"/>
    <mergeCell ref="C21:G21"/>
    <mergeCell ref="C23:G23"/>
    <mergeCell ref="A1:G1"/>
    <mergeCell ref="C2:G2"/>
    <mergeCell ref="C3:G3"/>
    <mergeCell ref="C4:G4"/>
    <mergeCell ref="C10:G10"/>
    <mergeCell ref="C11:G1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VYB 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'VYB 01 Pol'!Názvy_tisku</vt:lpstr>
      <vt:lpstr>oadresa</vt:lpstr>
      <vt:lpstr>Stavba!Objednatel</vt:lpstr>
      <vt:lpstr>Stavba!Objekt</vt:lpstr>
      <vt:lpstr>Stavba!Oblast_tisku</vt:lpstr>
      <vt:lpstr>'VYB 01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JNahlik</dc:creator>
  <cp:lastModifiedBy>JNahlik</cp:lastModifiedBy>
  <cp:lastPrinted>2019-03-19T12:27:02Z</cp:lastPrinted>
  <dcterms:created xsi:type="dcterms:W3CDTF">2009-04-08T07:15:50Z</dcterms:created>
  <dcterms:modified xsi:type="dcterms:W3CDTF">2020-12-18T11:29:19Z</dcterms:modified>
</cp:coreProperties>
</file>