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401 - Dynamické řízení..." sheetId="2" r:id="rId2"/>
  </sheets>
  <definedNames>
    <definedName name="_xlnm.Print_Area" localSheetId="0">'Rekapitulace stavby'!$D$4:$AO$76,'Rekapitulace stavby'!$C$82:$AQ$96</definedName>
    <definedName name="_xlnm._FilterDatabase" localSheetId="1" hidden="1">'SO 401 - Dynamické řízení...'!$C$128:$K$409</definedName>
    <definedName name="_xlnm.Print_Area" localSheetId="1">'SO 401 - Dynamické řízení...'!$C$4:$J$76,'SO 401 - Dynamické řízení...'!$C$82:$J$110,'SO 401 - Dynamické řízení...'!$C$116:$K$409</definedName>
    <definedName name="_xlnm.Print_Titles" localSheetId="0">'Rekapitulace stavby'!$92:$92</definedName>
    <definedName name="_xlnm.Print_Titles" localSheetId="1">'SO 401 - Dynamické řízení...'!$128:$128</definedName>
  </definedNames>
  <calcPr fullCalcOnLoad="1"/>
</workbook>
</file>

<file path=xl/sharedStrings.xml><?xml version="1.0" encoding="utf-8"?>
<sst xmlns="http://schemas.openxmlformats.org/spreadsheetml/2006/main" count="3621" uniqueCount="736">
  <si>
    <t>Export Komplet</t>
  </si>
  <si>
    <t/>
  </si>
  <si>
    <t>2.0</t>
  </si>
  <si>
    <t>ZAMOK</t>
  </si>
  <si>
    <t>False</t>
  </si>
  <si>
    <t>{0cdae3ea-fd70-4a45-934f-ccee5f4b92fb}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</si>
  <si>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</si>
  <si>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</si>
  <si>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</si>
  <si>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</si>
  <si>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</si>
  <si>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</si>
  <si>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</si>
  <si>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</si>
  <si>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2020_10_18PDPS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</si>
  <si>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</si>
  <si>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</si>
  <si>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 401 - Dynamické řízení SSZ křižovatky I/35-Mařákova v Litomyšli</t>
  </si>
  <si>
    <t>KSO:</t>
  </si>
  <si>
    <t>CC-CZ:</t>
  </si>
  <si>
    <t>Místo:</t>
  </si>
  <si>
    <t xml:space="preserve"> </t>
  </si>
  <si>
    <t>Datum:</t>
  </si>
  <si>
    <t>30. 11. 2020</t>
  </si>
  <si>
    <t>Zadavatel:</t>
  </si>
  <si>
    <t>IČ:</t>
  </si>
  <si>
    <t>Město Litomyšl</t>
  </si>
  <si>
    <t>DIČ:</t>
  </si>
  <si>
    <t>Uchazeč:</t>
  </si>
  <si>
    <t>Vyplň údaj</t>
  </si>
  <si>
    <t>Projektant:</t>
  </si>
  <si>
    <t>29026806</t>
  </si>
  <si>
    <t>JTS CZ s.r.o.</t>
  </si>
  <si>
    <t>CZ29026806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</si>
  <si>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</si>
  <si>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</si>
  <si>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</si>
  <si>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</si>
  <si>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</si>
  <si>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</si>
  <si>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</si>
  <si>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</si>
  <si>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</si>
  <si>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</si>
  <si>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</si>
  <si>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</si>
  <si>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</si>
  <si>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</si>
  <si>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</si>
  <si>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</si>
  <si>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</si>
  <si>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</si>
  <si>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</si>
  <si>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</si>
  <si>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</si>
  <si>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</si>
  <si>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</si>
  <si>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</si>
  <si>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</si>
  <si>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</si>
  <si>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</si>
  <si>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</si>
  <si>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</si>
  <si>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</si>
  <si>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</si>
  <si>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</si>
  <si>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</si>
  <si>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</si>
  <si>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</si>
  <si>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</si>
  <si>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</si>
  <si>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</si>
  <si>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</si>
  <si>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</si>
  <si>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</si>
  <si>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</si>
  <si>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</si>
  <si>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</si>
  <si>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</si>
  <si>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</si>
  <si>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</si>
  <si>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</si>
  <si>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401</t>
  </si>
  <si>
    <t>Dynamické řízení SSZ křižovatky I/35-Mařákova v Litomyšli</t>
  </si>
  <si>
    <t>STA</t>
  </si>
  <si>
    <t>1</t>
  </si>
  <si>
    <t>{95ada013-aeba-4c84-ba0f-220dff38bec7}</t>
  </si>
  <si>
    <t>2</t>
  </si>
  <si>
    <t>KRYCÍ LIST SOUPISU PRACÍ</t>
  </si>
  <si>
    <t>Objekt:</t>
  </si>
  <si>
    <t>Litomyšl</t>
  </si>
  <si>
    <t>JTS CZ s.r.o., Husova 1712, 250 01 Brandýs nad Lab</t>
  </si>
  <si>
    <t>Jansa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</si>
  <si>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</si>
  <si>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</si>
  <si>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</si>
  <si>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</si>
  <si>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</si>
  <si>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</si>
  <si>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</si>
  <si>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</si>
  <si>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</si>
  <si>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</si>
  <si>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</si>
  <si>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</si>
  <si>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</si>
  <si>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</si>
  <si>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</si>
  <si>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</si>
  <si>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</si>
  <si>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</si>
  <si>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</si>
  <si>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</si>
  <si>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</si>
  <si>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</si>
  <si>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</si>
  <si>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</si>
  <si>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</si>
  <si>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</si>
  <si>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</si>
  <si>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</si>
  <si>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</si>
  <si>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</si>
  <si>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</si>
  <si>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</si>
  <si>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</si>
  <si>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</si>
  <si>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</si>
  <si>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</si>
  <si>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131213101</t>
  </si>
  <si>
    <t>Hloubení jam v soudržných horninách třídy těžitelnosti I, skupiny 3 ručně</t>
  </si>
  <si>
    <t>m3</t>
  </si>
  <si>
    <t>CS ÚRS 2020 01</t>
  </si>
  <si>
    <t>4</t>
  </si>
  <si>
    <t>VV</t>
  </si>
  <si>
    <t>"jáma  k prostupům "(1,50*1,50*1,50)* 8 *2</t>
  </si>
  <si>
    <t>"sondážní jáma" (1,00*1,00*1,00)*10</t>
  </si>
  <si>
    <t>Součet</t>
  </si>
  <si>
    <t>171201221</t>
  </si>
  <si>
    <t>Poplatek za uložení na skládce (skládkovné) zeminy a kamení kód odpadu 17 05 04</t>
  </si>
  <si>
    <t>t</t>
  </si>
  <si>
    <t>"zemina z chrániček"(PI*0,055*0,055*210)/1,6</t>
  </si>
  <si>
    <t>3</t>
  </si>
  <si>
    <t>174111101</t>
  </si>
  <si>
    <t>Zásyp jam, šachet rýh nebo kolem objektů sypaninou se zhutněním ručně</t>
  </si>
  <si>
    <t>6</t>
  </si>
  <si>
    <t>" zához jam protlaky" 54,00</t>
  </si>
  <si>
    <t>"výkop rýhy pro kabel" 210,00*0,30*0,60</t>
  </si>
  <si>
    <t>180405114</t>
  </si>
  <si>
    <t>Založení trávníku ve vegetačních prefabrikátech výsevem směsi semene v rovině a ve svahu do 1:5</t>
  </si>
  <si>
    <t>m2</t>
  </si>
  <si>
    <t>8</t>
  </si>
  <si>
    <t>"Rýha" 166,00</t>
  </si>
  <si>
    <t>"výkop protlakové jámy" (1,50*1,50)*16</t>
  </si>
  <si>
    <t>5</t>
  </si>
  <si>
    <t>M</t>
  </si>
  <si>
    <t>00572410</t>
  </si>
  <si>
    <t>osivo směs travní parková</t>
  </si>
  <si>
    <t>kg</t>
  </si>
  <si>
    <t>10</t>
  </si>
  <si>
    <t>181111111</t>
  </si>
  <si>
    <t>Plošná úprava terénu do 500 m2 zemina tř 1 až 4 nerovnosti do 100 mm v rovinně a svahu do 1:5</t>
  </si>
  <si>
    <t>12</t>
  </si>
  <si>
    <t>"Ryha" 166,00</t>
  </si>
  <si>
    <t>"Jámy" (1,50*1,50)*16</t>
  </si>
  <si>
    <t>Komunikace pozemní</t>
  </si>
  <si>
    <t>7</t>
  </si>
  <si>
    <t>460030039</t>
  </si>
  <si>
    <t>Rozebrání dlažeb ručně z dlaždic zámkových do písku spáry nezalité</t>
  </si>
  <si>
    <t>14</t>
  </si>
  <si>
    <t>"slepecká dlažba u stožáru č. 3,7,12" 8,264</t>
  </si>
  <si>
    <t>"Slepecká dlažba u stožáru č.9" 8,80</t>
  </si>
  <si>
    <t>"Výkop pro kabeláž_ pod zámkovou dlažbou" 13,00*1,00</t>
  </si>
  <si>
    <t>"Výkop pro kabeláž_ pod zámkovou dlažbou" 4,00*1,00</t>
  </si>
  <si>
    <t>"Výkop pro kabeláž_ pod zámkovou dlažbou" 5,00*1,00</t>
  </si>
  <si>
    <t>"Výkop pro kabeláž_ pod zámkovou dlažbou" 26,00*1,00</t>
  </si>
  <si>
    <t>460030151</t>
  </si>
  <si>
    <t>Odstranění podkladu nebo krytu komunikace z kameniva drceného tloušťky do 10 cm</t>
  </si>
  <si>
    <t>16</t>
  </si>
  <si>
    <t>"Zámková dlažba_chodník vč. slepecké "65,064</t>
  </si>
  <si>
    <t>9</t>
  </si>
  <si>
    <t>460650052</t>
  </si>
  <si>
    <t>Zřízení podkladní vrstvy vozovky a chodníku ze štěrkodrti se zhutněním tloušťky do 10 cm</t>
  </si>
  <si>
    <t>18</t>
  </si>
  <si>
    <t>" dlažba zámková vč. slepecké " 65,064</t>
  </si>
  <si>
    <t>460030039R</t>
  </si>
  <si>
    <t>Úprava slepecké dlažby u stožárů  č.9</t>
  </si>
  <si>
    <t>20</t>
  </si>
  <si>
    <t>"Úprava slepecké dlažby u stožáru  č.9" 4,00*0,40 + 9,00*0,80</t>
  </si>
  <si>
    <t>11</t>
  </si>
  <si>
    <t>596211120</t>
  </si>
  <si>
    <t>Kladení zámkové dlažby komunikací pro pěší tl 60 mm skupiny B pl do 50 m2</t>
  </si>
  <si>
    <t>22</t>
  </si>
  <si>
    <t>"dlažba u sloupu č.3" 4,00*0,40+1,35*0,8*0,784*0,80</t>
  </si>
  <si>
    <t>"dlažba u sloupu č.12" 4,00*0,40+1,350*0,80+0,784*0,80</t>
  </si>
  <si>
    <t>"dlažba u sloupu č.  7 " 4,00*0,40 + 1,350*0,80</t>
  </si>
  <si>
    <t>460650162R</t>
  </si>
  <si>
    <t>Zpětná montáž  dlažby zámkové  do lože z kameniva těženého</t>
  </si>
  <si>
    <t>24</t>
  </si>
  <si>
    <t>"dlažba zámková_chodníky" 48,00</t>
  </si>
  <si>
    <t>13</t>
  </si>
  <si>
    <t>460650176</t>
  </si>
  <si>
    <t>Očištění dlaždic betonových tvarovaných nebo zámkových z rozebraných dlažeb</t>
  </si>
  <si>
    <t>26</t>
  </si>
  <si>
    <t>"očištění slepecké dlažby u st.č.9" 8,80</t>
  </si>
  <si>
    <t>"Očištění zámkové dlažby _chodníky" 48,00</t>
  </si>
  <si>
    <t>59245222</t>
  </si>
  <si>
    <t>dlažba zámková tvaru I základní pro nevidomé 196x161x60mm barevná</t>
  </si>
  <si>
    <t>28</t>
  </si>
  <si>
    <t>"stožár 3,7,12_ztratné 3%"8,264*1,03</t>
  </si>
  <si>
    <t>Ostatní konstrukce a práce, bourání</t>
  </si>
  <si>
    <t>915211111</t>
  </si>
  <si>
    <t>Vodorovné dopravní značení dělící čáry souvislé š 125 mm bílý plast</t>
  </si>
  <si>
    <t>m</t>
  </si>
  <si>
    <t>30</t>
  </si>
  <si>
    <t>915211121</t>
  </si>
  <si>
    <t>Vodorovné dopravní značení dělící čáry přerušované š 125 mm bílý plast</t>
  </si>
  <si>
    <t>32</t>
  </si>
  <si>
    <t>117,00</t>
  </si>
  <si>
    <t>17</t>
  </si>
  <si>
    <t>915221111</t>
  </si>
  <si>
    <t>Vodorovné dopravní značení vodící čáry souvislé š 250 mm bílý plast</t>
  </si>
  <si>
    <t>34</t>
  </si>
  <si>
    <t>915221111R</t>
  </si>
  <si>
    <t>Vodorovné dopravní značení vodící čáry souvislé š 500 mm bílý plast</t>
  </si>
  <si>
    <t>36</t>
  </si>
  <si>
    <t>19</t>
  </si>
  <si>
    <t>915221121</t>
  </si>
  <si>
    <t>Vodorovné dopravní značení vodící čáry přerušované š 250 mm bílý plast</t>
  </si>
  <si>
    <t>38</t>
  </si>
  <si>
    <t>915321111</t>
  </si>
  <si>
    <t>Předformátované vodorovné dopravní značení přechod pro chodce</t>
  </si>
  <si>
    <t>40</t>
  </si>
  <si>
    <t>"přechod pro chodce" (4,00*13,00*0,50)*2</t>
  </si>
  <si>
    <t>915321115</t>
  </si>
  <si>
    <t>Vodorovné dopravní značení vodící pás pro slabozraké</t>
  </si>
  <si>
    <t>42</t>
  </si>
  <si>
    <t>13,00*2</t>
  </si>
  <si>
    <t>915341113</t>
  </si>
  <si>
    <t>Předformátované vodorovné dopravní značení šipka délky 5 m</t>
  </si>
  <si>
    <t>kus</t>
  </si>
  <si>
    <t>44</t>
  </si>
  <si>
    <t>23</t>
  </si>
  <si>
    <t>966006211</t>
  </si>
  <si>
    <t>Odstranění svislých dopravních značek ze sloupů, sloupků nebo konzol</t>
  </si>
  <si>
    <t>46</t>
  </si>
  <si>
    <t>"demontáž P4 SDZ - dle TeZp"2</t>
  </si>
  <si>
    <t>966007111</t>
  </si>
  <si>
    <t>Odstranění vodorovného značení frézováním barvy z čáry š do 125 mm</t>
  </si>
  <si>
    <t>48</t>
  </si>
  <si>
    <t>270,00+117,00</t>
  </si>
  <si>
    <t>25</t>
  </si>
  <si>
    <t>966007112</t>
  </si>
  <si>
    <t>Odstranění vodorovného značení frézováním barvy z čáry š do 250 mm</t>
  </si>
  <si>
    <t>50</t>
  </si>
  <si>
    <t>50,00+160,00</t>
  </si>
  <si>
    <t>966007112R</t>
  </si>
  <si>
    <t>Odstranění vodorovného značení frézováním barvy z čáry š do 500 mm</t>
  </si>
  <si>
    <t>52</t>
  </si>
  <si>
    <t>27</t>
  </si>
  <si>
    <t>966007113</t>
  </si>
  <si>
    <t>Odstranění vodorovného značení frézováním barvy z plochy</t>
  </si>
  <si>
    <t>54</t>
  </si>
  <si>
    <t>997</t>
  </si>
  <si>
    <t>Přesun sutě</t>
  </si>
  <si>
    <t>997013501</t>
  </si>
  <si>
    <t>Odvoz suti a vybouraných hmot na skládku nebo meziskládku do 1 km se složením</t>
  </si>
  <si>
    <t>56</t>
  </si>
  <si>
    <t>"likvidace původní dlažby" 8,512/8,33*1,441</t>
  </si>
  <si>
    <t>29</t>
  </si>
  <si>
    <t>997013509</t>
  </si>
  <si>
    <t>Příplatek k odvozu suti a vybouraných hmot na skládku ZKD 1 km přes 1 km</t>
  </si>
  <si>
    <t>58</t>
  </si>
  <si>
    <t>1,472*27</t>
  </si>
  <si>
    <t>997013511R</t>
  </si>
  <si>
    <t>Odvoz demontováného materialů na místo určeno správcem</t>
  </si>
  <si>
    <t>kpl</t>
  </si>
  <si>
    <t>60</t>
  </si>
  <si>
    <t>31</t>
  </si>
  <si>
    <t>997013601</t>
  </si>
  <si>
    <t>Poplatek za uložení na skládce (skládkovné) stavebního odpadu betonového kód odpadu 17 01 01</t>
  </si>
  <si>
    <t>62</t>
  </si>
  <si>
    <t>Práce a dodávky M</t>
  </si>
  <si>
    <t>21-M</t>
  </si>
  <si>
    <t>Elektromontáže</t>
  </si>
  <si>
    <t>210040531R</t>
  </si>
  <si>
    <t>Montáž polyuretanovou pěnou</t>
  </si>
  <si>
    <t>64</t>
  </si>
  <si>
    <t>33</t>
  </si>
  <si>
    <t>R01</t>
  </si>
  <si>
    <t>Polyuretanová pěna</t>
  </si>
  <si>
    <t>ks</t>
  </si>
  <si>
    <t>256</t>
  </si>
  <si>
    <t>66</t>
  </si>
  <si>
    <t>210064008</t>
  </si>
  <si>
    <t>Číslování stožárů vedení</t>
  </si>
  <si>
    <t>68</t>
  </si>
  <si>
    <t>210100004</t>
  </si>
  <si>
    <t>Ukončení vodičů v rozváděči nebo na přístroji včetně zapojení průřezu žíly do 25 mm2</t>
  </si>
  <si>
    <t>70</t>
  </si>
  <si>
    <t>37</t>
  </si>
  <si>
    <t>210100252</t>
  </si>
  <si>
    <t>Ukončení kabelů smršťovací záklopkou nebo páskou se zapojením bez letování žíly do 4x25 mm2</t>
  </si>
  <si>
    <t>72</t>
  </si>
  <si>
    <t>741130021</t>
  </si>
  <si>
    <t>Ukončení vodič izolovaný do 2,5 mm2 na svorkovnici</t>
  </si>
  <si>
    <t>74</t>
  </si>
  <si>
    <t>39</t>
  </si>
  <si>
    <t>210220020</t>
  </si>
  <si>
    <t>Montáž uzemňovacího vedení vodičů FeZn pomocí svorek v zemi páskou do 120 mm2 ve městské zástavbě</t>
  </si>
  <si>
    <t>76</t>
  </si>
  <si>
    <t>35442062</t>
  </si>
  <si>
    <t>pás zemnící 30x4mm FeZn</t>
  </si>
  <si>
    <t>78</t>
  </si>
  <si>
    <t>210,00*1,05</t>
  </si>
  <si>
    <t>41</t>
  </si>
  <si>
    <t>210220302</t>
  </si>
  <si>
    <t>Montáž svorek hromosvodných se 3 a více šrouby</t>
  </si>
  <si>
    <t>80</t>
  </si>
  <si>
    <t>8500180640</t>
  </si>
  <si>
    <t>Svorka zemnicí , SR 03 K, FeZn</t>
  </si>
  <si>
    <t>82</t>
  </si>
  <si>
    <t>43</t>
  </si>
  <si>
    <t>210280223</t>
  </si>
  <si>
    <t>Měření zemních odporů zemnicí sítě délky pásku do 500 m</t>
  </si>
  <si>
    <t>84</t>
  </si>
  <si>
    <t>210812031</t>
  </si>
  <si>
    <t>Montáž kabel Cu plný kulatý do 1 kV 4Dx1,5  uložený volně nebo v liště (CYKY)</t>
  </si>
  <si>
    <t>86</t>
  </si>
  <si>
    <t>45</t>
  </si>
  <si>
    <t>34111060</t>
  </si>
  <si>
    <t>kabel silový s Cu jádrem 1kV 4Dx1,5mm2</t>
  </si>
  <si>
    <t>88</t>
  </si>
  <si>
    <t>180*1,05 "Přepočtené koeficientem množství</t>
  </si>
  <si>
    <t>210812061</t>
  </si>
  <si>
    <t>Montáž kabel Cu plný kulatý do 1 kV 5x1,5  uložený volně nebo v liště (CYKY)</t>
  </si>
  <si>
    <t>90</t>
  </si>
  <si>
    <t>47</t>
  </si>
  <si>
    <t>34111090</t>
  </si>
  <si>
    <t>kabel silový s Cu jádrem 1kV 5Dx1,5mm2</t>
  </si>
  <si>
    <t>92</t>
  </si>
  <si>
    <t>56*1,05 "Přepočtené koeficientem množství</t>
  </si>
  <si>
    <t>210812101</t>
  </si>
  <si>
    <t>Montáž kabel Cu plný kulatý do 1 kV 19x1,5 až 2,5 mm2 uložený volně nebo v liště (CYKY)</t>
  </si>
  <si>
    <t>94</t>
  </si>
  <si>
    <t>49</t>
  </si>
  <si>
    <t>34111150</t>
  </si>
  <si>
    <t>kabel silový s Cu jádrem 1kV 19Cx1,5mm2</t>
  </si>
  <si>
    <t>96</t>
  </si>
  <si>
    <t>100*1,05 "Přepočtené koeficientem množství</t>
  </si>
  <si>
    <t>210812121</t>
  </si>
  <si>
    <t>Montáž kabel Cu plný kulatý do 1 kV 37x1,5mm2 uložený volně nebo v liště (CYKY)</t>
  </si>
  <si>
    <t>98</t>
  </si>
  <si>
    <t>51</t>
  </si>
  <si>
    <t>34111165R</t>
  </si>
  <si>
    <t>kabel silový s Cu jádrem 1kV 37Cx1,5mm2</t>
  </si>
  <si>
    <t>100</t>
  </si>
  <si>
    <t>500*1,05 "Přepočtené koeficientem množství</t>
  </si>
  <si>
    <t>210R</t>
  </si>
  <si>
    <t>Provedení sondy pro výměnu stožáru  č.1</t>
  </si>
  <si>
    <t>102</t>
  </si>
  <si>
    <t>22-M</t>
  </si>
  <si>
    <t>Montáže technologických zařízení pro dopravní stavby</t>
  </si>
  <si>
    <t>53</t>
  </si>
  <si>
    <t>220061531</t>
  </si>
  <si>
    <t>Montáž kabel návěstní volně uložený s jádrem 1 mm Cu TCEKEZE, TCEKFE, TCEKPFLEY, TCEKPFLEZE 3 P</t>
  </si>
  <si>
    <t>104</t>
  </si>
  <si>
    <t>"Kabel TCEKFY 3Px1mm" 35,00</t>
  </si>
  <si>
    <t>"Kabel TCEKPFLE 3XNx0,8 mm"450,00</t>
  </si>
  <si>
    <t>34123562</t>
  </si>
  <si>
    <t>kabel sdělovací Cu TCEKFY 3P 1,0mm</t>
  </si>
  <si>
    <t>106</t>
  </si>
  <si>
    <t>35*1,05 "Přepočtené koeficientem množství</t>
  </si>
  <si>
    <t>55</t>
  </si>
  <si>
    <t>34126055</t>
  </si>
  <si>
    <t>kabel sdělovací Cu TCEKPFLE 3XNx0,8</t>
  </si>
  <si>
    <t>108</t>
  </si>
  <si>
    <t>450*1,05 "Přepočtené koeficientem množství</t>
  </si>
  <si>
    <t>220110631C</t>
  </si>
  <si>
    <t>Zapojení kabelové sítě v řadiči a stožárech</t>
  </si>
  <si>
    <t>110</t>
  </si>
  <si>
    <t>57</t>
  </si>
  <si>
    <t>220300452</t>
  </si>
  <si>
    <t>Montáž forma pro kabely TCEKE, TCEKFY, TCEKY, TCEKEZE, TCEKEY do 3 P 1,0</t>
  </si>
  <si>
    <t>112</t>
  </si>
  <si>
    <t>220960003</t>
  </si>
  <si>
    <t>Montáž stožáru nebo sloupku výložníkového zapušťěného</t>
  </si>
  <si>
    <t>114</t>
  </si>
  <si>
    <t>59</t>
  </si>
  <si>
    <t>220960003-D</t>
  </si>
  <si>
    <t>Demontáž stožáru nebo sloupku výložníkového zapušťěného</t>
  </si>
  <si>
    <t>116</t>
  </si>
  <si>
    <t>R004</t>
  </si>
  <si>
    <t>Stožár Chodecký přímý 3400 mm</t>
  </si>
  <si>
    <t>118</t>
  </si>
  <si>
    <t>"stožár č.2, 8" 2,0</t>
  </si>
  <si>
    <t>61</t>
  </si>
  <si>
    <t>R005</t>
  </si>
  <si>
    <t>Stožár chodecký přímý 3400 mm prodloužený o 700mm</t>
  </si>
  <si>
    <t>120</t>
  </si>
  <si>
    <t>"stožár č. 3, 7, 9, 12 "  4,0</t>
  </si>
  <si>
    <t>R006</t>
  </si>
  <si>
    <t>Stožár signální výložníkový středně těžký 5m</t>
  </si>
  <si>
    <t>122</t>
  </si>
  <si>
    <t>"stožár výložníkový č. 1,6,11," 3,00</t>
  </si>
  <si>
    <t>63</t>
  </si>
  <si>
    <t>R007</t>
  </si>
  <si>
    <t>Stožár pro ruční řízení 1400 mm</t>
  </si>
  <si>
    <t>124</t>
  </si>
  <si>
    <t>742111101R.C</t>
  </si>
  <si>
    <t>Montáž dvířek na stožár</t>
  </si>
  <si>
    <t>126</t>
  </si>
  <si>
    <t>65</t>
  </si>
  <si>
    <t>R002</t>
  </si>
  <si>
    <t>Dvířka na stožár chodecký</t>
  </si>
  <si>
    <t>128</t>
  </si>
  <si>
    <t>"chodecký stožár č.2,8,3,7,9,10,12,13" 7,0</t>
  </si>
  <si>
    <t>R001</t>
  </si>
  <si>
    <t>Dvířka na stožár výložníkový</t>
  </si>
  <si>
    <t>130</t>
  </si>
  <si>
    <t>"stožár výložníkový č. 1,6,11" 3,0</t>
  </si>
  <si>
    <t>67</t>
  </si>
  <si>
    <t>220960156</t>
  </si>
  <si>
    <t>Montáž upevňovací soupravy dopravních značek na stožár</t>
  </si>
  <si>
    <t>132</t>
  </si>
  <si>
    <t>40445615</t>
  </si>
  <si>
    <t>značky upravující přednost P6 700mm</t>
  </si>
  <si>
    <t>134</t>
  </si>
  <si>
    <t>69</t>
  </si>
  <si>
    <t>40445611</t>
  </si>
  <si>
    <t>značky upravující přednost P2, P3, P8 500mm</t>
  </si>
  <si>
    <t>136</t>
  </si>
  <si>
    <t>40445623</t>
  </si>
  <si>
    <t>informativní značky provozní IP1-IP3, IP4b-IP7, IP10a, b 750x750mm retroreflexní</t>
  </si>
  <si>
    <t>138</t>
  </si>
  <si>
    <t>71</t>
  </si>
  <si>
    <t>220960171</t>
  </si>
  <si>
    <t>Montáž skříňky ručního řízení ( RR )</t>
  </si>
  <si>
    <t>140</t>
  </si>
  <si>
    <t>R018</t>
  </si>
  <si>
    <t>Ruční řízení</t>
  </si>
  <si>
    <t>142</t>
  </si>
  <si>
    <t>73</t>
  </si>
  <si>
    <t>220960005-D</t>
  </si>
  <si>
    <t>Demontáž výložníku na stožáru</t>
  </si>
  <si>
    <t>144</t>
  </si>
  <si>
    <t>220960005</t>
  </si>
  <si>
    <t>Montáž výložníku na stožár</t>
  </si>
  <si>
    <t>146</t>
  </si>
  <si>
    <t>75</t>
  </si>
  <si>
    <t>220960021-D</t>
  </si>
  <si>
    <t>Demontáž svorkovnice stožárové</t>
  </si>
  <si>
    <t>148</t>
  </si>
  <si>
    <t>220960021</t>
  </si>
  <si>
    <t>Montáž svorkovnice stožárové</t>
  </si>
  <si>
    <t>150</t>
  </si>
  <si>
    <t>77</t>
  </si>
  <si>
    <t>R003</t>
  </si>
  <si>
    <t>Stožárová svorkovnice s krytím IP 43</t>
  </si>
  <si>
    <t>152</t>
  </si>
  <si>
    <t>22001R.C</t>
  </si>
  <si>
    <t>Montáž patky návěstidla</t>
  </si>
  <si>
    <t>154</t>
  </si>
  <si>
    <t>79</t>
  </si>
  <si>
    <t>R011</t>
  </si>
  <si>
    <t>Patka návěstidla krátká</t>
  </si>
  <si>
    <t>156</t>
  </si>
  <si>
    <t>220960031-D</t>
  </si>
  <si>
    <t>Demontáž sestaveného návěstidla jednokomorového na stožáru</t>
  </si>
  <si>
    <t>158</t>
  </si>
  <si>
    <t>81</t>
  </si>
  <si>
    <t>220960031</t>
  </si>
  <si>
    <t>Montáž sestaveného návěstidla jednokomorového na stožár</t>
  </si>
  <si>
    <t>160</t>
  </si>
  <si>
    <t>"šipka zelená" 3,00</t>
  </si>
  <si>
    <t>220960036-D</t>
  </si>
  <si>
    <t>Demontáž sestaveného návěstidla dvoukomorového na stožáru</t>
  </si>
  <si>
    <t>162</t>
  </si>
  <si>
    <t>83</t>
  </si>
  <si>
    <t>220960036</t>
  </si>
  <si>
    <t>Montáž sestaveného návěstidla dvoukomorového na stožáru</t>
  </si>
  <si>
    <t>164</t>
  </si>
  <si>
    <t>"Návěstidlo chodecké" 14,00</t>
  </si>
  <si>
    <t>220960041-D</t>
  </si>
  <si>
    <t>Demontáž sestaveného návěstidla tříkomorového na stožáru</t>
  </si>
  <si>
    <t>166</t>
  </si>
  <si>
    <t>85</t>
  </si>
  <si>
    <t>220960041</t>
  </si>
  <si>
    <t>Montáž sestaveného návěstidla tříkomorového na stožár</t>
  </si>
  <si>
    <t>168</t>
  </si>
  <si>
    <t>"Návěstidlo dopravní 300mm" 8,00</t>
  </si>
  <si>
    <t>"Návěstidlo dopravní 200mm" 10,00</t>
  </si>
  <si>
    <t>R007.1</t>
  </si>
  <si>
    <t>Návěstidlo LED3 10/4W dopravní 300mm</t>
  </si>
  <si>
    <t>170</t>
  </si>
  <si>
    <t>87</t>
  </si>
  <si>
    <t>R008</t>
  </si>
  <si>
    <t>Návěstidlo LED3 10/4 dopravní 200mm</t>
  </si>
  <si>
    <t>172</t>
  </si>
  <si>
    <t>R009</t>
  </si>
  <si>
    <t>Návěstidlo LED3 10/4W chodecké</t>
  </si>
  <si>
    <t>174</t>
  </si>
  <si>
    <t>89</t>
  </si>
  <si>
    <t>R010</t>
  </si>
  <si>
    <t>Návěstidlo LED3 10/4W šipka zelená</t>
  </si>
  <si>
    <t>176</t>
  </si>
  <si>
    <t>R019</t>
  </si>
  <si>
    <t>Držák návěstidla posuvný nerez 300 mm</t>
  </si>
  <si>
    <t>178</t>
  </si>
  <si>
    <t>91</t>
  </si>
  <si>
    <t>220960141</t>
  </si>
  <si>
    <t>Montáž kontrastního rámu pro jednokomorové -tříkomorové návěstidlo</t>
  </si>
  <si>
    <t>180</t>
  </si>
  <si>
    <t>R012</t>
  </si>
  <si>
    <t>Kontrastní rám</t>
  </si>
  <si>
    <t>182</t>
  </si>
  <si>
    <t>93</t>
  </si>
  <si>
    <t>R020</t>
  </si>
  <si>
    <t>Nerezový pásek na návěstidla a značky</t>
  </si>
  <si>
    <t>184</t>
  </si>
  <si>
    <t>220960113-D</t>
  </si>
  <si>
    <t>Demontáž signalizačního zařízení pro nevidomé na návěstidlo</t>
  </si>
  <si>
    <t>186</t>
  </si>
  <si>
    <t>95</t>
  </si>
  <si>
    <t>220960113</t>
  </si>
  <si>
    <t>Montáž signalizačního zařízení pro nevidomé na návěstidlo</t>
  </si>
  <si>
    <t>188</t>
  </si>
  <si>
    <t>R014</t>
  </si>
  <si>
    <t>Signalizační zařízení pro nevidomé 42V</t>
  </si>
  <si>
    <t>190</t>
  </si>
  <si>
    <t>97</t>
  </si>
  <si>
    <t>220960126</t>
  </si>
  <si>
    <t>Montáž tlačítka pro chodce na stožár</t>
  </si>
  <si>
    <t>192</t>
  </si>
  <si>
    <t>R013</t>
  </si>
  <si>
    <t>Dotykové tlačítko pro chodce</t>
  </si>
  <si>
    <t>194</t>
  </si>
  <si>
    <t>99</t>
  </si>
  <si>
    <t>220960182-D</t>
  </si>
  <si>
    <t>Demontáž řadiče přes šest světelných skupin</t>
  </si>
  <si>
    <t>196</t>
  </si>
  <si>
    <t>220960182</t>
  </si>
  <si>
    <t>Montáž řadiče přes šest světelných skupin</t>
  </si>
  <si>
    <t>198</t>
  </si>
  <si>
    <t>101</t>
  </si>
  <si>
    <t>R015</t>
  </si>
  <si>
    <t>Mikroprocesorový řadič dopravní pro SSZ</t>
  </si>
  <si>
    <t>200</t>
  </si>
  <si>
    <t>40411731R</t>
  </si>
  <si>
    <t>Základový rám pod řadič - plastový</t>
  </si>
  <si>
    <t>202</t>
  </si>
  <si>
    <t>103</t>
  </si>
  <si>
    <t>220731021</t>
  </si>
  <si>
    <t>Montáž kamery pevné bez krytu na konzolu nebo stativ</t>
  </si>
  <si>
    <t>204</t>
  </si>
  <si>
    <t>220731042</t>
  </si>
  <si>
    <t>Nastavení kamery otočné a pevné v krytu</t>
  </si>
  <si>
    <t>206</t>
  </si>
  <si>
    <t>105</t>
  </si>
  <si>
    <t>220731051</t>
  </si>
  <si>
    <t>Provedení kamerové zkoušky s montáží</t>
  </si>
  <si>
    <t>208</t>
  </si>
  <si>
    <t>147</t>
  </si>
  <si>
    <t>220960126R</t>
  </si>
  <si>
    <t>Základní deska videodetekce 4 vstupy/16 výstupů</t>
  </si>
  <si>
    <t>-1927688038</t>
  </si>
  <si>
    <t>107</t>
  </si>
  <si>
    <t>R016</t>
  </si>
  <si>
    <t>Kamera  videodetekce</t>
  </si>
  <si>
    <t>210</t>
  </si>
  <si>
    <t>220960192</t>
  </si>
  <si>
    <t>Regulace a aktivace jedné signální skupiny s použitím montážní plošiny</t>
  </si>
  <si>
    <t>212</t>
  </si>
  <si>
    <t>109</t>
  </si>
  <si>
    <t>220960196</t>
  </si>
  <si>
    <t>Regulace a aktivace každé další signální skupiny s použitím montážní plošiny</t>
  </si>
  <si>
    <t>214</t>
  </si>
  <si>
    <t>220960199</t>
  </si>
  <si>
    <t>Regulace a aktivace každé další signální skupiny</t>
  </si>
  <si>
    <t>216</t>
  </si>
  <si>
    <t>111</t>
  </si>
  <si>
    <t>220960301</t>
  </si>
  <si>
    <t>Příprava ke komplexnímu vyzkoušení křižovatky s MR řadičem za první signální skupinu</t>
  </si>
  <si>
    <t>218</t>
  </si>
  <si>
    <t>220960302</t>
  </si>
  <si>
    <t>Příprava ke komplexnímu vyzkoušení křižovatky s MR řadičem za každou další signální skupinu</t>
  </si>
  <si>
    <t>220</t>
  </si>
  <si>
    <t>113</t>
  </si>
  <si>
    <t>220960311</t>
  </si>
  <si>
    <t>Komplexní vyzkoušení křižovatky s MR řadičem před uvedením zařízení do provozu  do 5 signál skupin</t>
  </si>
  <si>
    <t>222</t>
  </si>
  <si>
    <t>220960312</t>
  </si>
  <si>
    <t>Komplexní vyzkoušení křižovatky s MRřadičem před uvedením zař do provozu za každých dalších 5 skupin</t>
  </si>
  <si>
    <t>224</t>
  </si>
  <si>
    <t>115</t>
  </si>
  <si>
    <t>220960313R</t>
  </si>
  <si>
    <t>Komplexní vyzkoušení  funkce videodetekce</t>
  </si>
  <si>
    <t>226</t>
  </si>
  <si>
    <t>46-M</t>
  </si>
  <si>
    <t>Zemní práce při extr.mont.pracích</t>
  </si>
  <si>
    <t>460030011</t>
  </si>
  <si>
    <t>Sejmutí drnu jakékoliv tloušťky</t>
  </si>
  <si>
    <t>228</t>
  </si>
  <si>
    <t>" šíře 1,0 m"  166,00</t>
  </si>
  <si>
    <t>117</t>
  </si>
  <si>
    <t>460070544</t>
  </si>
  <si>
    <t>Hloubení nezapažených jam pro základy silničních stožárů výložníkových bez patky v hornině tř 4</t>
  </si>
  <si>
    <t>230</t>
  </si>
  <si>
    <t>460080033</t>
  </si>
  <si>
    <t>Základové konstrukce ze ŽB tř. C 16/20</t>
  </si>
  <si>
    <t>232</t>
  </si>
  <si>
    <t>"stožár výložníkový" 1,00*1,00*1,50*(3)</t>
  </si>
  <si>
    <t>"stožár chodníkový"0,80*0,80*1,50*(6)</t>
  </si>
  <si>
    <t>119</t>
  </si>
  <si>
    <t>460080042</t>
  </si>
  <si>
    <t>Výztuž základových konstrukcí betonářskou ocelí 10 505</t>
  </si>
  <si>
    <t>234</t>
  </si>
  <si>
    <t>10,26*0,0067</t>
  </si>
  <si>
    <t>460080112</t>
  </si>
  <si>
    <t>Bourání základu betonového</t>
  </si>
  <si>
    <t>236</t>
  </si>
  <si>
    <t>"stožár chodníkový" 0,80*0,80*1,50*(6)</t>
  </si>
  <si>
    <t>121</t>
  </si>
  <si>
    <t>460080201</t>
  </si>
  <si>
    <t>Zřízení nezabudovaného bednění základových konstrukcí</t>
  </si>
  <si>
    <t>238</t>
  </si>
  <si>
    <t>"Pro stožár chodecký" 0,80*1,50*4*(6)</t>
  </si>
  <si>
    <t>"pro stožár výložníkový" 1,00*1,50*4*(3)</t>
  </si>
  <si>
    <t>460080301</t>
  </si>
  <si>
    <t>Odstranění nezabudovaného bednění základových konstrukcí</t>
  </si>
  <si>
    <t>240</t>
  </si>
  <si>
    <t>123</t>
  </si>
  <si>
    <t>460150144</t>
  </si>
  <si>
    <t>Hloubení kabelových zapažených i nezapažených rýh ručně š 35 cm, hl 60 cm, v hornině tř 4</t>
  </si>
  <si>
    <t>242</t>
  </si>
  <si>
    <t>" výkop v travnatém prostoru, i pod zámkovou dlažbou - po jejím rozebrání "</t>
  </si>
  <si>
    <t>" 30/60 cm výkop pro uložení kabelů  60 cm hl. š. 30 cm" 210,00</t>
  </si>
  <si>
    <t>460421001</t>
  </si>
  <si>
    <t>Lože kabelů z písku nebo štěrkopísku tl 5 cm nad kabel, bez zakrytí, šířky lože do 65 cm</t>
  </si>
  <si>
    <t>244</t>
  </si>
  <si>
    <t>125</t>
  </si>
  <si>
    <t>460470001</t>
  </si>
  <si>
    <t>Provizorní zajištění potrubí ve výkopech při křížení s kabelem</t>
  </si>
  <si>
    <t>246</t>
  </si>
  <si>
    <t>460470012</t>
  </si>
  <si>
    <t>Provizorní zajištění kabelů ve výkopech při jejich souběhu</t>
  </si>
  <si>
    <t>248</t>
  </si>
  <si>
    <t>127</t>
  </si>
  <si>
    <t>460490013</t>
  </si>
  <si>
    <t>Krytí kabelů výstražnou fólií šířky 34 cm</t>
  </si>
  <si>
    <t>250</t>
  </si>
  <si>
    <t>210,00+2,00</t>
  </si>
  <si>
    <t>460510402R.C</t>
  </si>
  <si>
    <t>Vyčištění stávajících kabelových trub - chrániček</t>
  </si>
  <si>
    <t>252</t>
  </si>
  <si>
    <t>" chráničky pod komunikací"13,00*3+8,00*5</t>
  </si>
  <si>
    <t>129</t>
  </si>
  <si>
    <t>460520163</t>
  </si>
  <si>
    <t>Montáž trubek ochranných plastových tuhých D do 90 mm uložených do rýhy</t>
  </si>
  <si>
    <t>254</t>
  </si>
  <si>
    <t>"Korugovaná trubka 50 mm" 30,00</t>
  </si>
  <si>
    <t>"Korugovaná trubka 75 mm" 30,00</t>
  </si>
  <si>
    <t>460520164</t>
  </si>
  <si>
    <t>Montáž trubek ochranných plastových tuhých D do 110 mm uložených do rýhy</t>
  </si>
  <si>
    <t>"Korugovaná trubka 110 mm" 210,00</t>
  </si>
  <si>
    <t>131</t>
  </si>
  <si>
    <t>34571351</t>
  </si>
  <si>
    <t>trubka elektroinstalační ohebná dvouplášťová korugovaná (chránička) D 41/50mm, HDPE+LDPE</t>
  </si>
  <si>
    <t>258</t>
  </si>
  <si>
    <t>"50mm" 30,00</t>
  </si>
  <si>
    <t>34571353</t>
  </si>
  <si>
    <t>trubka elektroinstalační ohebná dvouplášťová korugovaná (chránička) D 61/75mm, HDPE+LDPE</t>
  </si>
  <si>
    <t>260</t>
  </si>
  <si>
    <t>"75mm" 30,00</t>
  </si>
  <si>
    <t>133</t>
  </si>
  <si>
    <t>34571355</t>
  </si>
  <si>
    <t>trubka elektroinstalační ohebná dvouplášťová korugovaná (chránička) D 94/110mm, HDPE+LDPE</t>
  </si>
  <si>
    <t>262</t>
  </si>
  <si>
    <t>"110 mm" 210,00</t>
  </si>
  <si>
    <t>460560144</t>
  </si>
  <si>
    <t>Zásyp rýh ručně šířky 35 cm, hloubky 60 cm, z horniny třídy 4</t>
  </si>
  <si>
    <t>264</t>
  </si>
  <si>
    <t>VRN</t>
  </si>
  <si>
    <t>Vedlejší rozpočtové náklady</t>
  </si>
  <si>
    <t>135</t>
  </si>
  <si>
    <t>012002000</t>
  </si>
  <si>
    <t>Geodetické práce_skutečné zaměření stavu</t>
  </si>
  <si>
    <t>soubor</t>
  </si>
  <si>
    <t>266</t>
  </si>
  <si>
    <t>460010025</t>
  </si>
  <si>
    <t>Vytyčení trasy inženýrských sítí v zastavěném prostoru</t>
  </si>
  <si>
    <t>km</t>
  </si>
  <si>
    <t>268</t>
  </si>
  <si>
    <t>VRN1</t>
  </si>
  <si>
    <t>Průzkumné, geodetické a projektové práce</t>
  </si>
  <si>
    <t>137</t>
  </si>
  <si>
    <t>013244000</t>
  </si>
  <si>
    <t>Realizační dokumentace stavby</t>
  </si>
  <si>
    <t>270</t>
  </si>
  <si>
    <t>013254000</t>
  </si>
  <si>
    <t>Dokumentace skutečného provedení stavby</t>
  </si>
  <si>
    <t>272</t>
  </si>
  <si>
    <t>139</t>
  </si>
  <si>
    <t>013294000R</t>
  </si>
  <si>
    <t>Realizační inženýring</t>
  </si>
  <si>
    <t>274</t>
  </si>
  <si>
    <t>013303000R</t>
  </si>
  <si>
    <t>Definice DŘ vč. nahrání do řadiče (pro řízení křižovatek SSZ)</t>
  </si>
  <si>
    <t>Soubor</t>
  </si>
  <si>
    <t>276</t>
  </si>
  <si>
    <t>141</t>
  </si>
  <si>
    <t>013314000R</t>
  </si>
  <si>
    <t>Dálková správa SSZ ( HW  a SW zajištění plnohodnotné dálkové správy SSZ)</t>
  </si>
  <si>
    <t>278</t>
  </si>
  <si>
    <t>VRN4</t>
  </si>
  <si>
    <t>Inženýrská činnost</t>
  </si>
  <si>
    <t>044002000</t>
  </si>
  <si>
    <t>Revize</t>
  </si>
  <si>
    <t>280</t>
  </si>
  <si>
    <t>VRN8</t>
  </si>
  <si>
    <t>Přesun stavebních kapacit</t>
  </si>
  <si>
    <t>143</t>
  </si>
  <si>
    <t>081002000</t>
  </si>
  <si>
    <t>Doprava zaměstnanců a materiálu na stavbu</t>
  </si>
  <si>
    <t>282</t>
  </si>
  <si>
    <t>082002000</t>
  </si>
  <si>
    <t>Stravné, nocležné</t>
  </si>
  <si>
    <t>284</t>
  </si>
  <si>
    <t>145</t>
  </si>
  <si>
    <t>901R</t>
  </si>
  <si>
    <t>Spojovací materiál</t>
  </si>
  <si>
    <t>286</t>
  </si>
  <si>
    <t>094002000</t>
  </si>
  <si>
    <t>Ostatní náklady  - montážní plošina</t>
  </si>
  <si>
    <t>hod</t>
  </si>
  <si>
    <t>288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</si>
</sst>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2020_10_18PDPS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SO 401 - Dynamické řízení SSZ křižovatky I/35-Mařákova v Litomyšli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30. 11. 2020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Litomyšl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JTS CZ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24.7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401 - Dynamické řízení...'!J30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'SO 401 - Dynamické řízení...'!P129</f>
        <v>0</v>
      </c>
      <c r="AV95" s="128">
        <f>'SO 401 - Dynamické řízení...'!J33</f>
        <v>0</v>
      </c>
      <c r="AW95" s="128">
        <f>'SO 401 - Dynamické řízení...'!J34</f>
        <v>0</v>
      </c>
      <c r="AX95" s="128">
        <f>'SO 401 - Dynamické řízení...'!J35</f>
        <v>0</v>
      </c>
      <c r="AY95" s="128">
        <f>'SO 401 - Dynamické řízení...'!J36</f>
        <v>0</v>
      </c>
      <c r="AZ95" s="128">
        <f>'SO 401 - Dynamické řízení...'!F33</f>
        <v>0</v>
      </c>
      <c r="BA95" s="128">
        <f>'SO 401 - Dynamické řízení...'!F34</f>
        <v>0</v>
      </c>
      <c r="BB95" s="128">
        <f>'SO 401 - Dynamické řízení...'!F35</f>
        <v>0</v>
      </c>
      <c r="BC95" s="128">
        <f>'SO 401 - Dynamické řízení...'!F36</f>
        <v>0</v>
      </c>
      <c r="BD95" s="130">
        <f>'SO 401 - Dynamické řízení...'!F37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401 - Dynamické říze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87</v>
      </c>
    </row>
    <row r="4" spans="2:46" s="1" customFormat="1" ht="24.95" customHeight="1">
      <c r="B4" s="20"/>
      <c r="D4" s="136" t="s">
        <v>88</v>
      </c>
      <c r="I4" s="132"/>
      <c r="L4" s="20"/>
      <c r="M4" s="137" t="s">
        <v>10</v>
      </c>
      <c r="AT4" s="17" t="s">
        <v>4</v>
      </c>
    </row>
    <row r="5" spans="2:12" s="1" customFormat="1" ht="6.95" customHeight="1">
      <c r="B5" s="20"/>
      <c r="I5" s="132"/>
      <c r="L5" s="20"/>
    </row>
    <row r="6" spans="2:12" s="1" customFormat="1" ht="12" customHeight="1">
      <c r="B6" s="20"/>
      <c r="D6" s="138" t="s">
        <v>16</v>
      </c>
      <c r="I6" s="132"/>
      <c r="L6" s="20"/>
    </row>
    <row r="7" spans="2:12" s="1" customFormat="1" ht="16.5" customHeight="1">
      <c r="B7" s="20"/>
      <c r="E7" s="139" t="str">
        <f>'Rekapitulace stavby'!K6</f>
        <v>SO 401 - Dynamické řízení SSZ křižovatky I/35-Mařákova v Litomyšli</v>
      </c>
      <c r="F7" s="138"/>
      <c r="G7" s="138"/>
      <c r="H7" s="138"/>
      <c r="I7" s="132"/>
      <c r="L7" s="20"/>
    </row>
    <row r="8" spans="1:31" s="2" customFormat="1" ht="12" customHeight="1">
      <c r="A8" s="38"/>
      <c r="B8" s="44"/>
      <c r="C8" s="38"/>
      <c r="D8" s="138" t="s">
        <v>89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1" t="s">
        <v>17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8" t="s">
        <v>20</v>
      </c>
      <c r="E12" s="38"/>
      <c r="F12" s="142" t="s">
        <v>90</v>
      </c>
      <c r="G12" s="38"/>
      <c r="H12" s="38"/>
      <c r="I12" s="143" t="s">
        <v>22</v>
      </c>
      <c r="J12" s="144" t="str">
        <f>'Rekapitulace stavby'!AN8</f>
        <v>30. 11. 2020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tr">
        <f>IF('Rekapitulace stavby'!E11="","",'Rekapitulace stavby'!E11)</f>
        <v>Město Litomyšl</v>
      </c>
      <c r="F15" s="38"/>
      <c r="G15" s="38"/>
      <c r="H15" s="38"/>
      <c r="I15" s="143" t="s">
        <v>27</v>
      </c>
      <c r="J15" s="142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8" t="s">
        <v>28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8" t="s">
        <v>30</v>
      </c>
      <c r="E20" s="38"/>
      <c r="F20" s="38"/>
      <c r="G20" s="38"/>
      <c r="H20" s="38"/>
      <c r="I20" s="143" t="s">
        <v>25</v>
      </c>
      <c r="J20" s="142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">
        <v>91</v>
      </c>
      <c r="F21" s="38"/>
      <c r="G21" s="38"/>
      <c r="H21" s="38"/>
      <c r="I21" s="143" t="s">
        <v>27</v>
      </c>
      <c r="J21" s="142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8" t="s">
        <v>35</v>
      </c>
      <c r="E23" s="38"/>
      <c r="F23" s="38"/>
      <c r="G23" s="38"/>
      <c r="H23" s="38"/>
      <c r="I23" s="143" t="s">
        <v>25</v>
      </c>
      <c r="J23" s="142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">
        <v>92</v>
      </c>
      <c r="F24" s="38"/>
      <c r="G24" s="38"/>
      <c r="H24" s="38"/>
      <c r="I24" s="143" t="s">
        <v>27</v>
      </c>
      <c r="J24" s="142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8" t="s">
        <v>36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140"/>
      <c r="J30" s="153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1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5" t="s">
        <v>38</v>
      </c>
      <c r="J32" s="154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6" t="s">
        <v>41</v>
      </c>
      <c r="E33" s="138" t="s">
        <v>42</v>
      </c>
      <c r="F33" s="157">
        <f>ROUND((SUM(BE129:BE409)),2)</f>
        <v>0</v>
      </c>
      <c r="G33" s="38"/>
      <c r="H33" s="38"/>
      <c r="I33" s="158">
        <v>0.21</v>
      </c>
      <c r="J33" s="157">
        <f>ROUND(((SUM(BE129:BE409))*I33),2)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8" t="s">
        <v>43</v>
      </c>
      <c r="F34" s="157">
        <f>ROUND((SUM(BF129:BF409)),2)</f>
        <v>0</v>
      </c>
      <c r="G34" s="38"/>
      <c r="H34" s="38"/>
      <c r="I34" s="158">
        <v>0.15</v>
      </c>
      <c r="J34" s="157">
        <f>ROUND(((SUM(BF129:BF409))*I34),2)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8" t="s">
        <v>44</v>
      </c>
      <c r="F35" s="157">
        <f>ROUND((SUM(BG129:BG409)),2)</f>
        <v>0</v>
      </c>
      <c r="G35" s="38"/>
      <c r="H35" s="38"/>
      <c r="I35" s="158">
        <v>0.21</v>
      </c>
      <c r="J35" s="157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8" t="s">
        <v>45</v>
      </c>
      <c r="F36" s="157">
        <f>ROUND((SUM(BH129:BH409)),2)</f>
        <v>0</v>
      </c>
      <c r="G36" s="38"/>
      <c r="H36" s="38"/>
      <c r="I36" s="158">
        <v>0.15</v>
      </c>
      <c r="J36" s="157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46</v>
      </c>
      <c r="F37" s="157">
        <f>ROUND((SUM(BI129:BI409)),2)</f>
        <v>0</v>
      </c>
      <c r="G37" s="38"/>
      <c r="H37" s="38"/>
      <c r="I37" s="158">
        <v>0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0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4"/>
      <c r="J39" s="165">
        <f>SUM(J30:J37)</f>
        <v>0</v>
      </c>
      <c r="K39" s="166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2"/>
      <c r="L41" s="20"/>
    </row>
    <row r="42" spans="2:12" s="1" customFormat="1" ht="14.4" customHeight="1">
      <c r="B42" s="20"/>
      <c r="I42" s="132"/>
      <c r="L42" s="20"/>
    </row>
    <row r="43" spans="2:12" s="1" customFormat="1" ht="14.4" customHeight="1">
      <c r="B43" s="20"/>
      <c r="I43" s="132"/>
      <c r="L43" s="20"/>
    </row>
    <row r="44" spans="2:12" s="1" customFormat="1" ht="14.4" customHeight="1">
      <c r="B44" s="20"/>
      <c r="I44" s="132"/>
      <c r="L44" s="20"/>
    </row>
    <row r="45" spans="2:12" s="1" customFormat="1" ht="14.4" customHeight="1">
      <c r="B45" s="20"/>
      <c r="I45" s="132"/>
      <c r="L45" s="20"/>
    </row>
    <row r="46" spans="2:12" s="1" customFormat="1" ht="14.4" customHeight="1">
      <c r="B46" s="20"/>
      <c r="I46" s="132"/>
      <c r="L46" s="20"/>
    </row>
    <row r="47" spans="2:12" s="1" customFormat="1" ht="14.4" customHeight="1">
      <c r="B47" s="20"/>
      <c r="I47" s="132"/>
      <c r="L47" s="20"/>
    </row>
    <row r="48" spans="2:12" s="1" customFormat="1" ht="14.4" customHeight="1">
      <c r="B48" s="20"/>
      <c r="I48" s="132"/>
      <c r="L48" s="20"/>
    </row>
    <row r="49" spans="2:12" s="1" customFormat="1" ht="14.4" customHeight="1">
      <c r="B49" s="20"/>
      <c r="I49" s="132"/>
      <c r="L49" s="20"/>
    </row>
    <row r="50" spans="2:12" s="2" customFormat="1" ht="14.4" customHeight="1">
      <c r="B50" s="63"/>
      <c r="D50" s="167" t="s">
        <v>50</v>
      </c>
      <c r="E50" s="168"/>
      <c r="F50" s="168"/>
      <c r="G50" s="167" t="s">
        <v>51</v>
      </c>
      <c r="H50" s="168"/>
      <c r="I50" s="169"/>
      <c r="J50" s="168"/>
      <c r="K50" s="16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0" t="s">
        <v>52</v>
      </c>
      <c r="E61" s="171"/>
      <c r="F61" s="172" t="s">
        <v>53</v>
      </c>
      <c r="G61" s="170" t="s">
        <v>52</v>
      </c>
      <c r="H61" s="171"/>
      <c r="I61" s="173"/>
      <c r="J61" s="174" t="s">
        <v>53</v>
      </c>
      <c r="K61" s="171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7" t="s">
        <v>54</v>
      </c>
      <c r="E65" s="175"/>
      <c r="F65" s="175"/>
      <c r="G65" s="167" t="s">
        <v>55</v>
      </c>
      <c r="H65" s="175"/>
      <c r="I65" s="176"/>
      <c r="J65" s="175"/>
      <c r="K65" s="17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0" t="s">
        <v>52</v>
      </c>
      <c r="E76" s="171"/>
      <c r="F76" s="172" t="s">
        <v>53</v>
      </c>
      <c r="G76" s="170" t="s">
        <v>52</v>
      </c>
      <c r="H76" s="171"/>
      <c r="I76" s="173"/>
      <c r="J76" s="174" t="s">
        <v>53</v>
      </c>
      <c r="K76" s="171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7"/>
      <c r="C77" s="178"/>
      <c r="D77" s="178"/>
      <c r="E77" s="178"/>
      <c r="F77" s="178"/>
      <c r="G77" s="178"/>
      <c r="H77" s="178"/>
      <c r="I77" s="179"/>
      <c r="J77" s="178"/>
      <c r="K77" s="178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0"/>
      <c r="C81" s="181"/>
      <c r="D81" s="181"/>
      <c r="E81" s="181"/>
      <c r="F81" s="181"/>
      <c r="G81" s="181"/>
      <c r="H81" s="181"/>
      <c r="I81" s="182"/>
      <c r="J81" s="181"/>
      <c r="K81" s="181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SO 401 - Dynamické řízení SSZ křižovatky I/35-Mařákova v Litomyšli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401 - Dynamické řízení SSZ křižovatky I/35-Mařákova v Litomyšli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Litomyšl</v>
      </c>
      <c r="G89" s="40"/>
      <c r="H89" s="40"/>
      <c r="I89" s="143" t="s">
        <v>22</v>
      </c>
      <c r="J89" s="79" t="str">
        <f>IF(J12="","",J12)</f>
        <v>30. 11. 2020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54.45" customHeight="1">
      <c r="A91" s="38"/>
      <c r="B91" s="39"/>
      <c r="C91" s="32" t="s">
        <v>24</v>
      </c>
      <c r="D91" s="40"/>
      <c r="E91" s="40"/>
      <c r="F91" s="27" t="str">
        <f>E15</f>
        <v>Město Litomyšl</v>
      </c>
      <c r="G91" s="40"/>
      <c r="H91" s="40"/>
      <c r="I91" s="143" t="s">
        <v>30</v>
      </c>
      <c r="J91" s="36" t="str">
        <f>E21</f>
        <v>JTS CZ s.r.o., Husova 1712, 250 01 Brandýs nad Lab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3" t="s">
        <v>35</v>
      </c>
      <c r="J92" s="36" t="str">
        <f>E24</f>
        <v>Jansa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94</v>
      </c>
      <c r="D94" s="185"/>
      <c r="E94" s="185"/>
      <c r="F94" s="185"/>
      <c r="G94" s="185"/>
      <c r="H94" s="185"/>
      <c r="I94" s="186"/>
      <c r="J94" s="187" t="s">
        <v>95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96</v>
      </c>
      <c r="D96" s="40"/>
      <c r="E96" s="40"/>
      <c r="F96" s="40"/>
      <c r="G96" s="40"/>
      <c r="H96" s="40"/>
      <c r="I96" s="1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89"/>
      <c r="C97" s="190"/>
      <c r="D97" s="191" t="s">
        <v>98</v>
      </c>
      <c r="E97" s="192"/>
      <c r="F97" s="192"/>
      <c r="G97" s="192"/>
      <c r="H97" s="192"/>
      <c r="I97" s="193"/>
      <c r="J97" s="194">
        <f>J130</f>
        <v>0</v>
      </c>
      <c r="K97" s="190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97"/>
      <c r="D98" s="198" t="s">
        <v>99</v>
      </c>
      <c r="E98" s="199"/>
      <c r="F98" s="199"/>
      <c r="G98" s="199"/>
      <c r="H98" s="199"/>
      <c r="I98" s="200"/>
      <c r="J98" s="201">
        <f>J131</f>
        <v>0</v>
      </c>
      <c r="K98" s="197"/>
      <c r="L98" s="20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97"/>
      <c r="D99" s="198" t="s">
        <v>100</v>
      </c>
      <c r="E99" s="199"/>
      <c r="F99" s="199"/>
      <c r="G99" s="199"/>
      <c r="H99" s="199"/>
      <c r="I99" s="200"/>
      <c r="J99" s="201">
        <f>J153</f>
        <v>0</v>
      </c>
      <c r="K99" s="197"/>
      <c r="L99" s="20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97"/>
      <c r="D100" s="198" t="s">
        <v>101</v>
      </c>
      <c r="E100" s="199"/>
      <c r="F100" s="199"/>
      <c r="G100" s="199"/>
      <c r="H100" s="199"/>
      <c r="I100" s="200"/>
      <c r="J100" s="201">
        <f>J186</f>
        <v>0</v>
      </c>
      <c r="K100" s="197"/>
      <c r="L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97"/>
      <c r="D101" s="198" t="s">
        <v>102</v>
      </c>
      <c r="E101" s="199"/>
      <c r="F101" s="199"/>
      <c r="G101" s="199"/>
      <c r="H101" s="199"/>
      <c r="I101" s="200"/>
      <c r="J101" s="201">
        <f>J212</f>
        <v>0</v>
      </c>
      <c r="K101" s="197"/>
      <c r="L101" s="20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103</v>
      </c>
      <c r="E102" s="192"/>
      <c r="F102" s="192"/>
      <c r="G102" s="192"/>
      <c r="H102" s="192"/>
      <c r="I102" s="193"/>
      <c r="J102" s="194">
        <f>J221</f>
        <v>0</v>
      </c>
      <c r="K102" s="190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6"/>
      <c r="C103" s="197"/>
      <c r="D103" s="198" t="s">
        <v>104</v>
      </c>
      <c r="E103" s="199"/>
      <c r="F103" s="199"/>
      <c r="G103" s="199"/>
      <c r="H103" s="199"/>
      <c r="I103" s="200"/>
      <c r="J103" s="201">
        <f>J222</f>
        <v>0</v>
      </c>
      <c r="K103" s="197"/>
      <c r="L103" s="20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97"/>
      <c r="D104" s="198" t="s">
        <v>105</v>
      </c>
      <c r="E104" s="199"/>
      <c r="F104" s="199"/>
      <c r="G104" s="199"/>
      <c r="H104" s="199"/>
      <c r="I104" s="200"/>
      <c r="J104" s="201">
        <f>J253</f>
        <v>0</v>
      </c>
      <c r="K104" s="197"/>
      <c r="L104" s="20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97"/>
      <c r="D105" s="198" t="s">
        <v>106</v>
      </c>
      <c r="E105" s="199"/>
      <c r="F105" s="199"/>
      <c r="G105" s="199"/>
      <c r="H105" s="199"/>
      <c r="I105" s="200"/>
      <c r="J105" s="201">
        <f>J343</f>
        <v>0</v>
      </c>
      <c r="K105" s="197"/>
      <c r="L105" s="20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107</v>
      </c>
      <c r="E106" s="192"/>
      <c r="F106" s="192"/>
      <c r="G106" s="192"/>
      <c r="H106" s="192"/>
      <c r="I106" s="193"/>
      <c r="J106" s="194">
        <f>J394</f>
        <v>0</v>
      </c>
      <c r="K106" s="190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6"/>
      <c r="C107" s="197"/>
      <c r="D107" s="198" t="s">
        <v>108</v>
      </c>
      <c r="E107" s="199"/>
      <c r="F107" s="199"/>
      <c r="G107" s="199"/>
      <c r="H107" s="199"/>
      <c r="I107" s="200"/>
      <c r="J107" s="201">
        <f>J397</f>
        <v>0</v>
      </c>
      <c r="K107" s="197"/>
      <c r="L107" s="20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97"/>
      <c r="D108" s="198" t="s">
        <v>109</v>
      </c>
      <c r="E108" s="199"/>
      <c r="F108" s="199"/>
      <c r="G108" s="199"/>
      <c r="H108" s="199"/>
      <c r="I108" s="200"/>
      <c r="J108" s="201">
        <f>J403</f>
        <v>0</v>
      </c>
      <c r="K108" s="197"/>
      <c r="L108" s="20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97"/>
      <c r="D109" s="198" t="s">
        <v>110</v>
      </c>
      <c r="E109" s="199"/>
      <c r="F109" s="199"/>
      <c r="G109" s="199"/>
      <c r="H109" s="199"/>
      <c r="I109" s="200"/>
      <c r="J109" s="201">
        <f>J405</f>
        <v>0</v>
      </c>
      <c r="K109" s="197"/>
      <c r="L109" s="20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1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179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182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111</v>
      </c>
      <c r="D116" s="40"/>
      <c r="E116" s="40"/>
      <c r="F116" s="40"/>
      <c r="G116" s="40"/>
      <c r="H116" s="40"/>
      <c r="I116" s="1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1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3" t="str">
        <f>E7</f>
        <v>SO 401 - Dynamické řízení SSZ křižovatky I/35-Mařákova v Litomyšli</v>
      </c>
      <c r="F119" s="32"/>
      <c r="G119" s="32"/>
      <c r="H119" s="32"/>
      <c r="I119" s="1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89</v>
      </c>
      <c r="D120" s="40"/>
      <c r="E120" s="40"/>
      <c r="F120" s="40"/>
      <c r="G120" s="40"/>
      <c r="H120" s="40"/>
      <c r="I120" s="1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401 - Dynamické řízení SSZ křižovatky I/35-Mařákova v Litomyšli</v>
      </c>
      <c r="F121" s="40"/>
      <c r="G121" s="40"/>
      <c r="H121" s="40"/>
      <c r="I121" s="1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Litomyšl</v>
      </c>
      <c r="G123" s="40"/>
      <c r="H123" s="40"/>
      <c r="I123" s="143" t="s">
        <v>22</v>
      </c>
      <c r="J123" s="79" t="str">
        <f>IF(J12="","",J12)</f>
        <v>30. 11. 2020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54.45" customHeight="1">
      <c r="A125" s="38"/>
      <c r="B125" s="39"/>
      <c r="C125" s="32" t="s">
        <v>24</v>
      </c>
      <c r="D125" s="40"/>
      <c r="E125" s="40"/>
      <c r="F125" s="27" t="str">
        <f>E15</f>
        <v>Město Litomyšl</v>
      </c>
      <c r="G125" s="40"/>
      <c r="H125" s="40"/>
      <c r="I125" s="143" t="s">
        <v>30</v>
      </c>
      <c r="J125" s="36" t="str">
        <f>E21</f>
        <v>JTS CZ s.r.o., Husova 1712, 250 01 Brandýs nad Lab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143" t="s">
        <v>35</v>
      </c>
      <c r="J126" s="36" t="str">
        <f>E24</f>
        <v>Jansa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1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03"/>
      <c r="B128" s="204"/>
      <c r="C128" s="205" t="s">
        <v>112</v>
      </c>
      <c r="D128" s="206" t="s">
        <v>62</v>
      </c>
      <c r="E128" s="206" t="s">
        <v>58</v>
      </c>
      <c r="F128" s="206" t="s">
        <v>59</v>
      </c>
      <c r="G128" s="206" t="s">
        <v>113</v>
      </c>
      <c r="H128" s="206" t="s">
        <v>114</v>
      </c>
      <c r="I128" s="207" t="s">
        <v>115</v>
      </c>
      <c r="J128" s="206" t="s">
        <v>95</v>
      </c>
      <c r="K128" s="208" t="s">
        <v>116</v>
      </c>
      <c r="L128" s="209"/>
      <c r="M128" s="100" t="s">
        <v>1</v>
      </c>
      <c r="N128" s="101" t="s">
        <v>41</v>
      </c>
      <c r="O128" s="101" t="s">
        <v>117</v>
      </c>
      <c r="P128" s="101" t="s">
        <v>118</v>
      </c>
      <c r="Q128" s="101" t="s">
        <v>119</v>
      </c>
      <c r="R128" s="101" t="s">
        <v>120</v>
      </c>
      <c r="S128" s="101" t="s">
        <v>121</v>
      </c>
      <c r="T128" s="102" t="s">
        <v>122</v>
      </c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</row>
    <row r="129" spans="1:63" s="2" customFormat="1" ht="22.8" customHeight="1">
      <c r="A129" s="38"/>
      <c r="B129" s="39"/>
      <c r="C129" s="107" t="s">
        <v>123</v>
      </c>
      <c r="D129" s="40"/>
      <c r="E129" s="40"/>
      <c r="F129" s="40"/>
      <c r="G129" s="40"/>
      <c r="H129" s="40"/>
      <c r="I129" s="140"/>
      <c r="J129" s="210">
        <f>BK129</f>
        <v>0</v>
      </c>
      <c r="K129" s="40"/>
      <c r="L129" s="44"/>
      <c r="M129" s="103"/>
      <c r="N129" s="211"/>
      <c r="O129" s="104"/>
      <c r="P129" s="212">
        <f>P130+P221+P394</f>
        <v>0</v>
      </c>
      <c r="Q129" s="104"/>
      <c r="R129" s="212">
        <f>R130+R221+R394</f>
        <v>0</v>
      </c>
      <c r="S129" s="104"/>
      <c r="T129" s="213">
        <f>T130+T221+T394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76</v>
      </c>
      <c r="AU129" s="17" t="s">
        <v>97</v>
      </c>
      <c r="BK129" s="214">
        <f>BK130+BK221+BK394</f>
        <v>0</v>
      </c>
    </row>
    <row r="130" spans="1:63" s="12" customFormat="1" ht="25.9" customHeight="1">
      <c r="A130" s="12"/>
      <c r="B130" s="215"/>
      <c r="C130" s="216"/>
      <c r="D130" s="217" t="s">
        <v>76</v>
      </c>
      <c r="E130" s="218" t="s">
        <v>124</v>
      </c>
      <c r="F130" s="218" t="s">
        <v>125</v>
      </c>
      <c r="G130" s="216"/>
      <c r="H130" s="216"/>
      <c r="I130" s="219"/>
      <c r="J130" s="220">
        <f>BK130</f>
        <v>0</v>
      </c>
      <c r="K130" s="216"/>
      <c r="L130" s="221"/>
      <c r="M130" s="222"/>
      <c r="N130" s="223"/>
      <c r="O130" s="223"/>
      <c r="P130" s="224">
        <f>P131+P153+P186+P212</f>
        <v>0</v>
      </c>
      <c r="Q130" s="223"/>
      <c r="R130" s="224">
        <f>R131+R153+R186+R212</f>
        <v>0</v>
      </c>
      <c r="S130" s="223"/>
      <c r="T130" s="225">
        <f>T131+T153+T186+T212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6" t="s">
        <v>85</v>
      </c>
      <c r="AT130" s="227" t="s">
        <v>76</v>
      </c>
      <c r="AU130" s="227" t="s">
        <v>77</v>
      </c>
      <c r="AY130" s="226" t="s">
        <v>126</v>
      </c>
      <c r="BK130" s="228">
        <f>BK131+BK153+BK186+BK212</f>
        <v>0</v>
      </c>
    </row>
    <row r="131" spans="1:63" s="12" customFormat="1" ht="22.8" customHeight="1">
      <c r="A131" s="12"/>
      <c r="B131" s="215"/>
      <c r="C131" s="216"/>
      <c r="D131" s="217" t="s">
        <v>76</v>
      </c>
      <c r="E131" s="229" t="s">
        <v>85</v>
      </c>
      <c r="F131" s="229" t="s">
        <v>127</v>
      </c>
      <c r="G131" s="216"/>
      <c r="H131" s="216"/>
      <c r="I131" s="219"/>
      <c r="J131" s="230">
        <f>BK131</f>
        <v>0</v>
      </c>
      <c r="K131" s="216"/>
      <c r="L131" s="221"/>
      <c r="M131" s="222"/>
      <c r="N131" s="223"/>
      <c r="O131" s="223"/>
      <c r="P131" s="224">
        <f>SUM(P132:P152)</f>
        <v>0</v>
      </c>
      <c r="Q131" s="223"/>
      <c r="R131" s="224">
        <f>SUM(R132:R152)</f>
        <v>0</v>
      </c>
      <c r="S131" s="223"/>
      <c r="T131" s="225">
        <f>SUM(T132:T152)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6" t="s">
        <v>85</v>
      </c>
      <c r="AT131" s="227" t="s">
        <v>76</v>
      </c>
      <c r="AU131" s="227" t="s">
        <v>85</v>
      </c>
      <c r="AY131" s="226" t="s">
        <v>126</v>
      </c>
      <c r="BK131" s="228">
        <f>SUM(BK132:BK152)</f>
        <v>0</v>
      </c>
    </row>
    <row r="132" spans="1:65" s="2" customFormat="1" ht="21.75" customHeight="1">
      <c r="A132" s="38"/>
      <c r="B132" s="39"/>
      <c r="C132" s="231" t="s">
        <v>85</v>
      </c>
      <c r="D132" s="231" t="s">
        <v>128</v>
      </c>
      <c r="E132" s="232" t="s">
        <v>129</v>
      </c>
      <c r="F132" s="233" t="s">
        <v>130</v>
      </c>
      <c r="G132" s="234" t="s">
        <v>131</v>
      </c>
      <c r="H132" s="235">
        <v>64</v>
      </c>
      <c r="I132" s="236"/>
      <c r="J132" s="237">
        <f>ROUND(I132*H132,2)</f>
        <v>0</v>
      </c>
      <c r="K132" s="233" t="s">
        <v>132</v>
      </c>
      <c r="L132" s="44"/>
      <c r="M132" s="238" t="s">
        <v>1</v>
      </c>
      <c r="N132" s="239" t="s">
        <v>42</v>
      </c>
      <c r="O132" s="91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2" t="s">
        <v>133</v>
      </c>
      <c r="AT132" s="242" t="s">
        <v>128</v>
      </c>
      <c r="AU132" s="242" t="s">
        <v>87</v>
      </c>
      <c r="AY132" s="17" t="s">
        <v>126</v>
      </c>
      <c r="BE132" s="243">
        <f>IF(N132="základní",J132,0)</f>
        <v>0</v>
      </c>
      <c r="BF132" s="243">
        <f>IF(N132="snížená",J132,0)</f>
        <v>0</v>
      </c>
      <c r="BG132" s="243">
        <f>IF(N132="zákl. přenesená",J132,0)</f>
        <v>0</v>
      </c>
      <c r="BH132" s="243">
        <f>IF(N132="sníž. přenesená",J132,0)</f>
        <v>0</v>
      </c>
      <c r="BI132" s="243">
        <f>IF(N132="nulová",J132,0)</f>
        <v>0</v>
      </c>
      <c r="BJ132" s="17" t="s">
        <v>85</v>
      </c>
      <c r="BK132" s="243">
        <f>ROUND(I132*H132,2)</f>
        <v>0</v>
      </c>
      <c r="BL132" s="17" t="s">
        <v>133</v>
      </c>
      <c r="BM132" s="242" t="s">
        <v>87</v>
      </c>
    </row>
    <row r="133" spans="1:51" s="13" customFormat="1" ht="12">
      <c r="A133" s="13"/>
      <c r="B133" s="244"/>
      <c r="C133" s="245"/>
      <c r="D133" s="246" t="s">
        <v>134</v>
      </c>
      <c r="E133" s="247" t="s">
        <v>1</v>
      </c>
      <c r="F133" s="248" t="s">
        <v>135</v>
      </c>
      <c r="G133" s="245"/>
      <c r="H133" s="249">
        <v>54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134</v>
      </c>
      <c r="AU133" s="255" t="s">
        <v>87</v>
      </c>
      <c r="AV133" s="13" t="s">
        <v>87</v>
      </c>
      <c r="AW133" s="13" t="s">
        <v>34</v>
      </c>
      <c r="AX133" s="13" t="s">
        <v>77</v>
      </c>
      <c r="AY133" s="255" t="s">
        <v>126</v>
      </c>
    </row>
    <row r="134" spans="1:51" s="13" customFormat="1" ht="12">
      <c r="A134" s="13"/>
      <c r="B134" s="244"/>
      <c r="C134" s="245"/>
      <c r="D134" s="246" t="s">
        <v>134</v>
      </c>
      <c r="E134" s="247" t="s">
        <v>1</v>
      </c>
      <c r="F134" s="248" t="s">
        <v>136</v>
      </c>
      <c r="G134" s="245"/>
      <c r="H134" s="249">
        <v>10</v>
      </c>
      <c r="I134" s="250"/>
      <c r="J134" s="245"/>
      <c r="K134" s="245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134</v>
      </c>
      <c r="AU134" s="255" t="s">
        <v>87</v>
      </c>
      <c r="AV134" s="13" t="s">
        <v>87</v>
      </c>
      <c r="AW134" s="13" t="s">
        <v>34</v>
      </c>
      <c r="AX134" s="13" t="s">
        <v>77</v>
      </c>
      <c r="AY134" s="255" t="s">
        <v>126</v>
      </c>
    </row>
    <row r="135" spans="1:51" s="14" customFormat="1" ht="12">
      <c r="A135" s="14"/>
      <c r="B135" s="256"/>
      <c r="C135" s="257"/>
      <c r="D135" s="246" t="s">
        <v>134</v>
      </c>
      <c r="E135" s="258" t="s">
        <v>1</v>
      </c>
      <c r="F135" s="259" t="s">
        <v>137</v>
      </c>
      <c r="G135" s="257"/>
      <c r="H135" s="260">
        <v>64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6" t="s">
        <v>134</v>
      </c>
      <c r="AU135" s="266" t="s">
        <v>87</v>
      </c>
      <c r="AV135" s="14" t="s">
        <v>133</v>
      </c>
      <c r="AW135" s="14" t="s">
        <v>34</v>
      </c>
      <c r="AX135" s="14" t="s">
        <v>85</v>
      </c>
      <c r="AY135" s="266" t="s">
        <v>126</v>
      </c>
    </row>
    <row r="136" spans="1:65" s="2" customFormat="1" ht="21.75" customHeight="1">
      <c r="A136" s="38"/>
      <c r="B136" s="39"/>
      <c r="C136" s="231" t="s">
        <v>87</v>
      </c>
      <c r="D136" s="231" t="s">
        <v>128</v>
      </c>
      <c r="E136" s="232" t="s">
        <v>138</v>
      </c>
      <c r="F136" s="233" t="s">
        <v>139</v>
      </c>
      <c r="G136" s="234" t="s">
        <v>140</v>
      </c>
      <c r="H136" s="235">
        <v>1.247</v>
      </c>
      <c r="I136" s="236"/>
      <c r="J136" s="237">
        <f>ROUND(I136*H136,2)</f>
        <v>0</v>
      </c>
      <c r="K136" s="233" t="s">
        <v>132</v>
      </c>
      <c r="L136" s="44"/>
      <c r="M136" s="238" t="s">
        <v>1</v>
      </c>
      <c r="N136" s="239" t="s">
        <v>42</v>
      </c>
      <c r="O136" s="91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2" t="s">
        <v>133</v>
      </c>
      <c r="AT136" s="242" t="s">
        <v>128</v>
      </c>
      <c r="AU136" s="242" t="s">
        <v>87</v>
      </c>
      <c r="AY136" s="17" t="s">
        <v>126</v>
      </c>
      <c r="BE136" s="243">
        <f>IF(N136="základní",J136,0)</f>
        <v>0</v>
      </c>
      <c r="BF136" s="243">
        <f>IF(N136="snížená",J136,0)</f>
        <v>0</v>
      </c>
      <c r="BG136" s="243">
        <f>IF(N136="zákl. přenesená",J136,0)</f>
        <v>0</v>
      </c>
      <c r="BH136" s="243">
        <f>IF(N136="sníž. přenesená",J136,0)</f>
        <v>0</v>
      </c>
      <c r="BI136" s="243">
        <f>IF(N136="nulová",J136,0)</f>
        <v>0</v>
      </c>
      <c r="BJ136" s="17" t="s">
        <v>85</v>
      </c>
      <c r="BK136" s="243">
        <f>ROUND(I136*H136,2)</f>
        <v>0</v>
      </c>
      <c r="BL136" s="17" t="s">
        <v>133</v>
      </c>
      <c r="BM136" s="242" t="s">
        <v>133</v>
      </c>
    </row>
    <row r="137" spans="1:51" s="13" customFormat="1" ht="12">
      <c r="A137" s="13"/>
      <c r="B137" s="244"/>
      <c r="C137" s="245"/>
      <c r="D137" s="246" t="s">
        <v>134</v>
      </c>
      <c r="E137" s="247" t="s">
        <v>1</v>
      </c>
      <c r="F137" s="248" t="s">
        <v>141</v>
      </c>
      <c r="G137" s="245"/>
      <c r="H137" s="249">
        <v>1.247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134</v>
      </c>
      <c r="AU137" s="255" t="s">
        <v>87</v>
      </c>
      <c r="AV137" s="13" t="s">
        <v>87</v>
      </c>
      <c r="AW137" s="13" t="s">
        <v>34</v>
      </c>
      <c r="AX137" s="13" t="s">
        <v>77</v>
      </c>
      <c r="AY137" s="255" t="s">
        <v>126</v>
      </c>
    </row>
    <row r="138" spans="1:51" s="14" customFormat="1" ht="12">
      <c r="A138" s="14"/>
      <c r="B138" s="256"/>
      <c r="C138" s="257"/>
      <c r="D138" s="246" t="s">
        <v>134</v>
      </c>
      <c r="E138" s="258" t="s">
        <v>1</v>
      </c>
      <c r="F138" s="259" t="s">
        <v>137</v>
      </c>
      <c r="G138" s="257"/>
      <c r="H138" s="260">
        <v>1.247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6" t="s">
        <v>134</v>
      </c>
      <c r="AU138" s="266" t="s">
        <v>87</v>
      </c>
      <c r="AV138" s="14" t="s">
        <v>133</v>
      </c>
      <c r="AW138" s="14" t="s">
        <v>34</v>
      </c>
      <c r="AX138" s="14" t="s">
        <v>85</v>
      </c>
      <c r="AY138" s="266" t="s">
        <v>126</v>
      </c>
    </row>
    <row r="139" spans="1:65" s="2" customFormat="1" ht="21.75" customHeight="1">
      <c r="A139" s="38"/>
      <c r="B139" s="39"/>
      <c r="C139" s="231" t="s">
        <v>142</v>
      </c>
      <c r="D139" s="231" t="s">
        <v>128</v>
      </c>
      <c r="E139" s="232" t="s">
        <v>143</v>
      </c>
      <c r="F139" s="233" t="s">
        <v>144</v>
      </c>
      <c r="G139" s="234" t="s">
        <v>131</v>
      </c>
      <c r="H139" s="235">
        <v>101.8</v>
      </c>
      <c r="I139" s="236"/>
      <c r="J139" s="237">
        <f>ROUND(I139*H139,2)</f>
        <v>0</v>
      </c>
      <c r="K139" s="233" t="s">
        <v>132</v>
      </c>
      <c r="L139" s="44"/>
      <c r="M139" s="238" t="s">
        <v>1</v>
      </c>
      <c r="N139" s="239" t="s">
        <v>42</v>
      </c>
      <c r="O139" s="91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2" t="s">
        <v>133</v>
      </c>
      <c r="AT139" s="242" t="s">
        <v>128</v>
      </c>
      <c r="AU139" s="242" t="s">
        <v>87</v>
      </c>
      <c r="AY139" s="17" t="s">
        <v>126</v>
      </c>
      <c r="BE139" s="243">
        <f>IF(N139="základní",J139,0)</f>
        <v>0</v>
      </c>
      <c r="BF139" s="243">
        <f>IF(N139="snížená",J139,0)</f>
        <v>0</v>
      </c>
      <c r="BG139" s="243">
        <f>IF(N139="zákl. přenesená",J139,0)</f>
        <v>0</v>
      </c>
      <c r="BH139" s="243">
        <f>IF(N139="sníž. přenesená",J139,0)</f>
        <v>0</v>
      </c>
      <c r="BI139" s="243">
        <f>IF(N139="nulová",J139,0)</f>
        <v>0</v>
      </c>
      <c r="BJ139" s="17" t="s">
        <v>85</v>
      </c>
      <c r="BK139" s="243">
        <f>ROUND(I139*H139,2)</f>
        <v>0</v>
      </c>
      <c r="BL139" s="17" t="s">
        <v>133</v>
      </c>
      <c r="BM139" s="242" t="s">
        <v>145</v>
      </c>
    </row>
    <row r="140" spans="1:51" s="13" customFormat="1" ht="12">
      <c r="A140" s="13"/>
      <c r="B140" s="244"/>
      <c r="C140" s="245"/>
      <c r="D140" s="246" t="s">
        <v>134</v>
      </c>
      <c r="E140" s="247" t="s">
        <v>1</v>
      </c>
      <c r="F140" s="248" t="s">
        <v>146</v>
      </c>
      <c r="G140" s="245"/>
      <c r="H140" s="249">
        <v>54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134</v>
      </c>
      <c r="AU140" s="255" t="s">
        <v>87</v>
      </c>
      <c r="AV140" s="13" t="s">
        <v>87</v>
      </c>
      <c r="AW140" s="13" t="s">
        <v>34</v>
      </c>
      <c r="AX140" s="13" t="s">
        <v>77</v>
      </c>
      <c r="AY140" s="255" t="s">
        <v>126</v>
      </c>
    </row>
    <row r="141" spans="1:51" s="13" customFormat="1" ht="12">
      <c r="A141" s="13"/>
      <c r="B141" s="244"/>
      <c r="C141" s="245"/>
      <c r="D141" s="246" t="s">
        <v>134</v>
      </c>
      <c r="E141" s="247" t="s">
        <v>1</v>
      </c>
      <c r="F141" s="248" t="s">
        <v>147</v>
      </c>
      <c r="G141" s="245"/>
      <c r="H141" s="249">
        <v>37.8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134</v>
      </c>
      <c r="AU141" s="255" t="s">
        <v>87</v>
      </c>
      <c r="AV141" s="13" t="s">
        <v>87</v>
      </c>
      <c r="AW141" s="13" t="s">
        <v>34</v>
      </c>
      <c r="AX141" s="13" t="s">
        <v>77</v>
      </c>
      <c r="AY141" s="255" t="s">
        <v>126</v>
      </c>
    </row>
    <row r="142" spans="1:51" s="13" customFormat="1" ht="12">
      <c r="A142" s="13"/>
      <c r="B142" s="244"/>
      <c r="C142" s="245"/>
      <c r="D142" s="246" t="s">
        <v>134</v>
      </c>
      <c r="E142" s="247" t="s">
        <v>1</v>
      </c>
      <c r="F142" s="248" t="s">
        <v>136</v>
      </c>
      <c r="G142" s="245"/>
      <c r="H142" s="249">
        <v>10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134</v>
      </c>
      <c r="AU142" s="255" t="s">
        <v>87</v>
      </c>
      <c r="AV142" s="13" t="s">
        <v>87</v>
      </c>
      <c r="AW142" s="13" t="s">
        <v>34</v>
      </c>
      <c r="AX142" s="13" t="s">
        <v>77</v>
      </c>
      <c r="AY142" s="255" t="s">
        <v>126</v>
      </c>
    </row>
    <row r="143" spans="1:51" s="14" customFormat="1" ht="12">
      <c r="A143" s="14"/>
      <c r="B143" s="256"/>
      <c r="C143" s="257"/>
      <c r="D143" s="246" t="s">
        <v>134</v>
      </c>
      <c r="E143" s="258" t="s">
        <v>1</v>
      </c>
      <c r="F143" s="259" t="s">
        <v>137</v>
      </c>
      <c r="G143" s="257"/>
      <c r="H143" s="260">
        <v>101.8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134</v>
      </c>
      <c r="AU143" s="266" t="s">
        <v>87</v>
      </c>
      <c r="AV143" s="14" t="s">
        <v>133</v>
      </c>
      <c r="AW143" s="14" t="s">
        <v>34</v>
      </c>
      <c r="AX143" s="14" t="s">
        <v>85</v>
      </c>
      <c r="AY143" s="266" t="s">
        <v>126</v>
      </c>
    </row>
    <row r="144" spans="1:65" s="2" customFormat="1" ht="21.75" customHeight="1">
      <c r="A144" s="38"/>
      <c r="B144" s="39"/>
      <c r="C144" s="231" t="s">
        <v>133</v>
      </c>
      <c r="D144" s="231" t="s">
        <v>128</v>
      </c>
      <c r="E144" s="232" t="s">
        <v>148</v>
      </c>
      <c r="F144" s="233" t="s">
        <v>149</v>
      </c>
      <c r="G144" s="234" t="s">
        <v>150</v>
      </c>
      <c r="H144" s="235">
        <v>202</v>
      </c>
      <c r="I144" s="236"/>
      <c r="J144" s="237">
        <f>ROUND(I144*H144,2)</f>
        <v>0</v>
      </c>
      <c r="K144" s="233" t="s">
        <v>132</v>
      </c>
      <c r="L144" s="44"/>
      <c r="M144" s="238" t="s">
        <v>1</v>
      </c>
      <c r="N144" s="239" t="s">
        <v>42</v>
      </c>
      <c r="O144" s="91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2" t="s">
        <v>133</v>
      </c>
      <c r="AT144" s="242" t="s">
        <v>128</v>
      </c>
      <c r="AU144" s="242" t="s">
        <v>87</v>
      </c>
      <c r="AY144" s="17" t="s">
        <v>126</v>
      </c>
      <c r="BE144" s="243">
        <f>IF(N144="základní",J144,0)</f>
        <v>0</v>
      </c>
      <c r="BF144" s="243">
        <f>IF(N144="snížená",J144,0)</f>
        <v>0</v>
      </c>
      <c r="BG144" s="243">
        <f>IF(N144="zákl. přenesená",J144,0)</f>
        <v>0</v>
      </c>
      <c r="BH144" s="243">
        <f>IF(N144="sníž. přenesená",J144,0)</f>
        <v>0</v>
      </c>
      <c r="BI144" s="243">
        <f>IF(N144="nulová",J144,0)</f>
        <v>0</v>
      </c>
      <c r="BJ144" s="17" t="s">
        <v>85</v>
      </c>
      <c r="BK144" s="243">
        <f>ROUND(I144*H144,2)</f>
        <v>0</v>
      </c>
      <c r="BL144" s="17" t="s">
        <v>133</v>
      </c>
      <c r="BM144" s="242" t="s">
        <v>151</v>
      </c>
    </row>
    <row r="145" spans="1:51" s="13" customFormat="1" ht="12">
      <c r="A145" s="13"/>
      <c r="B145" s="244"/>
      <c r="C145" s="245"/>
      <c r="D145" s="246" t="s">
        <v>134</v>
      </c>
      <c r="E145" s="247" t="s">
        <v>1</v>
      </c>
      <c r="F145" s="248" t="s">
        <v>152</v>
      </c>
      <c r="G145" s="245"/>
      <c r="H145" s="249">
        <v>166</v>
      </c>
      <c r="I145" s="250"/>
      <c r="J145" s="245"/>
      <c r="K145" s="245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134</v>
      </c>
      <c r="AU145" s="255" t="s">
        <v>87</v>
      </c>
      <c r="AV145" s="13" t="s">
        <v>87</v>
      </c>
      <c r="AW145" s="13" t="s">
        <v>34</v>
      </c>
      <c r="AX145" s="13" t="s">
        <v>77</v>
      </c>
      <c r="AY145" s="255" t="s">
        <v>126</v>
      </c>
    </row>
    <row r="146" spans="1:51" s="13" customFormat="1" ht="12">
      <c r="A146" s="13"/>
      <c r="B146" s="244"/>
      <c r="C146" s="245"/>
      <c r="D146" s="246" t="s">
        <v>134</v>
      </c>
      <c r="E146" s="247" t="s">
        <v>1</v>
      </c>
      <c r="F146" s="248" t="s">
        <v>153</v>
      </c>
      <c r="G146" s="245"/>
      <c r="H146" s="249">
        <v>36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134</v>
      </c>
      <c r="AU146" s="255" t="s">
        <v>87</v>
      </c>
      <c r="AV146" s="13" t="s">
        <v>87</v>
      </c>
      <c r="AW146" s="13" t="s">
        <v>34</v>
      </c>
      <c r="AX146" s="13" t="s">
        <v>77</v>
      </c>
      <c r="AY146" s="255" t="s">
        <v>126</v>
      </c>
    </row>
    <row r="147" spans="1:51" s="14" customFormat="1" ht="12">
      <c r="A147" s="14"/>
      <c r="B147" s="256"/>
      <c r="C147" s="257"/>
      <c r="D147" s="246" t="s">
        <v>134</v>
      </c>
      <c r="E147" s="258" t="s">
        <v>1</v>
      </c>
      <c r="F147" s="259" t="s">
        <v>137</v>
      </c>
      <c r="G147" s="257"/>
      <c r="H147" s="260">
        <v>202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6" t="s">
        <v>134</v>
      </c>
      <c r="AU147" s="266" t="s">
        <v>87</v>
      </c>
      <c r="AV147" s="14" t="s">
        <v>133</v>
      </c>
      <c r="AW147" s="14" t="s">
        <v>34</v>
      </c>
      <c r="AX147" s="14" t="s">
        <v>85</v>
      </c>
      <c r="AY147" s="266" t="s">
        <v>126</v>
      </c>
    </row>
    <row r="148" spans="1:65" s="2" customFormat="1" ht="16.5" customHeight="1">
      <c r="A148" s="38"/>
      <c r="B148" s="39"/>
      <c r="C148" s="267" t="s">
        <v>154</v>
      </c>
      <c r="D148" s="267" t="s">
        <v>155</v>
      </c>
      <c r="E148" s="268" t="s">
        <v>156</v>
      </c>
      <c r="F148" s="269" t="s">
        <v>157</v>
      </c>
      <c r="G148" s="270" t="s">
        <v>158</v>
      </c>
      <c r="H148" s="271">
        <v>7</v>
      </c>
      <c r="I148" s="272"/>
      <c r="J148" s="273">
        <f>ROUND(I148*H148,2)</f>
        <v>0</v>
      </c>
      <c r="K148" s="269" t="s">
        <v>132</v>
      </c>
      <c r="L148" s="274"/>
      <c r="M148" s="275" t="s">
        <v>1</v>
      </c>
      <c r="N148" s="276" t="s">
        <v>42</v>
      </c>
      <c r="O148" s="91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2" t="s">
        <v>151</v>
      </c>
      <c r="AT148" s="242" t="s">
        <v>155</v>
      </c>
      <c r="AU148" s="242" t="s">
        <v>87</v>
      </c>
      <c r="AY148" s="17" t="s">
        <v>126</v>
      </c>
      <c r="BE148" s="243">
        <f>IF(N148="základní",J148,0)</f>
        <v>0</v>
      </c>
      <c r="BF148" s="243">
        <f>IF(N148="snížená",J148,0)</f>
        <v>0</v>
      </c>
      <c r="BG148" s="243">
        <f>IF(N148="zákl. přenesená",J148,0)</f>
        <v>0</v>
      </c>
      <c r="BH148" s="243">
        <f>IF(N148="sníž. přenesená",J148,0)</f>
        <v>0</v>
      </c>
      <c r="BI148" s="243">
        <f>IF(N148="nulová",J148,0)</f>
        <v>0</v>
      </c>
      <c r="BJ148" s="17" t="s">
        <v>85</v>
      </c>
      <c r="BK148" s="243">
        <f>ROUND(I148*H148,2)</f>
        <v>0</v>
      </c>
      <c r="BL148" s="17" t="s">
        <v>133</v>
      </c>
      <c r="BM148" s="242" t="s">
        <v>159</v>
      </c>
    </row>
    <row r="149" spans="1:65" s="2" customFormat="1" ht="21.75" customHeight="1">
      <c r="A149" s="38"/>
      <c r="B149" s="39"/>
      <c r="C149" s="231" t="s">
        <v>145</v>
      </c>
      <c r="D149" s="231" t="s">
        <v>128</v>
      </c>
      <c r="E149" s="232" t="s">
        <v>160</v>
      </c>
      <c r="F149" s="233" t="s">
        <v>161</v>
      </c>
      <c r="G149" s="234" t="s">
        <v>150</v>
      </c>
      <c r="H149" s="235">
        <v>202</v>
      </c>
      <c r="I149" s="236"/>
      <c r="J149" s="237">
        <f>ROUND(I149*H149,2)</f>
        <v>0</v>
      </c>
      <c r="K149" s="233" t="s">
        <v>132</v>
      </c>
      <c r="L149" s="44"/>
      <c r="M149" s="238" t="s">
        <v>1</v>
      </c>
      <c r="N149" s="239" t="s">
        <v>42</v>
      </c>
      <c r="O149" s="91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2" t="s">
        <v>133</v>
      </c>
      <c r="AT149" s="242" t="s">
        <v>128</v>
      </c>
      <c r="AU149" s="242" t="s">
        <v>87</v>
      </c>
      <c r="AY149" s="17" t="s">
        <v>126</v>
      </c>
      <c r="BE149" s="243">
        <f>IF(N149="základní",J149,0)</f>
        <v>0</v>
      </c>
      <c r="BF149" s="243">
        <f>IF(N149="snížená",J149,0)</f>
        <v>0</v>
      </c>
      <c r="BG149" s="243">
        <f>IF(N149="zákl. přenesená",J149,0)</f>
        <v>0</v>
      </c>
      <c r="BH149" s="243">
        <f>IF(N149="sníž. přenesená",J149,0)</f>
        <v>0</v>
      </c>
      <c r="BI149" s="243">
        <f>IF(N149="nulová",J149,0)</f>
        <v>0</v>
      </c>
      <c r="BJ149" s="17" t="s">
        <v>85</v>
      </c>
      <c r="BK149" s="243">
        <f>ROUND(I149*H149,2)</f>
        <v>0</v>
      </c>
      <c r="BL149" s="17" t="s">
        <v>133</v>
      </c>
      <c r="BM149" s="242" t="s">
        <v>162</v>
      </c>
    </row>
    <row r="150" spans="1:51" s="13" customFormat="1" ht="12">
      <c r="A150" s="13"/>
      <c r="B150" s="244"/>
      <c r="C150" s="245"/>
      <c r="D150" s="246" t="s">
        <v>134</v>
      </c>
      <c r="E150" s="247" t="s">
        <v>1</v>
      </c>
      <c r="F150" s="248" t="s">
        <v>163</v>
      </c>
      <c r="G150" s="245"/>
      <c r="H150" s="249">
        <v>166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134</v>
      </c>
      <c r="AU150" s="255" t="s">
        <v>87</v>
      </c>
      <c r="AV150" s="13" t="s">
        <v>87</v>
      </c>
      <c r="AW150" s="13" t="s">
        <v>34</v>
      </c>
      <c r="AX150" s="13" t="s">
        <v>77</v>
      </c>
      <c r="AY150" s="255" t="s">
        <v>126</v>
      </c>
    </row>
    <row r="151" spans="1:51" s="13" customFormat="1" ht="12">
      <c r="A151" s="13"/>
      <c r="B151" s="244"/>
      <c r="C151" s="245"/>
      <c r="D151" s="246" t="s">
        <v>134</v>
      </c>
      <c r="E151" s="247" t="s">
        <v>1</v>
      </c>
      <c r="F151" s="248" t="s">
        <v>164</v>
      </c>
      <c r="G151" s="245"/>
      <c r="H151" s="249">
        <v>36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134</v>
      </c>
      <c r="AU151" s="255" t="s">
        <v>87</v>
      </c>
      <c r="AV151" s="13" t="s">
        <v>87</v>
      </c>
      <c r="AW151" s="13" t="s">
        <v>34</v>
      </c>
      <c r="AX151" s="13" t="s">
        <v>77</v>
      </c>
      <c r="AY151" s="255" t="s">
        <v>126</v>
      </c>
    </row>
    <row r="152" spans="1:51" s="14" customFormat="1" ht="12">
      <c r="A152" s="14"/>
      <c r="B152" s="256"/>
      <c r="C152" s="257"/>
      <c r="D152" s="246" t="s">
        <v>134</v>
      </c>
      <c r="E152" s="258" t="s">
        <v>1</v>
      </c>
      <c r="F152" s="259" t="s">
        <v>137</v>
      </c>
      <c r="G152" s="257"/>
      <c r="H152" s="260">
        <v>202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134</v>
      </c>
      <c r="AU152" s="266" t="s">
        <v>87</v>
      </c>
      <c r="AV152" s="14" t="s">
        <v>133</v>
      </c>
      <c r="AW152" s="14" t="s">
        <v>34</v>
      </c>
      <c r="AX152" s="14" t="s">
        <v>85</v>
      </c>
      <c r="AY152" s="266" t="s">
        <v>126</v>
      </c>
    </row>
    <row r="153" spans="1:63" s="12" customFormat="1" ht="22.8" customHeight="1">
      <c r="A153" s="12"/>
      <c r="B153" s="215"/>
      <c r="C153" s="216"/>
      <c r="D153" s="217" t="s">
        <v>76</v>
      </c>
      <c r="E153" s="229" t="s">
        <v>154</v>
      </c>
      <c r="F153" s="229" t="s">
        <v>165</v>
      </c>
      <c r="G153" s="216"/>
      <c r="H153" s="216"/>
      <c r="I153" s="219"/>
      <c r="J153" s="230">
        <f>BK153</f>
        <v>0</v>
      </c>
      <c r="K153" s="216"/>
      <c r="L153" s="221"/>
      <c r="M153" s="222"/>
      <c r="N153" s="223"/>
      <c r="O153" s="223"/>
      <c r="P153" s="224">
        <f>SUM(P154:P185)</f>
        <v>0</v>
      </c>
      <c r="Q153" s="223"/>
      <c r="R153" s="224">
        <f>SUM(R154:R185)</f>
        <v>0</v>
      </c>
      <c r="S153" s="223"/>
      <c r="T153" s="225">
        <f>SUM(T154:T185)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6" t="s">
        <v>85</v>
      </c>
      <c r="AT153" s="227" t="s">
        <v>76</v>
      </c>
      <c r="AU153" s="227" t="s">
        <v>85</v>
      </c>
      <c r="AY153" s="226" t="s">
        <v>126</v>
      </c>
      <c r="BK153" s="228">
        <f>SUM(BK154:BK185)</f>
        <v>0</v>
      </c>
    </row>
    <row r="154" spans="1:65" s="2" customFormat="1" ht="21.75" customHeight="1">
      <c r="A154" s="38"/>
      <c r="B154" s="39"/>
      <c r="C154" s="231" t="s">
        <v>166</v>
      </c>
      <c r="D154" s="231" t="s">
        <v>128</v>
      </c>
      <c r="E154" s="232" t="s">
        <v>167</v>
      </c>
      <c r="F154" s="233" t="s">
        <v>168</v>
      </c>
      <c r="G154" s="234" t="s">
        <v>150</v>
      </c>
      <c r="H154" s="235">
        <v>65.064</v>
      </c>
      <c r="I154" s="236"/>
      <c r="J154" s="237">
        <f>ROUND(I154*H154,2)</f>
        <v>0</v>
      </c>
      <c r="K154" s="233" t="s">
        <v>132</v>
      </c>
      <c r="L154" s="44"/>
      <c r="M154" s="238" t="s">
        <v>1</v>
      </c>
      <c r="N154" s="239" t="s">
        <v>42</v>
      </c>
      <c r="O154" s="91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2" t="s">
        <v>133</v>
      </c>
      <c r="AT154" s="242" t="s">
        <v>128</v>
      </c>
      <c r="AU154" s="242" t="s">
        <v>87</v>
      </c>
      <c r="AY154" s="17" t="s">
        <v>126</v>
      </c>
      <c r="BE154" s="243">
        <f>IF(N154="základní",J154,0)</f>
        <v>0</v>
      </c>
      <c r="BF154" s="243">
        <f>IF(N154="snížená",J154,0)</f>
        <v>0</v>
      </c>
      <c r="BG154" s="243">
        <f>IF(N154="zákl. přenesená",J154,0)</f>
        <v>0</v>
      </c>
      <c r="BH154" s="243">
        <f>IF(N154="sníž. přenesená",J154,0)</f>
        <v>0</v>
      </c>
      <c r="BI154" s="243">
        <f>IF(N154="nulová",J154,0)</f>
        <v>0</v>
      </c>
      <c r="BJ154" s="17" t="s">
        <v>85</v>
      </c>
      <c r="BK154" s="243">
        <f>ROUND(I154*H154,2)</f>
        <v>0</v>
      </c>
      <c r="BL154" s="17" t="s">
        <v>133</v>
      </c>
      <c r="BM154" s="242" t="s">
        <v>169</v>
      </c>
    </row>
    <row r="155" spans="1:51" s="13" customFormat="1" ht="12">
      <c r="A155" s="13"/>
      <c r="B155" s="244"/>
      <c r="C155" s="245"/>
      <c r="D155" s="246" t="s">
        <v>134</v>
      </c>
      <c r="E155" s="247" t="s">
        <v>1</v>
      </c>
      <c r="F155" s="248" t="s">
        <v>170</v>
      </c>
      <c r="G155" s="245"/>
      <c r="H155" s="249">
        <v>8.264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134</v>
      </c>
      <c r="AU155" s="255" t="s">
        <v>87</v>
      </c>
      <c r="AV155" s="13" t="s">
        <v>87</v>
      </c>
      <c r="AW155" s="13" t="s">
        <v>34</v>
      </c>
      <c r="AX155" s="13" t="s">
        <v>77</v>
      </c>
      <c r="AY155" s="255" t="s">
        <v>126</v>
      </c>
    </row>
    <row r="156" spans="1:51" s="13" customFormat="1" ht="12">
      <c r="A156" s="13"/>
      <c r="B156" s="244"/>
      <c r="C156" s="245"/>
      <c r="D156" s="246" t="s">
        <v>134</v>
      </c>
      <c r="E156" s="247" t="s">
        <v>1</v>
      </c>
      <c r="F156" s="248" t="s">
        <v>171</v>
      </c>
      <c r="G156" s="245"/>
      <c r="H156" s="249">
        <v>8.8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134</v>
      </c>
      <c r="AU156" s="255" t="s">
        <v>87</v>
      </c>
      <c r="AV156" s="13" t="s">
        <v>87</v>
      </c>
      <c r="AW156" s="13" t="s">
        <v>34</v>
      </c>
      <c r="AX156" s="13" t="s">
        <v>77</v>
      </c>
      <c r="AY156" s="255" t="s">
        <v>126</v>
      </c>
    </row>
    <row r="157" spans="1:51" s="13" customFormat="1" ht="12">
      <c r="A157" s="13"/>
      <c r="B157" s="244"/>
      <c r="C157" s="245"/>
      <c r="D157" s="246" t="s">
        <v>134</v>
      </c>
      <c r="E157" s="247" t="s">
        <v>1</v>
      </c>
      <c r="F157" s="248" t="s">
        <v>172</v>
      </c>
      <c r="G157" s="245"/>
      <c r="H157" s="249">
        <v>13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134</v>
      </c>
      <c r="AU157" s="255" t="s">
        <v>87</v>
      </c>
      <c r="AV157" s="13" t="s">
        <v>87</v>
      </c>
      <c r="AW157" s="13" t="s">
        <v>34</v>
      </c>
      <c r="AX157" s="13" t="s">
        <v>77</v>
      </c>
      <c r="AY157" s="255" t="s">
        <v>126</v>
      </c>
    </row>
    <row r="158" spans="1:51" s="13" customFormat="1" ht="12">
      <c r="A158" s="13"/>
      <c r="B158" s="244"/>
      <c r="C158" s="245"/>
      <c r="D158" s="246" t="s">
        <v>134</v>
      </c>
      <c r="E158" s="247" t="s">
        <v>1</v>
      </c>
      <c r="F158" s="248" t="s">
        <v>173</v>
      </c>
      <c r="G158" s="245"/>
      <c r="H158" s="249">
        <v>4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134</v>
      </c>
      <c r="AU158" s="255" t="s">
        <v>87</v>
      </c>
      <c r="AV158" s="13" t="s">
        <v>87</v>
      </c>
      <c r="AW158" s="13" t="s">
        <v>34</v>
      </c>
      <c r="AX158" s="13" t="s">
        <v>77</v>
      </c>
      <c r="AY158" s="255" t="s">
        <v>126</v>
      </c>
    </row>
    <row r="159" spans="1:51" s="13" customFormat="1" ht="12">
      <c r="A159" s="13"/>
      <c r="B159" s="244"/>
      <c r="C159" s="245"/>
      <c r="D159" s="246" t="s">
        <v>134</v>
      </c>
      <c r="E159" s="247" t="s">
        <v>1</v>
      </c>
      <c r="F159" s="248" t="s">
        <v>174</v>
      </c>
      <c r="G159" s="245"/>
      <c r="H159" s="249">
        <v>5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134</v>
      </c>
      <c r="AU159" s="255" t="s">
        <v>87</v>
      </c>
      <c r="AV159" s="13" t="s">
        <v>87</v>
      </c>
      <c r="AW159" s="13" t="s">
        <v>34</v>
      </c>
      <c r="AX159" s="13" t="s">
        <v>77</v>
      </c>
      <c r="AY159" s="255" t="s">
        <v>126</v>
      </c>
    </row>
    <row r="160" spans="1:51" s="13" customFormat="1" ht="12">
      <c r="A160" s="13"/>
      <c r="B160" s="244"/>
      <c r="C160" s="245"/>
      <c r="D160" s="246" t="s">
        <v>134</v>
      </c>
      <c r="E160" s="247" t="s">
        <v>1</v>
      </c>
      <c r="F160" s="248" t="s">
        <v>175</v>
      </c>
      <c r="G160" s="245"/>
      <c r="H160" s="249">
        <v>26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134</v>
      </c>
      <c r="AU160" s="255" t="s">
        <v>87</v>
      </c>
      <c r="AV160" s="13" t="s">
        <v>87</v>
      </c>
      <c r="AW160" s="13" t="s">
        <v>34</v>
      </c>
      <c r="AX160" s="13" t="s">
        <v>77</v>
      </c>
      <c r="AY160" s="255" t="s">
        <v>126</v>
      </c>
    </row>
    <row r="161" spans="1:51" s="14" customFormat="1" ht="12">
      <c r="A161" s="14"/>
      <c r="B161" s="256"/>
      <c r="C161" s="257"/>
      <c r="D161" s="246" t="s">
        <v>134</v>
      </c>
      <c r="E161" s="258" t="s">
        <v>1</v>
      </c>
      <c r="F161" s="259" t="s">
        <v>137</v>
      </c>
      <c r="G161" s="257"/>
      <c r="H161" s="260">
        <v>65.064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6" t="s">
        <v>134</v>
      </c>
      <c r="AU161" s="266" t="s">
        <v>87</v>
      </c>
      <c r="AV161" s="14" t="s">
        <v>133</v>
      </c>
      <c r="AW161" s="14" t="s">
        <v>34</v>
      </c>
      <c r="AX161" s="14" t="s">
        <v>85</v>
      </c>
      <c r="AY161" s="266" t="s">
        <v>126</v>
      </c>
    </row>
    <row r="162" spans="1:65" s="2" customFormat="1" ht="21.75" customHeight="1">
      <c r="A162" s="38"/>
      <c r="B162" s="39"/>
      <c r="C162" s="231" t="s">
        <v>151</v>
      </c>
      <c r="D162" s="231" t="s">
        <v>128</v>
      </c>
      <c r="E162" s="232" t="s">
        <v>176</v>
      </c>
      <c r="F162" s="233" t="s">
        <v>177</v>
      </c>
      <c r="G162" s="234" t="s">
        <v>150</v>
      </c>
      <c r="H162" s="235">
        <v>65.064</v>
      </c>
      <c r="I162" s="236"/>
      <c r="J162" s="237">
        <f>ROUND(I162*H162,2)</f>
        <v>0</v>
      </c>
      <c r="K162" s="233" t="s">
        <v>132</v>
      </c>
      <c r="L162" s="44"/>
      <c r="M162" s="238" t="s">
        <v>1</v>
      </c>
      <c r="N162" s="239" t="s">
        <v>42</v>
      </c>
      <c r="O162" s="91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2" t="s">
        <v>133</v>
      </c>
      <c r="AT162" s="242" t="s">
        <v>128</v>
      </c>
      <c r="AU162" s="242" t="s">
        <v>87</v>
      </c>
      <c r="AY162" s="17" t="s">
        <v>126</v>
      </c>
      <c r="BE162" s="243">
        <f>IF(N162="základní",J162,0)</f>
        <v>0</v>
      </c>
      <c r="BF162" s="243">
        <f>IF(N162="snížená",J162,0)</f>
        <v>0</v>
      </c>
      <c r="BG162" s="243">
        <f>IF(N162="zákl. přenesená",J162,0)</f>
        <v>0</v>
      </c>
      <c r="BH162" s="243">
        <f>IF(N162="sníž. přenesená",J162,0)</f>
        <v>0</v>
      </c>
      <c r="BI162" s="243">
        <f>IF(N162="nulová",J162,0)</f>
        <v>0</v>
      </c>
      <c r="BJ162" s="17" t="s">
        <v>85</v>
      </c>
      <c r="BK162" s="243">
        <f>ROUND(I162*H162,2)</f>
        <v>0</v>
      </c>
      <c r="BL162" s="17" t="s">
        <v>133</v>
      </c>
      <c r="BM162" s="242" t="s">
        <v>178</v>
      </c>
    </row>
    <row r="163" spans="1:51" s="13" customFormat="1" ht="12">
      <c r="A163" s="13"/>
      <c r="B163" s="244"/>
      <c r="C163" s="245"/>
      <c r="D163" s="246" t="s">
        <v>134</v>
      </c>
      <c r="E163" s="247" t="s">
        <v>1</v>
      </c>
      <c r="F163" s="248" t="s">
        <v>179</v>
      </c>
      <c r="G163" s="245"/>
      <c r="H163" s="249">
        <v>65.064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134</v>
      </c>
      <c r="AU163" s="255" t="s">
        <v>87</v>
      </c>
      <c r="AV163" s="13" t="s">
        <v>87</v>
      </c>
      <c r="AW163" s="13" t="s">
        <v>34</v>
      </c>
      <c r="AX163" s="13" t="s">
        <v>77</v>
      </c>
      <c r="AY163" s="255" t="s">
        <v>126</v>
      </c>
    </row>
    <row r="164" spans="1:51" s="14" customFormat="1" ht="12">
      <c r="A164" s="14"/>
      <c r="B164" s="256"/>
      <c r="C164" s="257"/>
      <c r="D164" s="246" t="s">
        <v>134</v>
      </c>
      <c r="E164" s="258" t="s">
        <v>1</v>
      </c>
      <c r="F164" s="259" t="s">
        <v>137</v>
      </c>
      <c r="G164" s="257"/>
      <c r="H164" s="260">
        <v>65.064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134</v>
      </c>
      <c r="AU164" s="266" t="s">
        <v>87</v>
      </c>
      <c r="AV164" s="14" t="s">
        <v>133</v>
      </c>
      <c r="AW164" s="14" t="s">
        <v>34</v>
      </c>
      <c r="AX164" s="14" t="s">
        <v>85</v>
      </c>
      <c r="AY164" s="266" t="s">
        <v>126</v>
      </c>
    </row>
    <row r="165" spans="1:65" s="2" customFormat="1" ht="21.75" customHeight="1">
      <c r="A165" s="38"/>
      <c r="B165" s="39"/>
      <c r="C165" s="231" t="s">
        <v>180</v>
      </c>
      <c r="D165" s="231" t="s">
        <v>128</v>
      </c>
      <c r="E165" s="232" t="s">
        <v>181</v>
      </c>
      <c r="F165" s="233" t="s">
        <v>182</v>
      </c>
      <c r="G165" s="234" t="s">
        <v>150</v>
      </c>
      <c r="H165" s="235">
        <v>65.064</v>
      </c>
      <c r="I165" s="236"/>
      <c r="J165" s="237">
        <f>ROUND(I165*H165,2)</f>
        <v>0</v>
      </c>
      <c r="K165" s="233" t="s">
        <v>132</v>
      </c>
      <c r="L165" s="44"/>
      <c r="M165" s="238" t="s">
        <v>1</v>
      </c>
      <c r="N165" s="239" t="s">
        <v>42</v>
      </c>
      <c r="O165" s="91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2" t="s">
        <v>133</v>
      </c>
      <c r="AT165" s="242" t="s">
        <v>128</v>
      </c>
      <c r="AU165" s="242" t="s">
        <v>87</v>
      </c>
      <c r="AY165" s="17" t="s">
        <v>126</v>
      </c>
      <c r="BE165" s="243">
        <f>IF(N165="základní",J165,0)</f>
        <v>0</v>
      </c>
      <c r="BF165" s="243">
        <f>IF(N165="snížená",J165,0)</f>
        <v>0</v>
      </c>
      <c r="BG165" s="243">
        <f>IF(N165="zákl. přenesená",J165,0)</f>
        <v>0</v>
      </c>
      <c r="BH165" s="243">
        <f>IF(N165="sníž. přenesená",J165,0)</f>
        <v>0</v>
      </c>
      <c r="BI165" s="243">
        <f>IF(N165="nulová",J165,0)</f>
        <v>0</v>
      </c>
      <c r="BJ165" s="17" t="s">
        <v>85</v>
      </c>
      <c r="BK165" s="243">
        <f>ROUND(I165*H165,2)</f>
        <v>0</v>
      </c>
      <c r="BL165" s="17" t="s">
        <v>133</v>
      </c>
      <c r="BM165" s="242" t="s">
        <v>183</v>
      </c>
    </row>
    <row r="166" spans="1:51" s="13" customFormat="1" ht="12">
      <c r="A166" s="13"/>
      <c r="B166" s="244"/>
      <c r="C166" s="245"/>
      <c r="D166" s="246" t="s">
        <v>134</v>
      </c>
      <c r="E166" s="247" t="s">
        <v>1</v>
      </c>
      <c r="F166" s="248" t="s">
        <v>184</v>
      </c>
      <c r="G166" s="245"/>
      <c r="H166" s="249">
        <v>65.064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134</v>
      </c>
      <c r="AU166" s="255" t="s">
        <v>87</v>
      </c>
      <c r="AV166" s="13" t="s">
        <v>87</v>
      </c>
      <c r="AW166" s="13" t="s">
        <v>34</v>
      </c>
      <c r="AX166" s="13" t="s">
        <v>77</v>
      </c>
      <c r="AY166" s="255" t="s">
        <v>126</v>
      </c>
    </row>
    <row r="167" spans="1:51" s="14" customFormat="1" ht="12">
      <c r="A167" s="14"/>
      <c r="B167" s="256"/>
      <c r="C167" s="257"/>
      <c r="D167" s="246" t="s">
        <v>134</v>
      </c>
      <c r="E167" s="258" t="s">
        <v>1</v>
      </c>
      <c r="F167" s="259" t="s">
        <v>137</v>
      </c>
      <c r="G167" s="257"/>
      <c r="H167" s="260">
        <v>65.064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134</v>
      </c>
      <c r="AU167" s="266" t="s">
        <v>87</v>
      </c>
      <c r="AV167" s="14" t="s">
        <v>133</v>
      </c>
      <c r="AW167" s="14" t="s">
        <v>34</v>
      </c>
      <c r="AX167" s="14" t="s">
        <v>85</v>
      </c>
      <c r="AY167" s="266" t="s">
        <v>126</v>
      </c>
    </row>
    <row r="168" spans="1:65" s="2" customFormat="1" ht="16.5" customHeight="1">
      <c r="A168" s="38"/>
      <c r="B168" s="39"/>
      <c r="C168" s="231" t="s">
        <v>159</v>
      </c>
      <c r="D168" s="231" t="s">
        <v>128</v>
      </c>
      <c r="E168" s="232" t="s">
        <v>185</v>
      </c>
      <c r="F168" s="233" t="s">
        <v>186</v>
      </c>
      <c r="G168" s="234" t="s">
        <v>150</v>
      </c>
      <c r="H168" s="235">
        <v>8.8</v>
      </c>
      <c r="I168" s="236"/>
      <c r="J168" s="237">
        <f>ROUND(I168*H168,2)</f>
        <v>0</v>
      </c>
      <c r="K168" s="233" t="s">
        <v>1</v>
      </c>
      <c r="L168" s="44"/>
      <c r="M168" s="238" t="s">
        <v>1</v>
      </c>
      <c r="N168" s="239" t="s">
        <v>42</v>
      </c>
      <c r="O168" s="91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2" t="s">
        <v>133</v>
      </c>
      <c r="AT168" s="242" t="s">
        <v>128</v>
      </c>
      <c r="AU168" s="242" t="s">
        <v>87</v>
      </c>
      <c r="AY168" s="17" t="s">
        <v>126</v>
      </c>
      <c r="BE168" s="243">
        <f>IF(N168="základní",J168,0)</f>
        <v>0</v>
      </c>
      <c r="BF168" s="243">
        <f>IF(N168="snížená",J168,0)</f>
        <v>0</v>
      </c>
      <c r="BG168" s="243">
        <f>IF(N168="zákl. přenesená",J168,0)</f>
        <v>0</v>
      </c>
      <c r="BH168" s="243">
        <f>IF(N168="sníž. přenesená",J168,0)</f>
        <v>0</v>
      </c>
      <c r="BI168" s="243">
        <f>IF(N168="nulová",J168,0)</f>
        <v>0</v>
      </c>
      <c r="BJ168" s="17" t="s">
        <v>85</v>
      </c>
      <c r="BK168" s="243">
        <f>ROUND(I168*H168,2)</f>
        <v>0</v>
      </c>
      <c r="BL168" s="17" t="s">
        <v>133</v>
      </c>
      <c r="BM168" s="242" t="s">
        <v>187</v>
      </c>
    </row>
    <row r="169" spans="1:51" s="13" customFormat="1" ht="12">
      <c r="A169" s="13"/>
      <c r="B169" s="244"/>
      <c r="C169" s="245"/>
      <c r="D169" s="246" t="s">
        <v>134</v>
      </c>
      <c r="E169" s="247" t="s">
        <v>1</v>
      </c>
      <c r="F169" s="248" t="s">
        <v>188</v>
      </c>
      <c r="G169" s="245"/>
      <c r="H169" s="249">
        <v>8.8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134</v>
      </c>
      <c r="AU169" s="255" t="s">
        <v>87</v>
      </c>
      <c r="AV169" s="13" t="s">
        <v>87</v>
      </c>
      <c r="AW169" s="13" t="s">
        <v>34</v>
      </c>
      <c r="AX169" s="13" t="s">
        <v>77</v>
      </c>
      <c r="AY169" s="255" t="s">
        <v>126</v>
      </c>
    </row>
    <row r="170" spans="1:51" s="14" customFormat="1" ht="12">
      <c r="A170" s="14"/>
      <c r="B170" s="256"/>
      <c r="C170" s="257"/>
      <c r="D170" s="246" t="s">
        <v>134</v>
      </c>
      <c r="E170" s="258" t="s">
        <v>1</v>
      </c>
      <c r="F170" s="259" t="s">
        <v>137</v>
      </c>
      <c r="G170" s="257"/>
      <c r="H170" s="260">
        <v>8.8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134</v>
      </c>
      <c r="AU170" s="266" t="s">
        <v>87</v>
      </c>
      <c r="AV170" s="14" t="s">
        <v>133</v>
      </c>
      <c r="AW170" s="14" t="s">
        <v>34</v>
      </c>
      <c r="AX170" s="14" t="s">
        <v>85</v>
      </c>
      <c r="AY170" s="266" t="s">
        <v>126</v>
      </c>
    </row>
    <row r="171" spans="1:65" s="2" customFormat="1" ht="21.75" customHeight="1">
      <c r="A171" s="38"/>
      <c r="B171" s="39"/>
      <c r="C171" s="231" t="s">
        <v>189</v>
      </c>
      <c r="D171" s="231" t="s">
        <v>128</v>
      </c>
      <c r="E171" s="232" t="s">
        <v>190</v>
      </c>
      <c r="F171" s="233" t="s">
        <v>191</v>
      </c>
      <c r="G171" s="234" t="s">
        <v>150</v>
      </c>
      <c r="H171" s="235">
        <v>8.264</v>
      </c>
      <c r="I171" s="236"/>
      <c r="J171" s="237">
        <f>ROUND(I171*H171,2)</f>
        <v>0</v>
      </c>
      <c r="K171" s="233" t="s">
        <v>132</v>
      </c>
      <c r="L171" s="44"/>
      <c r="M171" s="238" t="s">
        <v>1</v>
      </c>
      <c r="N171" s="239" t="s">
        <v>42</v>
      </c>
      <c r="O171" s="91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2" t="s">
        <v>133</v>
      </c>
      <c r="AT171" s="242" t="s">
        <v>128</v>
      </c>
      <c r="AU171" s="242" t="s">
        <v>87</v>
      </c>
      <c r="AY171" s="17" t="s">
        <v>126</v>
      </c>
      <c r="BE171" s="243">
        <f>IF(N171="základní",J171,0)</f>
        <v>0</v>
      </c>
      <c r="BF171" s="243">
        <f>IF(N171="snížená",J171,0)</f>
        <v>0</v>
      </c>
      <c r="BG171" s="243">
        <f>IF(N171="zákl. přenesená",J171,0)</f>
        <v>0</v>
      </c>
      <c r="BH171" s="243">
        <f>IF(N171="sníž. přenesená",J171,0)</f>
        <v>0</v>
      </c>
      <c r="BI171" s="243">
        <f>IF(N171="nulová",J171,0)</f>
        <v>0</v>
      </c>
      <c r="BJ171" s="17" t="s">
        <v>85</v>
      </c>
      <c r="BK171" s="243">
        <f>ROUND(I171*H171,2)</f>
        <v>0</v>
      </c>
      <c r="BL171" s="17" t="s">
        <v>133</v>
      </c>
      <c r="BM171" s="242" t="s">
        <v>192</v>
      </c>
    </row>
    <row r="172" spans="1:51" s="13" customFormat="1" ht="12">
      <c r="A172" s="13"/>
      <c r="B172" s="244"/>
      <c r="C172" s="245"/>
      <c r="D172" s="246" t="s">
        <v>134</v>
      </c>
      <c r="E172" s="247" t="s">
        <v>1</v>
      </c>
      <c r="F172" s="248" t="s">
        <v>193</v>
      </c>
      <c r="G172" s="245"/>
      <c r="H172" s="249">
        <v>2.277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134</v>
      </c>
      <c r="AU172" s="255" t="s">
        <v>87</v>
      </c>
      <c r="AV172" s="13" t="s">
        <v>87</v>
      </c>
      <c r="AW172" s="13" t="s">
        <v>34</v>
      </c>
      <c r="AX172" s="13" t="s">
        <v>77</v>
      </c>
      <c r="AY172" s="255" t="s">
        <v>126</v>
      </c>
    </row>
    <row r="173" spans="1:51" s="13" customFormat="1" ht="12">
      <c r="A173" s="13"/>
      <c r="B173" s="244"/>
      <c r="C173" s="245"/>
      <c r="D173" s="246" t="s">
        <v>134</v>
      </c>
      <c r="E173" s="247" t="s">
        <v>1</v>
      </c>
      <c r="F173" s="248" t="s">
        <v>194</v>
      </c>
      <c r="G173" s="245"/>
      <c r="H173" s="249">
        <v>3.307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134</v>
      </c>
      <c r="AU173" s="255" t="s">
        <v>87</v>
      </c>
      <c r="AV173" s="13" t="s">
        <v>87</v>
      </c>
      <c r="AW173" s="13" t="s">
        <v>34</v>
      </c>
      <c r="AX173" s="13" t="s">
        <v>77</v>
      </c>
      <c r="AY173" s="255" t="s">
        <v>126</v>
      </c>
    </row>
    <row r="174" spans="1:51" s="13" customFormat="1" ht="12">
      <c r="A174" s="13"/>
      <c r="B174" s="244"/>
      <c r="C174" s="245"/>
      <c r="D174" s="246" t="s">
        <v>134</v>
      </c>
      <c r="E174" s="247" t="s">
        <v>1</v>
      </c>
      <c r="F174" s="248" t="s">
        <v>195</v>
      </c>
      <c r="G174" s="245"/>
      <c r="H174" s="249">
        <v>2.68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134</v>
      </c>
      <c r="AU174" s="255" t="s">
        <v>87</v>
      </c>
      <c r="AV174" s="13" t="s">
        <v>87</v>
      </c>
      <c r="AW174" s="13" t="s">
        <v>34</v>
      </c>
      <c r="AX174" s="13" t="s">
        <v>77</v>
      </c>
      <c r="AY174" s="255" t="s">
        <v>126</v>
      </c>
    </row>
    <row r="175" spans="1:51" s="14" customFormat="1" ht="12">
      <c r="A175" s="14"/>
      <c r="B175" s="256"/>
      <c r="C175" s="257"/>
      <c r="D175" s="246" t="s">
        <v>134</v>
      </c>
      <c r="E175" s="258" t="s">
        <v>1</v>
      </c>
      <c r="F175" s="259" t="s">
        <v>137</v>
      </c>
      <c r="G175" s="257"/>
      <c r="H175" s="260">
        <v>8.264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6" t="s">
        <v>134</v>
      </c>
      <c r="AU175" s="266" t="s">
        <v>87</v>
      </c>
      <c r="AV175" s="14" t="s">
        <v>133</v>
      </c>
      <c r="AW175" s="14" t="s">
        <v>34</v>
      </c>
      <c r="AX175" s="14" t="s">
        <v>85</v>
      </c>
      <c r="AY175" s="266" t="s">
        <v>126</v>
      </c>
    </row>
    <row r="176" spans="1:65" s="2" customFormat="1" ht="21.75" customHeight="1">
      <c r="A176" s="38"/>
      <c r="B176" s="39"/>
      <c r="C176" s="231" t="s">
        <v>162</v>
      </c>
      <c r="D176" s="231" t="s">
        <v>128</v>
      </c>
      <c r="E176" s="232" t="s">
        <v>196</v>
      </c>
      <c r="F176" s="233" t="s">
        <v>197</v>
      </c>
      <c r="G176" s="234" t="s">
        <v>150</v>
      </c>
      <c r="H176" s="235">
        <v>48</v>
      </c>
      <c r="I176" s="236"/>
      <c r="J176" s="237">
        <f>ROUND(I176*H176,2)</f>
        <v>0</v>
      </c>
      <c r="K176" s="233" t="s">
        <v>1</v>
      </c>
      <c r="L176" s="44"/>
      <c r="M176" s="238" t="s">
        <v>1</v>
      </c>
      <c r="N176" s="239" t="s">
        <v>42</v>
      </c>
      <c r="O176" s="91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2" t="s">
        <v>133</v>
      </c>
      <c r="AT176" s="242" t="s">
        <v>128</v>
      </c>
      <c r="AU176" s="242" t="s">
        <v>87</v>
      </c>
      <c r="AY176" s="17" t="s">
        <v>126</v>
      </c>
      <c r="BE176" s="243">
        <f>IF(N176="základní",J176,0)</f>
        <v>0</v>
      </c>
      <c r="BF176" s="243">
        <f>IF(N176="snížená",J176,0)</f>
        <v>0</v>
      </c>
      <c r="BG176" s="243">
        <f>IF(N176="zákl. přenesená",J176,0)</f>
        <v>0</v>
      </c>
      <c r="BH176" s="243">
        <f>IF(N176="sníž. přenesená",J176,0)</f>
        <v>0</v>
      </c>
      <c r="BI176" s="243">
        <f>IF(N176="nulová",J176,0)</f>
        <v>0</v>
      </c>
      <c r="BJ176" s="17" t="s">
        <v>85</v>
      </c>
      <c r="BK176" s="243">
        <f>ROUND(I176*H176,2)</f>
        <v>0</v>
      </c>
      <c r="BL176" s="17" t="s">
        <v>133</v>
      </c>
      <c r="BM176" s="242" t="s">
        <v>198</v>
      </c>
    </row>
    <row r="177" spans="1:51" s="13" customFormat="1" ht="12">
      <c r="A177" s="13"/>
      <c r="B177" s="244"/>
      <c r="C177" s="245"/>
      <c r="D177" s="246" t="s">
        <v>134</v>
      </c>
      <c r="E177" s="247" t="s">
        <v>1</v>
      </c>
      <c r="F177" s="248" t="s">
        <v>199</v>
      </c>
      <c r="G177" s="245"/>
      <c r="H177" s="249">
        <v>48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134</v>
      </c>
      <c r="AU177" s="255" t="s">
        <v>87</v>
      </c>
      <c r="AV177" s="13" t="s">
        <v>87</v>
      </c>
      <c r="AW177" s="13" t="s">
        <v>34</v>
      </c>
      <c r="AX177" s="13" t="s">
        <v>77</v>
      </c>
      <c r="AY177" s="255" t="s">
        <v>126</v>
      </c>
    </row>
    <row r="178" spans="1:51" s="14" customFormat="1" ht="12">
      <c r="A178" s="14"/>
      <c r="B178" s="256"/>
      <c r="C178" s="257"/>
      <c r="D178" s="246" t="s">
        <v>134</v>
      </c>
      <c r="E178" s="258" t="s">
        <v>1</v>
      </c>
      <c r="F178" s="259" t="s">
        <v>137</v>
      </c>
      <c r="G178" s="257"/>
      <c r="H178" s="260">
        <v>48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134</v>
      </c>
      <c r="AU178" s="266" t="s">
        <v>87</v>
      </c>
      <c r="AV178" s="14" t="s">
        <v>133</v>
      </c>
      <c r="AW178" s="14" t="s">
        <v>34</v>
      </c>
      <c r="AX178" s="14" t="s">
        <v>85</v>
      </c>
      <c r="AY178" s="266" t="s">
        <v>126</v>
      </c>
    </row>
    <row r="179" spans="1:65" s="2" customFormat="1" ht="21.75" customHeight="1">
      <c r="A179" s="38"/>
      <c r="B179" s="39"/>
      <c r="C179" s="231" t="s">
        <v>200</v>
      </c>
      <c r="D179" s="231" t="s">
        <v>128</v>
      </c>
      <c r="E179" s="232" t="s">
        <v>201</v>
      </c>
      <c r="F179" s="233" t="s">
        <v>202</v>
      </c>
      <c r="G179" s="234" t="s">
        <v>150</v>
      </c>
      <c r="H179" s="235">
        <v>56.8</v>
      </c>
      <c r="I179" s="236"/>
      <c r="J179" s="237">
        <f>ROUND(I179*H179,2)</f>
        <v>0</v>
      </c>
      <c r="K179" s="233" t="s">
        <v>132</v>
      </c>
      <c r="L179" s="44"/>
      <c r="M179" s="238" t="s">
        <v>1</v>
      </c>
      <c r="N179" s="239" t="s">
        <v>42</v>
      </c>
      <c r="O179" s="91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2" t="s">
        <v>133</v>
      </c>
      <c r="AT179" s="242" t="s">
        <v>128</v>
      </c>
      <c r="AU179" s="242" t="s">
        <v>87</v>
      </c>
      <c r="AY179" s="17" t="s">
        <v>126</v>
      </c>
      <c r="BE179" s="243">
        <f>IF(N179="základní",J179,0)</f>
        <v>0</v>
      </c>
      <c r="BF179" s="243">
        <f>IF(N179="snížená",J179,0)</f>
        <v>0</v>
      </c>
      <c r="BG179" s="243">
        <f>IF(N179="zákl. přenesená",J179,0)</f>
        <v>0</v>
      </c>
      <c r="BH179" s="243">
        <f>IF(N179="sníž. přenesená",J179,0)</f>
        <v>0</v>
      </c>
      <c r="BI179" s="243">
        <f>IF(N179="nulová",J179,0)</f>
        <v>0</v>
      </c>
      <c r="BJ179" s="17" t="s">
        <v>85</v>
      </c>
      <c r="BK179" s="243">
        <f>ROUND(I179*H179,2)</f>
        <v>0</v>
      </c>
      <c r="BL179" s="17" t="s">
        <v>133</v>
      </c>
      <c r="BM179" s="242" t="s">
        <v>203</v>
      </c>
    </row>
    <row r="180" spans="1:51" s="13" customFormat="1" ht="12">
      <c r="A180" s="13"/>
      <c r="B180" s="244"/>
      <c r="C180" s="245"/>
      <c r="D180" s="246" t="s">
        <v>134</v>
      </c>
      <c r="E180" s="247" t="s">
        <v>1</v>
      </c>
      <c r="F180" s="248" t="s">
        <v>204</v>
      </c>
      <c r="G180" s="245"/>
      <c r="H180" s="249">
        <v>8.8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134</v>
      </c>
      <c r="AU180" s="255" t="s">
        <v>87</v>
      </c>
      <c r="AV180" s="13" t="s">
        <v>87</v>
      </c>
      <c r="AW180" s="13" t="s">
        <v>34</v>
      </c>
      <c r="AX180" s="13" t="s">
        <v>77</v>
      </c>
      <c r="AY180" s="255" t="s">
        <v>126</v>
      </c>
    </row>
    <row r="181" spans="1:51" s="13" customFormat="1" ht="12">
      <c r="A181" s="13"/>
      <c r="B181" s="244"/>
      <c r="C181" s="245"/>
      <c r="D181" s="246" t="s">
        <v>134</v>
      </c>
      <c r="E181" s="247" t="s">
        <v>1</v>
      </c>
      <c r="F181" s="248" t="s">
        <v>205</v>
      </c>
      <c r="G181" s="245"/>
      <c r="H181" s="249">
        <v>48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134</v>
      </c>
      <c r="AU181" s="255" t="s">
        <v>87</v>
      </c>
      <c r="AV181" s="13" t="s">
        <v>87</v>
      </c>
      <c r="AW181" s="13" t="s">
        <v>34</v>
      </c>
      <c r="AX181" s="13" t="s">
        <v>77</v>
      </c>
      <c r="AY181" s="255" t="s">
        <v>126</v>
      </c>
    </row>
    <row r="182" spans="1:51" s="14" customFormat="1" ht="12">
      <c r="A182" s="14"/>
      <c r="B182" s="256"/>
      <c r="C182" s="257"/>
      <c r="D182" s="246" t="s">
        <v>134</v>
      </c>
      <c r="E182" s="258" t="s">
        <v>1</v>
      </c>
      <c r="F182" s="259" t="s">
        <v>137</v>
      </c>
      <c r="G182" s="257"/>
      <c r="H182" s="260">
        <v>56.8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6" t="s">
        <v>134</v>
      </c>
      <c r="AU182" s="266" t="s">
        <v>87</v>
      </c>
      <c r="AV182" s="14" t="s">
        <v>133</v>
      </c>
      <c r="AW182" s="14" t="s">
        <v>34</v>
      </c>
      <c r="AX182" s="14" t="s">
        <v>85</v>
      </c>
      <c r="AY182" s="266" t="s">
        <v>126</v>
      </c>
    </row>
    <row r="183" spans="1:65" s="2" customFormat="1" ht="21.75" customHeight="1">
      <c r="A183" s="38"/>
      <c r="B183" s="39"/>
      <c r="C183" s="267" t="s">
        <v>169</v>
      </c>
      <c r="D183" s="267" t="s">
        <v>155</v>
      </c>
      <c r="E183" s="268" t="s">
        <v>206</v>
      </c>
      <c r="F183" s="269" t="s">
        <v>207</v>
      </c>
      <c r="G183" s="270" t="s">
        <v>150</v>
      </c>
      <c r="H183" s="271">
        <v>8.512</v>
      </c>
      <c r="I183" s="272"/>
      <c r="J183" s="273">
        <f>ROUND(I183*H183,2)</f>
        <v>0</v>
      </c>
      <c r="K183" s="269" t="s">
        <v>132</v>
      </c>
      <c r="L183" s="274"/>
      <c r="M183" s="275" t="s">
        <v>1</v>
      </c>
      <c r="N183" s="276" t="s">
        <v>42</v>
      </c>
      <c r="O183" s="91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2" t="s">
        <v>151</v>
      </c>
      <c r="AT183" s="242" t="s">
        <v>155</v>
      </c>
      <c r="AU183" s="242" t="s">
        <v>87</v>
      </c>
      <c r="AY183" s="17" t="s">
        <v>126</v>
      </c>
      <c r="BE183" s="243">
        <f>IF(N183="základní",J183,0)</f>
        <v>0</v>
      </c>
      <c r="BF183" s="243">
        <f>IF(N183="snížená",J183,0)</f>
        <v>0</v>
      </c>
      <c r="BG183" s="243">
        <f>IF(N183="zákl. přenesená",J183,0)</f>
        <v>0</v>
      </c>
      <c r="BH183" s="243">
        <f>IF(N183="sníž. přenesená",J183,0)</f>
        <v>0</v>
      </c>
      <c r="BI183" s="243">
        <f>IF(N183="nulová",J183,0)</f>
        <v>0</v>
      </c>
      <c r="BJ183" s="17" t="s">
        <v>85</v>
      </c>
      <c r="BK183" s="243">
        <f>ROUND(I183*H183,2)</f>
        <v>0</v>
      </c>
      <c r="BL183" s="17" t="s">
        <v>133</v>
      </c>
      <c r="BM183" s="242" t="s">
        <v>208</v>
      </c>
    </row>
    <row r="184" spans="1:51" s="13" customFormat="1" ht="12">
      <c r="A184" s="13"/>
      <c r="B184" s="244"/>
      <c r="C184" s="245"/>
      <c r="D184" s="246" t="s">
        <v>134</v>
      </c>
      <c r="E184" s="247" t="s">
        <v>1</v>
      </c>
      <c r="F184" s="248" t="s">
        <v>209</v>
      </c>
      <c r="G184" s="245"/>
      <c r="H184" s="249">
        <v>8.512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134</v>
      </c>
      <c r="AU184" s="255" t="s">
        <v>87</v>
      </c>
      <c r="AV184" s="13" t="s">
        <v>87</v>
      </c>
      <c r="AW184" s="13" t="s">
        <v>34</v>
      </c>
      <c r="AX184" s="13" t="s">
        <v>77</v>
      </c>
      <c r="AY184" s="255" t="s">
        <v>126</v>
      </c>
    </row>
    <row r="185" spans="1:51" s="14" customFormat="1" ht="12">
      <c r="A185" s="14"/>
      <c r="B185" s="256"/>
      <c r="C185" s="257"/>
      <c r="D185" s="246" t="s">
        <v>134</v>
      </c>
      <c r="E185" s="258" t="s">
        <v>1</v>
      </c>
      <c r="F185" s="259" t="s">
        <v>137</v>
      </c>
      <c r="G185" s="257"/>
      <c r="H185" s="260">
        <v>8.512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6" t="s">
        <v>134</v>
      </c>
      <c r="AU185" s="266" t="s">
        <v>87</v>
      </c>
      <c r="AV185" s="14" t="s">
        <v>133</v>
      </c>
      <c r="AW185" s="14" t="s">
        <v>34</v>
      </c>
      <c r="AX185" s="14" t="s">
        <v>85</v>
      </c>
      <c r="AY185" s="266" t="s">
        <v>126</v>
      </c>
    </row>
    <row r="186" spans="1:63" s="12" customFormat="1" ht="22.8" customHeight="1">
      <c r="A186" s="12"/>
      <c r="B186" s="215"/>
      <c r="C186" s="216"/>
      <c r="D186" s="217" t="s">
        <v>76</v>
      </c>
      <c r="E186" s="229" t="s">
        <v>180</v>
      </c>
      <c r="F186" s="229" t="s">
        <v>210</v>
      </c>
      <c r="G186" s="216"/>
      <c r="H186" s="216"/>
      <c r="I186" s="219"/>
      <c r="J186" s="230">
        <f>BK186</f>
        <v>0</v>
      </c>
      <c r="K186" s="216"/>
      <c r="L186" s="221"/>
      <c r="M186" s="222"/>
      <c r="N186" s="223"/>
      <c r="O186" s="223"/>
      <c r="P186" s="224">
        <f>SUM(P187:P211)</f>
        <v>0</v>
      </c>
      <c r="Q186" s="223"/>
      <c r="R186" s="224">
        <f>SUM(R187:R211)</f>
        <v>0</v>
      </c>
      <c r="S186" s="223"/>
      <c r="T186" s="225">
        <f>SUM(T187:T211)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6" t="s">
        <v>85</v>
      </c>
      <c r="AT186" s="227" t="s">
        <v>76</v>
      </c>
      <c r="AU186" s="227" t="s">
        <v>85</v>
      </c>
      <c r="AY186" s="226" t="s">
        <v>126</v>
      </c>
      <c r="BK186" s="228">
        <f>SUM(BK187:BK211)</f>
        <v>0</v>
      </c>
    </row>
    <row r="187" spans="1:65" s="2" customFormat="1" ht="21.75" customHeight="1">
      <c r="A187" s="38"/>
      <c r="B187" s="39"/>
      <c r="C187" s="231" t="s">
        <v>8</v>
      </c>
      <c r="D187" s="231" t="s">
        <v>128</v>
      </c>
      <c r="E187" s="232" t="s">
        <v>211</v>
      </c>
      <c r="F187" s="233" t="s">
        <v>212</v>
      </c>
      <c r="G187" s="234" t="s">
        <v>213</v>
      </c>
      <c r="H187" s="235">
        <v>270</v>
      </c>
      <c r="I187" s="236"/>
      <c r="J187" s="237">
        <f>ROUND(I187*H187,2)</f>
        <v>0</v>
      </c>
      <c r="K187" s="233" t="s">
        <v>1</v>
      </c>
      <c r="L187" s="44"/>
      <c r="M187" s="238" t="s">
        <v>1</v>
      </c>
      <c r="N187" s="239" t="s">
        <v>42</v>
      </c>
      <c r="O187" s="91"/>
      <c r="P187" s="240">
        <f>O187*H187</f>
        <v>0</v>
      </c>
      <c r="Q187" s="240">
        <v>0</v>
      </c>
      <c r="R187" s="240">
        <f>Q187*H187</f>
        <v>0</v>
      </c>
      <c r="S187" s="240">
        <v>0</v>
      </c>
      <c r="T187" s="24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2" t="s">
        <v>133</v>
      </c>
      <c r="AT187" s="242" t="s">
        <v>128</v>
      </c>
      <c r="AU187" s="242" t="s">
        <v>87</v>
      </c>
      <c r="AY187" s="17" t="s">
        <v>126</v>
      </c>
      <c r="BE187" s="243">
        <f>IF(N187="základní",J187,0)</f>
        <v>0</v>
      </c>
      <c r="BF187" s="243">
        <f>IF(N187="snížená",J187,0)</f>
        <v>0</v>
      </c>
      <c r="BG187" s="243">
        <f>IF(N187="zákl. přenesená",J187,0)</f>
        <v>0</v>
      </c>
      <c r="BH187" s="243">
        <f>IF(N187="sníž. přenesená",J187,0)</f>
        <v>0</v>
      </c>
      <c r="BI187" s="243">
        <f>IF(N187="nulová",J187,0)</f>
        <v>0</v>
      </c>
      <c r="BJ187" s="17" t="s">
        <v>85</v>
      </c>
      <c r="BK187" s="243">
        <f>ROUND(I187*H187,2)</f>
        <v>0</v>
      </c>
      <c r="BL187" s="17" t="s">
        <v>133</v>
      </c>
      <c r="BM187" s="242" t="s">
        <v>214</v>
      </c>
    </row>
    <row r="188" spans="1:65" s="2" customFormat="1" ht="21.75" customHeight="1">
      <c r="A188" s="38"/>
      <c r="B188" s="39"/>
      <c r="C188" s="231" t="s">
        <v>178</v>
      </c>
      <c r="D188" s="231" t="s">
        <v>128</v>
      </c>
      <c r="E188" s="232" t="s">
        <v>215</v>
      </c>
      <c r="F188" s="233" t="s">
        <v>216</v>
      </c>
      <c r="G188" s="234" t="s">
        <v>213</v>
      </c>
      <c r="H188" s="235">
        <v>117</v>
      </c>
      <c r="I188" s="236"/>
      <c r="J188" s="237">
        <f>ROUND(I188*H188,2)</f>
        <v>0</v>
      </c>
      <c r="K188" s="233" t="s">
        <v>132</v>
      </c>
      <c r="L188" s="44"/>
      <c r="M188" s="238" t="s">
        <v>1</v>
      </c>
      <c r="N188" s="239" t="s">
        <v>42</v>
      </c>
      <c r="O188" s="91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2" t="s">
        <v>133</v>
      </c>
      <c r="AT188" s="242" t="s">
        <v>128</v>
      </c>
      <c r="AU188" s="242" t="s">
        <v>87</v>
      </c>
      <c r="AY188" s="17" t="s">
        <v>126</v>
      </c>
      <c r="BE188" s="243">
        <f>IF(N188="základní",J188,0)</f>
        <v>0</v>
      </c>
      <c r="BF188" s="243">
        <f>IF(N188="snížená",J188,0)</f>
        <v>0</v>
      </c>
      <c r="BG188" s="243">
        <f>IF(N188="zákl. přenesená",J188,0)</f>
        <v>0</v>
      </c>
      <c r="BH188" s="243">
        <f>IF(N188="sníž. přenesená",J188,0)</f>
        <v>0</v>
      </c>
      <c r="BI188" s="243">
        <f>IF(N188="nulová",J188,0)</f>
        <v>0</v>
      </c>
      <c r="BJ188" s="17" t="s">
        <v>85</v>
      </c>
      <c r="BK188" s="243">
        <f>ROUND(I188*H188,2)</f>
        <v>0</v>
      </c>
      <c r="BL188" s="17" t="s">
        <v>133</v>
      </c>
      <c r="BM188" s="242" t="s">
        <v>217</v>
      </c>
    </row>
    <row r="189" spans="1:51" s="13" customFormat="1" ht="12">
      <c r="A189" s="13"/>
      <c r="B189" s="244"/>
      <c r="C189" s="245"/>
      <c r="D189" s="246" t="s">
        <v>134</v>
      </c>
      <c r="E189" s="247" t="s">
        <v>1</v>
      </c>
      <c r="F189" s="248" t="s">
        <v>218</v>
      </c>
      <c r="G189" s="245"/>
      <c r="H189" s="249">
        <v>117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134</v>
      </c>
      <c r="AU189" s="255" t="s">
        <v>87</v>
      </c>
      <c r="AV189" s="13" t="s">
        <v>87</v>
      </c>
      <c r="AW189" s="13" t="s">
        <v>34</v>
      </c>
      <c r="AX189" s="13" t="s">
        <v>77</v>
      </c>
      <c r="AY189" s="255" t="s">
        <v>126</v>
      </c>
    </row>
    <row r="190" spans="1:51" s="14" customFormat="1" ht="12">
      <c r="A190" s="14"/>
      <c r="B190" s="256"/>
      <c r="C190" s="257"/>
      <c r="D190" s="246" t="s">
        <v>134</v>
      </c>
      <c r="E190" s="258" t="s">
        <v>1</v>
      </c>
      <c r="F190" s="259" t="s">
        <v>137</v>
      </c>
      <c r="G190" s="257"/>
      <c r="H190" s="260">
        <v>117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134</v>
      </c>
      <c r="AU190" s="266" t="s">
        <v>87</v>
      </c>
      <c r="AV190" s="14" t="s">
        <v>133</v>
      </c>
      <c r="AW190" s="14" t="s">
        <v>34</v>
      </c>
      <c r="AX190" s="14" t="s">
        <v>85</v>
      </c>
      <c r="AY190" s="266" t="s">
        <v>126</v>
      </c>
    </row>
    <row r="191" spans="1:65" s="2" customFormat="1" ht="21.75" customHeight="1">
      <c r="A191" s="38"/>
      <c r="B191" s="39"/>
      <c r="C191" s="231" t="s">
        <v>219</v>
      </c>
      <c r="D191" s="231" t="s">
        <v>128</v>
      </c>
      <c r="E191" s="232" t="s">
        <v>220</v>
      </c>
      <c r="F191" s="233" t="s">
        <v>221</v>
      </c>
      <c r="G191" s="234" t="s">
        <v>213</v>
      </c>
      <c r="H191" s="235">
        <v>50</v>
      </c>
      <c r="I191" s="236"/>
      <c r="J191" s="237">
        <f>ROUND(I191*H191,2)</f>
        <v>0</v>
      </c>
      <c r="K191" s="233" t="s">
        <v>132</v>
      </c>
      <c r="L191" s="44"/>
      <c r="M191" s="238" t="s">
        <v>1</v>
      </c>
      <c r="N191" s="239" t="s">
        <v>42</v>
      </c>
      <c r="O191" s="91"/>
      <c r="P191" s="240">
        <f>O191*H191</f>
        <v>0</v>
      </c>
      <c r="Q191" s="240">
        <v>0</v>
      </c>
      <c r="R191" s="240">
        <f>Q191*H191</f>
        <v>0</v>
      </c>
      <c r="S191" s="240">
        <v>0</v>
      </c>
      <c r="T191" s="24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2" t="s">
        <v>133</v>
      </c>
      <c r="AT191" s="242" t="s">
        <v>128</v>
      </c>
      <c r="AU191" s="242" t="s">
        <v>87</v>
      </c>
      <c r="AY191" s="17" t="s">
        <v>126</v>
      </c>
      <c r="BE191" s="243">
        <f>IF(N191="základní",J191,0)</f>
        <v>0</v>
      </c>
      <c r="BF191" s="243">
        <f>IF(N191="snížená",J191,0)</f>
        <v>0</v>
      </c>
      <c r="BG191" s="243">
        <f>IF(N191="zákl. přenesená",J191,0)</f>
        <v>0</v>
      </c>
      <c r="BH191" s="243">
        <f>IF(N191="sníž. přenesená",J191,0)</f>
        <v>0</v>
      </c>
      <c r="BI191" s="243">
        <f>IF(N191="nulová",J191,0)</f>
        <v>0</v>
      </c>
      <c r="BJ191" s="17" t="s">
        <v>85</v>
      </c>
      <c r="BK191" s="243">
        <f>ROUND(I191*H191,2)</f>
        <v>0</v>
      </c>
      <c r="BL191" s="17" t="s">
        <v>133</v>
      </c>
      <c r="BM191" s="242" t="s">
        <v>222</v>
      </c>
    </row>
    <row r="192" spans="1:65" s="2" customFormat="1" ht="21.75" customHeight="1">
      <c r="A192" s="38"/>
      <c r="B192" s="39"/>
      <c r="C192" s="231" t="s">
        <v>183</v>
      </c>
      <c r="D192" s="231" t="s">
        <v>128</v>
      </c>
      <c r="E192" s="232" t="s">
        <v>223</v>
      </c>
      <c r="F192" s="233" t="s">
        <v>224</v>
      </c>
      <c r="G192" s="234" t="s">
        <v>213</v>
      </c>
      <c r="H192" s="235">
        <v>50</v>
      </c>
      <c r="I192" s="236"/>
      <c r="J192" s="237">
        <f>ROUND(I192*H192,2)</f>
        <v>0</v>
      </c>
      <c r="K192" s="233" t="s">
        <v>1</v>
      </c>
      <c r="L192" s="44"/>
      <c r="M192" s="238" t="s">
        <v>1</v>
      </c>
      <c r="N192" s="239" t="s">
        <v>42</v>
      </c>
      <c r="O192" s="91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2" t="s">
        <v>133</v>
      </c>
      <c r="AT192" s="242" t="s">
        <v>128</v>
      </c>
      <c r="AU192" s="242" t="s">
        <v>87</v>
      </c>
      <c r="AY192" s="17" t="s">
        <v>126</v>
      </c>
      <c r="BE192" s="243">
        <f>IF(N192="základní",J192,0)</f>
        <v>0</v>
      </c>
      <c r="BF192" s="243">
        <f>IF(N192="snížená",J192,0)</f>
        <v>0</v>
      </c>
      <c r="BG192" s="243">
        <f>IF(N192="zákl. přenesená",J192,0)</f>
        <v>0</v>
      </c>
      <c r="BH192" s="243">
        <f>IF(N192="sníž. přenesená",J192,0)</f>
        <v>0</v>
      </c>
      <c r="BI192" s="243">
        <f>IF(N192="nulová",J192,0)</f>
        <v>0</v>
      </c>
      <c r="BJ192" s="17" t="s">
        <v>85</v>
      </c>
      <c r="BK192" s="243">
        <f>ROUND(I192*H192,2)</f>
        <v>0</v>
      </c>
      <c r="BL192" s="17" t="s">
        <v>133</v>
      </c>
      <c r="BM192" s="242" t="s">
        <v>225</v>
      </c>
    </row>
    <row r="193" spans="1:65" s="2" customFormat="1" ht="21.75" customHeight="1">
      <c r="A193" s="38"/>
      <c r="B193" s="39"/>
      <c r="C193" s="231" t="s">
        <v>226</v>
      </c>
      <c r="D193" s="231" t="s">
        <v>128</v>
      </c>
      <c r="E193" s="232" t="s">
        <v>227</v>
      </c>
      <c r="F193" s="233" t="s">
        <v>228</v>
      </c>
      <c r="G193" s="234" t="s">
        <v>213</v>
      </c>
      <c r="H193" s="235">
        <v>160</v>
      </c>
      <c r="I193" s="236"/>
      <c r="J193" s="237">
        <f>ROUND(I193*H193,2)</f>
        <v>0</v>
      </c>
      <c r="K193" s="233" t="s">
        <v>132</v>
      </c>
      <c r="L193" s="44"/>
      <c r="M193" s="238" t="s">
        <v>1</v>
      </c>
      <c r="N193" s="239" t="s">
        <v>42</v>
      </c>
      <c r="O193" s="91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2" t="s">
        <v>133</v>
      </c>
      <c r="AT193" s="242" t="s">
        <v>128</v>
      </c>
      <c r="AU193" s="242" t="s">
        <v>87</v>
      </c>
      <c r="AY193" s="17" t="s">
        <v>126</v>
      </c>
      <c r="BE193" s="243">
        <f>IF(N193="základní",J193,0)</f>
        <v>0</v>
      </c>
      <c r="BF193" s="243">
        <f>IF(N193="snížená",J193,0)</f>
        <v>0</v>
      </c>
      <c r="BG193" s="243">
        <f>IF(N193="zákl. přenesená",J193,0)</f>
        <v>0</v>
      </c>
      <c r="BH193" s="243">
        <f>IF(N193="sníž. přenesená",J193,0)</f>
        <v>0</v>
      </c>
      <c r="BI193" s="243">
        <f>IF(N193="nulová",J193,0)</f>
        <v>0</v>
      </c>
      <c r="BJ193" s="17" t="s">
        <v>85</v>
      </c>
      <c r="BK193" s="243">
        <f>ROUND(I193*H193,2)</f>
        <v>0</v>
      </c>
      <c r="BL193" s="17" t="s">
        <v>133</v>
      </c>
      <c r="BM193" s="242" t="s">
        <v>229</v>
      </c>
    </row>
    <row r="194" spans="1:65" s="2" customFormat="1" ht="21.75" customHeight="1">
      <c r="A194" s="38"/>
      <c r="B194" s="39"/>
      <c r="C194" s="231" t="s">
        <v>187</v>
      </c>
      <c r="D194" s="231" t="s">
        <v>128</v>
      </c>
      <c r="E194" s="232" t="s">
        <v>230</v>
      </c>
      <c r="F194" s="233" t="s">
        <v>231</v>
      </c>
      <c r="G194" s="234" t="s">
        <v>150</v>
      </c>
      <c r="H194" s="235">
        <v>52</v>
      </c>
      <c r="I194" s="236"/>
      <c r="J194" s="237">
        <f>ROUND(I194*H194,2)</f>
        <v>0</v>
      </c>
      <c r="K194" s="233" t="s">
        <v>132</v>
      </c>
      <c r="L194" s="44"/>
      <c r="M194" s="238" t="s">
        <v>1</v>
      </c>
      <c r="N194" s="239" t="s">
        <v>42</v>
      </c>
      <c r="O194" s="91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2" t="s">
        <v>133</v>
      </c>
      <c r="AT194" s="242" t="s">
        <v>128</v>
      </c>
      <c r="AU194" s="242" t="s">
        <v>87</v>
      </c>
      <c r="AY194" s="17" t="s">
        <v>126</v>
      </c>
      <c r="BE194" s="243">
        <f>IF(N194="základní",J194,0)</f>
        <v>0</v>
      </c>
      <c r="BF194" s="243">
        <f>IF(N194="snížená",J194,0)</f>
        <v>0</v>
      </c>
      <c r="BG194" s="243">
        <f>IF(N194="zákl. přenesená",J194,0)</f>
        <v>0</v>
      </c>
      <c r="BH194" s="243">
        <f>IF(N194="sníž. přenesená",J194,0)</f>
        <v>0</v>
      </c>
      <c r="BI194" s="243">
        <f>IF(N194="nulová",J194,0)</f>
        <v>0</v>
      </c>
      <c r="BJ194" s="17" t="s">
        <v>85</v>
      </c>
      <c r="BK194" s="243">
        <f>ROUND(I194*H194,2)</f>
        <v>0</v>
      </c>
      <c r="BL194" s="17" t="s">
        <v>133</v>
      </c>
      <c r="BM194" s="242" t="s">
        <v>232</v>
      </c>
    </row>
    <row r="195" spans="1:51" s="13" customFormat="1" ht="12">
      <c r="A195" s="13"/>
      <c r="B195" s="244"/>
      <c r="C195" s="245"/>
      <c r="D195" s="246" t="s">
        <v>134</v>
      </c>
      <c r="E195" s="247" t="s">
        <v>1</v>
      </c>
      <c r="F195" s="248" t="s">
        <v>233</v>
      </c>
      <c r="G195" s="245"/>
      <c r="H195" s="249">
        <v>52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134</v>
      </c>
      <c r="AU195" s="255" t="s">
        <v>87</v>
      </c>
      <c r="AV195" s="13" t="s">
        <v>87</v>
      </c>
      <c r="AW195" s="13" t="s">
        <v>34</v>
      </c>
      <c r="AX195" s="13" t="s">
        <v>77</v>
      </c>
      <c r="AY195" s="255" t="s">
        <v>126</v>
      </c>
    </row>
    <row r="196" spans="1:51" s="14" customFormat="1" ht="12">
      <c r="A196" s="14"/>
      <c r="B196" s="256"/>
      <c r="C196" s="257"/>
      <c r="D196" s="246" t="s">
        <v>134</v>
      </c>
      <c r="E196" s="258" t="s">
        <v>1</v>
      </c>
      <c r="F196" s="259" t="s">
        <v>137</v>
      </c>
      <c r="G196" s="257"/>
      <c r="H196" s="260">
        <v>52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6" t="s">
        <v>134</v>
      </c>
      <c r="AU196" s="266" t="s">
        <v>87</v>
      </c>
      <c r="AV196" s="14" t="s">
        <v>133</v>
      </c>
      <c r="AW196" s="14" t="s">
        <v>34</v>
      </c>
      <c r="AX196" s="14" t="s">
        <v>85</v>
      </c>
      <c r="AY196" s="266" t="s">
        <v>126</v>
      </c>
    </row>
    <row r="197" spans="1:65" s="2" customFormat="1" ht="16.5" customHeight="1">
      <c r="A197" s="38"/>
      <c r="B197" s="39"/>
      <c r="C197" s="231" t="s">
        <v>7</v>
      </c>
      <c r="D197" s="231" t="s">
        <v>128</v>
      </c>
      <c r="E197" s="232" t="s">
        <v>234</v>
      </c>
      <c r="F197" s="233" t="s">
        <v>235</v>
      </c>
      <c r="G197" s="234" t="s">
        <v>213</v>
      </c>
      <c r="H197" s="235">
        <v>26</v>
      </c>
      <c r="I197" s="236"/>
      <c r="J197" s="237">
        <f>ROUND(I197*H197,2)</f>
        <v>0</v>
      </c>
      <c r="K197" s="233" t="s">
        <v>132</v>
      </c>
      <c r="L197" s="44"/>
      <c r="M197" s="238" t="s">
        <v>1</v>
      </c>
      <c r="N197" s="239" t="s">
        <v>42</v>
      </c>
      <c r="O197" s="91"/>
      <c r="P197" s="240">
        <f>O197*H197</f>
        <v>0</v>
      </c>
      <c r="Q197" s="240">
        <v>0</v>
      </c>
      <c r="R197" s="240">
        <f>Q197*H197</f>
        <v>0</v>
      </c>
      <c r="S197" s="240">
        <v>0</v>
      </c>
      <c r="T197" s="24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2" t="s">
        <v>133</v>
      </c>
      <c r="AT197" s="242" t="s">
        <v>128</v>
      </c>
      <c r="AU197" s="242" t="s">
        <v>87</v>
      </c>
      <c r="AY197" s="17" t="s">
        <v>126</v>
      </c>
      <c r="BE197" s="243">
        <f>IF(N197="základní",J197,0)</f>
        <v>0</v>
      </c>
      <c r="BF197" s="243">
        <f>IF(N197="snížená",J197,0)</f>
        <v>0</v>
      </c>
      <c r="BG197" s="243">
        <f>IF(N197="zákl. přenesená",J197,0)</f>
        <v>0</v>
      </c>
      <c r="BH197" s="243">
        <f>IF(N197="sníž. přenesená",J197,0)</f>
        <v>0</v>
      </c>
      <c r="BI197" s="243">
        <f>IF(N197="nulová",J197,0)</f>
        <v>0</v>
      </c>
      <c r="BJ197" s="17" t="s">
        <v>85</v>
      </c>
      <c r="BK197" s="243">
        <f>ROUND(I197*H197,2)</f>
        <v>0</v>
      </c>
      <c r="BL197" s="17" t="s">
        <v>133</v>
      </c>
      <c r="BM197" s="242" t="s">
        <v>236</v>
      </c>
    </row>
    <row r="198" spans="1:51" s="13" customFormat="1" ht="12">
      <c r="A198" s="13"/>
      <c r="B198" s="244"/>
      <c r="C198" s="245"/>
      <c r="D198" s="246" t="s">
        <v>134</v>
      </c>
      <c r="E198" s="247" t="s">
        <v>1</v>
      </c>
      <c r="F198" s="248" t="s">
        <v>237</v>
      </c>
      <c r="G198" s="245"/>
      <c r="H198" s="249">
        <v>26</v>
      </c>
      <c r="I198" s="250"/>
      <c r="J198" s="245"/>
      <c r="K198" s="245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134</v>
      </c>
      <c r="AU198" s="255" t="s">
        <v>87</v>
      </c>
      <c r="AV198" s="13" t="s">
        <v>87</v>
      </c>
      <c r="AW198" s="13" t="s">
        <v>34</v>
      </c>
      <c r="AX198" s="13" t="s">
        <v>77</v>
      </c>
      <c r="AY198" s="255" t="s">
        <v>126</v>
      </c>
    </row>
    <row r="199" spans="1:51" s="14" customFormat="1" ht="12">
      <c r="A199" s="14"/>
      <c r="B199" s="256"/>
      <c r="C199" s="257"/>
      <c r="D199" s="246" t="s">
        <v>134</v>
      </c>
      <c r="E199" s="258" t="s">
        <v>1</v>
      </c>
      <c r="F199" s="259" t="s">
        <v>137</v>
      </c>
      <c r="G199" s="257"/>
      <c r="H199" s="260">
        <v>26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134</v>
      </c>
      <c r="AU199" s="266" t="s">
        <v>87</v>
      </c>
      <c r="AV199" s="14" t="s">
        <v>133</v>
      </c>
      <c r="AW199" s="14" t="s">
        <v>34</v>
      </c>
      <c r="AX199" s="14" t="s">
        <v>85</v>
      </c>
      <c r="AY199" s="266" t="s">
        <v>126</v>
      </c>
    </row>
    <row r="200" spans="1:65" s="2" customFormat="1" ht="21.75" customHeight="1">
      <c r="A200" s="38"/>
      <c r="B200" s="39"/>
      <c r="C200" s="231" t="s">
        <v>192</v>
      </c>
      <c r="D200" s="231" t="s">
        <v>128</v>
      </c>
      <c r="E200" s="232" t="s">
        <v>238</v>
      </c>
      <c r="F200" s="233" t="s">
        <v>239</v>
      </c>
      <c r="G200" s="234" t="s">
        <v>240</v>
      </c>
      <c r="H200" s="235">
        <v>12</v>
      </c>
      <c r="I200" s="236"/>
      <c r="J200" s="237">
        <f>ROUND(I200*H200,2)</f>
        <v>0</v>
      </c>
      <c r="K200" s="233" t="s">
        <v>132</v>
      </c>
      <c r="L200" s="44"/>
      <c r="M200" s="238" t="s">
        <v>1</v>
      </c>
      <c r="N200" s="239" t="s">
        <v>42</v>
      </c>
      <c r="O200" s="91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2" t="s">
        <v>133</v>
      </c>
      <c r="AT200" s="242" t="s">
        <v>128</v>
      </c>
      <c r="AU200" s="242" t="s">
        <v>87</v>
      </c>
      <c r="AY200" s="17" t="s">
        <v>126</v>
      </c>
      <c r="BE200" s="243">
        <f>IF(N200="základní",J200,0)</f>
        <v>0</v>
      </c>
      <c r="BF200" s="243">
        <f>IF(N200="snížená",J200,0)</f>
        <v>0</v>
      </c>
      <c r="BG200" s="243">
        <f>IF(N200="zákl. přenesená",J200,0)</f>
        <v>0</v>
      </c>
      <c r="BH200" s="243">
        <f>IF(N200="sníž. přenesená",J200,0)</f>
        <v>0</v>
      </c>
      <c r="BI200" s="243">
        <f>IF(N200="nulová",J200,0)</f>
        <v>0</v>
      </c>
      <c r="BJ200" s="17" t="s">
        <v>85</v>
      </c>
      <c r="BK200" s="243">
        <f>ROUND(I200*H200,2)</f>
        <v>0</v>
      </c>
      <c r="BL200" s="17" t="s">
        <v>133</v>
      </c>
      <c r="BM200" s="242" t="s">
        <v>241</v>
      </c>
    </row>
    <row r="201" spans="1:65" s="2" customFormat="1" ht="21.75" customHeight="1">
      <c r="A201" s="38"/>
      <c r="B201" s="39"/>
      <c r="C201" s="231" t="s">
        <v>242</v>
      </c>
      <c r="D201" s="231" t="s">
        <v>128</v>
      </c>
      <c r="E201" s="232" t="s">
        <v>243</v>
      </c>
      <c r="F201" s="233" t="s">
        <v>244</v>
      </c>
      <c r="G201" s="234" t="s">
        <v>240</v>
      </c>
      <c r="H201" s="235">
        <v>2</v>
      </c>
      <c r="I201" s="236"/>
      <c r="J201" s="237">
        <f>ROUND(I201*H201,2)</f>
        <v>0</v>
      </c>
      <c r="K201" s="233" t="s">
        <v>132</v>
      </c>
      <c r="L201" s="44"/>
      <c r="M201" s="238" t="s">
        <v>1</v>
      </c>
      <c r="N201" s="239" t="s">
        <v>42</v>
      </c>
      <c r="O201" s="91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2" t="s">
        <v>133</v>
      </c>
      <c r="AT201" s="242" t="s">
        <v>128</v>
      </c>
      <c r="AU201" s="242" t="s">
        <v>87</v>
      </c>
      <c r="AY201" s="17" t="s">
        <v>126</v>
      </c>
      <c r="BE201" s="243">
        <f>IF(N201="základní",J201,0)</f>
        <v>0</v>
      </c>
      <c r="BF201" s="243">
        <f>IF(N201="snížená",J201,0)</f>
        <v>0</v>
      </c>
      <c r="BG201" s="243">
        <f>IF(N201="zákl. přenesená",J201,0)</f>
        <v>0</v>
      </c>
      <c r="BH201" s="243">
        <f>IF(N201="sníž. přenesená",J201,0)</f>
        <v>0</v>
      </c>
      <c r="BI201" s="243">
        <f>IF(N201="nulová",J201,0)</f>
        <v>0</v>
      </c>
      <c r="BJ201" s="17" t="s">
        <v>85</v>
      </c>
      <c r="BK201" s="243">
        <f>ROUND(I201*H201,2)</f>
        <v>0</v>
      </c>
      <c r="BL201" s="17" t="s">
        <v>133</v>
      </c>
      <c r="BM201" s="242" t="s">
        <v>245</v>
      </c>
    </row>
    <row r="202" spans="1:51" s="13" customFormat="1" ht="12">
      <c r="A202" s="13"/>
      <c r="B202" s="244"/>
      <c r="C202" s="245"/>
      <c r="D202" s="246" t="s">
        <v>134</v>
      </c>
      <c r="E202" s="247" t="s">
        <v>1</v>
      </c>
      <c r="F202" s="248" t="s">
        <v>246</v>
      </c>
      <c r="G202" s="245"/>
      <c r="H202" s="249">
        <v>2</v>
      </c>
      <c r="I202" s="250"/>
      <c r="J202" s="245"/>
      <c r="K202" s="245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134</v>
      </c>
      <c r="AU202" s="255" t="s">
        <v>87</v>
      </c>
      <c r="AV202" s="13" t="s">
        <v>87</v>
      </c>
      <c r="AW202" s="13" t="s">
        <v>34</v>
      </c>
      <c r="AX202" s="13" t="s">
        <v>77</v>
      </c>
      <c r="AY202" s="255" t="s">
        <v>126</v>
      </c>
    </row>
    <row r="203" spans="1:51" s="14" customFormat="1" ht="12">
      <c r="A203" s="14"/>
      <c r="B203" s="256"/>
      <c r="C203" s="257"/>
      <c r="D203" s="246" t="s">
        <v>134</v>
      </c>
      <c r="E203" s="258" t="s">
        <v>1</v>
      </c>
      <c r="F203" s="259" t="s">
        <v>137</v>
      </c>
      <c r="G203" s="257"/>
      <c r="H203" s="260">
        <v>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134</v>
      </c>
      <c r="AU203" s="266" t="s">
        <v>87</v>
      </c>
      <c r="AV203" s="14" t="s">
        <v>133</v>
      </c>
      <c r="AW203" s="14" t="s">
        <v>34</v>
      </c>
      <c r="AX203" s="14" t="s">
        <v>85</v>
      </c>
      <c r="AY203" s="266" t="s">
        <v>126</v>
      </c>
    </row>
    <row r="204" spans="1:65" s="2" customFormat="1" ht="21.75" customHeight="1">
      <c r="A204" s="38"/>
      <c r="B204" s="39"/>
      <c r="C204" s="231" t="s">
        <v>198</v>
      </c>
      <c r="D204" s="231" t="s">
        <v>128</v>
      </c>
      <c r="E204" s="232" t="s">
        <v>247</v>
      </c>
      <c r="F204" s="233" t="s">
        <v>248</v>
      </c>
      <c r="G204" s="234" t="s">
        <v>213</v>
      </c>
      <c r="H204" s="235">
        <v>387</v>
      </c>
      <c r="I204" s="236"/>
      <c r="J204" s="237">
        <f>ROUND(I204*H204,2)</f>
        <v>0</v>
      </c>
      <c r="K204" s="233" t="s">
        <v>132</v>
      </c>
      <c r="L204" s="44"/>
      <c r="M204" s="238" t="s">
        <v>1</v>
      </c>
      <c r="N204" s="239" t="s">
        <v>42</v>
      </c>
      <c r="O204" s="91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2" t="s">
        <v>133</v>
      </c>
      <c r="AT204" s="242" t="s">
        <v>128</v>
      </c>
      <c r="AU204" s="242" t="s">
        <v>87</v>
      </c>
      <c r="AY204" s="17" t="s">
        <v>126</v>
      </c>
      <c r="BE204" s="243">
        <f>IF(N204="základní",J204,0)</f>
        <v>0</v>
      </c>
      <c r="BF204" s="243">
        <f>IF(N204="snížená",J204,0)</f>
        <v>0</v>
      </c>
      <c r="BG204" s="243">
        <f>IF(N204="zákl. přenesená",J204,0)</f>
        <v>0</v>
      </c>
      <c r="BH204" s="243">
        <f>IF(N204="sníž. přenesená",J204,0)</f>
        <v>0</v>
      </c>
      <c r="BI204" s="243">
        <f>IF(N204="nulová",J204,0)</f>
        <v>0</v>
      </c>
      <c r="BJ204" s="17" t="s">
        <v>85</v>
      </c>
      <c r="BK204" s="243">
        <f>ROUND(I204*H204,2)</f>
        <v>0</v>
      </c>
      <c r="BL204" s="17" t="s">
        <v>133</v>
      </c>
      <c r="BM204" s="242" t="s">
        <v>249</v>
      </c>
    </row>
    <row r="205" spans="1:51" s="13" customFormat="1" ht="12">
      <c r="A205" s="13"/>
      <c r="B205" s="244"/>
      <c r="C205" s="245"/>
      <c r="D205" s="246" t="s">
        <v>134</v>
      </c>
      <c r="E205" s="247" t="s">
        <v>1</v>
      </c>
      <c r="F205" s="248" t="s">
        <v>250</v>
      </c>
      <c r="G205" s="245"/>
      <c r="H205" s="249">
        <v>387</v>
      </c>
      <c r="I205" s="250"/>
      <c r="J205" s="245"/>
      <c r="K205" s="245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134</v>
      </c>
      <c r="AU205" s="255" t="s">
        <v>87</v>
      </c>
      <c r="AV205" s="13" t="s">
        <v>87</v>
      </c>
      <c r="AW205" s="13" t="s">
        <v>34</v>
      </c>
      <c r="AX205" s="13" t="s">
        <v>77</v>
      </c>
      <c r="AY205" s="255" t="s">
        <v>126</v>
      </c>
    </row>
    <row r="206" spans="1:51" s="14" customFormat="1" ht="12">
      <c r="A206" s="14"/>
      <c r="B206" s="256"/>
      <c r="C206" s="257"/>
      <c r="D206" s="246" t="s">
        <v>134</v>
      </c>
      <c r="E206" s="258" t="s">
        <v>1</v>
      </c>
      <c r="F206" s="259" t="s">
        <v>137</v>
      </c>
      <c r="G206" s="257"/>
      <c r="H206" s="260">
        <v>387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134</v>
      </c>
      <c r="AU206" s="266" t="s">
        <v>87</v>
      </c>
      <c r="AV206" s="14" t="s">
        <v>133</v>
      </c>
      <c r="AW206" s="14" t="s">
        <v>34</v>
      </c>
      <c r="AX206" s="14" t="s">
        <v>85</v>
      </c>
      <c r="AY206" s="266" t="s">
        <v>126</v>
      </c>
    </row>
    <row r="207" spans="1:65" s="2" customFormat="1" ht="21.75" customHeight="1">
      <c r="A207" s="38"/>
      <c r="B207" s="39"/>
      <c r="C207" s="231" t="s">
        <v>251</v>
      </c>
      <c r="D207" s="231" t="s">
        <v>128</v>
      </c>
      <c r="E207" s="232" t="s">
        <v>252</v>
      </c>
      <c r="F207" s="233" t="s">
        <v>253</v>
      </c>
      <c r="G207" s="234" t="s">
        <v>213</v>
      </c>
      <c r="H207" s="235">
        <v>210</v>
      </c>
      <c r="I207" s="236"/>
      <c r="J207" s="237">
        <f>ROUND(I207*H207,2)</f>
        <v>0</v>
      </c>
      <c r="K207" s="233" t="s">
        <v>132</v>
      </c>
      <c r="L207" s="44"/>
      <c r="M207" s="238" t="s">
        <v>1</v>
      </c>
      <c r="N207" s="239" t="s">
        <v>42</v>
      </c>
      <c r="O207" s="91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2" t="s">
        <v>133</v>
      </c>
      <c r="AT207" s="242" t="s">
        <v>128</v>
      </c>
      <c r="AU207" s="242" t="s">
        <v>87</v>
      </c>
      <c r="AY207" s="17" t="s">
        <v>126</v>
      </c>
      <c r="BE207" s="243">
        <f>IF(N207="základní",J207,0)</f>
        <v>0</v>
      </c>
      <c r="BF207" s="243">
        <f>IF(N207="snížená",J207,0)</f>
        <v>0</v>
      </c>
      <c r="BG207" s="243">
        <f>IF(N207="zákl. přenesená",J207,0)</f>
        <v>0</v>
      </c>
      <c r="BH207" s="243">
        <f>IF(N207="sníž. přenesená",J207,0)</f>
        <v>0</v>
      </c>
      <c r="BI207" s="243">
        <f>IF(N207="nulová",J207,0)</f>
        <v>0</v>
      </c>
      <c r="BJ207" s="17" t="s">
        <v>85</v>
      </c>
      <c r="BK207" s="243">
        <f>ROUND(I207*H207,2)</f>
        <v>0</v>
      </c>
      <c r="BL207" s="17" t="s">
        <v>133</v>
      </c>
      <c r="BM207" s="242" t="s">
        <v>254</v>
      </c>
    </row>
    <row r="208" spans="1:51" s="13" customFormat="1" ht="12">
      <c r="A208" s="13"/>
      <c r="B208" s="244"/>
      <c r="C208" s="245"/>
      <c r="D208" s="246" t="s">
        <v>134</v>
      </c>
      <c r="E208" s="247" t="s">
        <v>1</v>
      </c>
      <c r="F208" s="248" t="s">
        <v>255</v>
      </c>
      <c r="G208" s="245"/>
      <c r="H208" s="249">
        <v>210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134</v>
      </c>
      <c r="AU208" s="255" t="s">
        <v>87</v>
      </c>
      <c r="AV208" s="13" t="s">
        <v>87</v>
      </c>
      <c r="AW208" s="13" t="s">
        <v>34</v>
      </c>
      <c r="AX208" s="13" t="s">
        <v>77</v>
      </c>
      <c r="AY208" s="255" t="s">
        <v>126</v>
      </c>
    </row>
    <row r="209" spans="1:51" s="14" customFormat="1" ht="12">
      <c r="A209" s="14"/>
      <c r="B209" s="256"/>
      <c r="C209" s="257"/>
      <c r="D209" s="246" t="s">
        <v>134</v>
      </c>
      <c r="E209" s="258" t="s">
        <v>1</v>
      </c>
      <c r="F209" s="259" t="s">
        <v>137</v>
      </c>
      <c r="G209" s="257"/>
      <c r="H209" s="260">
        <v>210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134</v>
      </c>
      <c r="AU209" s="266" t="s">
        <v>87</v>
      </c>
      <c r="AV209" s="14" t="s">
        <v>133</v>
      </c>
      <c r="AW209" s="14" t="s">
        <v>34</v>
      </c>
      <c r="AX209" s="14" t="s">
        <v>85</v>
      </c>
      <c r="AY209" s="266" t="s">
        <v>126</v>
      </c>
    </row>
    <row r="210" spans="1:65" s="2" customFormat="1" ht="21.75" customHeight="1">
      <c r="A210" s="38"/>
      <c r="B210" s="39"/>
      <c r="C210" s="231" t="s">
        <v>203</v>
      </c>
      <c r="D210" s="231" t="s">
        <v>128</v>
      </c>
      <c r="E210" s="232" t="s">
        <v>256</v>
      </c>
      <c r="F210" s="233" t="s">
        <v>257</v>
      </c>
      <c r="G210" s="234" t="s">
        <v>213</v>
      </c>
      <c r="H210" s="235">
        <v>50</v>
      </c>
      <c r="I210" s="236"/>
      <c r="J210" s="237">
        <f>ROUND(I210*H210,2)</f>
        <v>0</v>
      </c>
      <c r="K210" s="233" t="s">
        <v>1</v>
      </c>
      <c r="L210" s="44"/>
      <c r="M210" s="238" t="s">
        <v>1</v>
      </c>
      <c r="N210" s="239" t="s">
        <v>42</v>
      </c>
      <c r="O210" s="91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2" t="s">
        <v>133</v>
      </c>
      <c r="AT210" s="242" t="s">
        <v>128</v>
      </c>
      <c r="AU210" s="242" t="s">
        <v>87</v>
      </c>
      <c r="AY210" s="17" t="s">
        <v>126</v>
      </c>
      <c r="BE210" s="243">
        <f>IF(N210="základní",J210,0)</f>
        <v>0</v>
      </c>
      <c r="BF210" s="243">
        <f>IF(N210="snížená",J210,0)</f>
        <v>0</v>
      </c>
      <c r="BG210" s="243">
        <f>IF(N210="zákl. přenesená",J210,0)</f>
        <v>0</v>
      </c>
      <c r="BH210" s="243">
        <f>IF(N210="sníž. přenesená",J210,0)</f>
        <v>0</v>
      </c>
      <c r="BI210" s="243">
        <f>IF(N210="nulová",J210,0)</f>
        <v>0</v>
      </c>
      <c r="BJ210" s="17" t="s">
        <v>85</v>
      </c>
      <c r="BK210" s="243">
        <f>ROUND(I210*H210,2)</f>
        <v>0</v>
      </c>
      <c r="BL210" s="17" t="s">
        <v>133</v>
      </c>
      <c r="BM210" s="242" t="s">
        <v>258</v>
      </c>
    </row>
    <row r="211" spans="1:65" s="2" customFormat="1" ht="21.75" customHeight="1">
      <c r="A211" s="38"/>
      <c r="B211" s="39"/>
      <c r="C211" s="231" t="s">
        <v>259</v>
      </c>
      <c r="D211" s="231" t="s">
        <v>128</v>
      </c>
      <c r="E211" s="232" t="s">
        <v>260</v>
      </c>
      <c r="F211" s="233" t="s">
        <v>261</v>
      </c>
      <c r="G211" s="234" t="s">
        <v>150</v>
      </c>
      <c r="H211" s="235">
        <v>52</v>
      </c>
      <c r="I211" s="236"/>
      <c r="J211" s="237">
        <f>ROUND(I211*H211,2)</f>
        <v>0</v>
      </c>
      <c r="K211" s="233" t="s">
        <v>132</v>
      </c>
      <c r="L211" s="44"/>
      <c r="M211" s="238" t="s">
        <v>1</v>
      </c>
      <c r="N211" s="239" t="s">
        <v>42</v>
      </c>
      <c r="O211" s="91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2" t="s">
        <v>133</v>
      </c>
      <c r="AT211" s="242" t="s">
        <v>128</v>
      </c>
      <c r="AU211" s="242" t="s">
        <v>87</v>
      </c>
      <c r="AY211" s="17" t="s">
        <v>126</v>
      </c>
      <c r="BE211" s="243">
        <f>IF(N211="základní",J211,0)</f>
        <v>0</v>
      </c>
      <c r="BF211" s="243">
        <f>IF(N211="snížená",J211,0)</f>
        <v>0</v>
      </c>
      <c r="BG211" s="243">
        <f>IF(N211="zákl. přenesená",J211,0)</f>
        <v>0</v>
      </c>
      <c r="BH211" s="243">
        <f>IF(N211="sníž. přenesená",J211,0)</f>
        <v>0</v>
      </c>
      <c r="BI211" s="243">
        <f>IF(N211="nulová",J211,0)</f>
        <v>0</v>
      </c>
      <c r="BJ211" s="17" t="s">
        <v>85</v>
      </c>
      <c r="BK211" s="243">
        <f>ROUND(I211*H211,2)</f>
        <v>0</v>
      </c>
      <c r="BL211" s="17" t="s">
        <v>133</v>
      </c>
      <c r="BM211" s="242" t="s">
        <v>262</v>
      </c>
    </row>
    <row r="212" spans="1:63" s="12" customFormat="1" ht="22.8" customHeight="1">
      <c r="A212" s="12"/>
      <c r="B212" s="215"/>
      <c r="C212" s="216"/>
      <c r="D212" s="217" t="s">
        <v>76</v>
      </c>
      <c r="E212" s="229" t="s">
        <v>263</v>
      </c>
      <c r="F212" s="229" t="s">
        <v>264</v>
      </c>
      <c r="G212" s="216"/>
      <c r="H212" s="216"/>
      <c r="I212" s="219"/>
      <c r="J212" s="230">
        <f>BK212</f>
        <v>0</v>
      </c>
      <c r="K212" s="216"/>
      <c r="L212" s="221"/>
      <c r="M212" s="222"/>
      <c r="N212" s="223"/>
      <c r="O212" s="223"/>
      <c r="P212" s="224">
        <f>SUM(P213:P220)</f>
        <v>0</v>
      </c>
      <c r="Q212" s="223"/>
      <c r="R212" s="224">
        <f>SUM(R213:R220)</f>
        <v>0</v>
      </c>
      <c r="S212" s="223"/>
      <c r="T212" s="225">
        <f>SUM(T213:T220)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6" t="s">
        <v>85</v>
      </c>
      <c r="AT212" s="227" t="s">
        <v>76</v>
      </c>
      <c r="AU212" s="227" t="s">
        <v>85</v>
      </c>
      <c r="AY212" s="226" t="s">
        <v>126</v>
      </c>
      <c r="BK212" s="228">
        <f>SUM(BK213:BK220)</f>
        <v>0</v>
      </c>
    </row>
    <row r="213" spans="1:65" s="2" customFormat="1" ht="21.75" customHeight="1">
      <c r="A213" s="38"/>
      <c r="B213" s="39"/>
      <c r="C213" s="231" t="s">
        <v>208</v>
      </c>
      <c r="D213" s="231" t="s">
        <v>128</v>
      </c>
      <c r="E213" s="232" t="s">
        <v>265</v>
      </c>
      <c r="F213" s="233" t="s">
        <v>266</v>
      </c>
      <c r="G213" s="234" t="s">
        <v>140</v>
      </c>
      <c r="H213" s="235">
        <v>1.472</v>
      </c>
      <c r="I213" s="236"/>
      <c r="J213" s="237">
        <f>ROUND(I213*H213,2)</f>
        <v>0</v>
      </c>
      <c r="K213" s="233" t="s">
        <v>132</v>
      </c>
      <c r="L213" s="44"/>
      <c r="M213" s="238" t="s">
        <v>1</v>
      </c>
      <c r="N213" s="239" t="s">
        <v>42</v>
      </c>
      <c r="O213" s="91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2" t="s">
        <v>133</v>
      </c>
      <c r="AT213" s="242" t="s">
        <v>128</v>
      </c>
      <c r="AU213" s="242" t="s">
        <v>87</v>
      </c>
      <c r="AY213" s="17" t="s">
        <v>126</v>
      </c>
      <c r="BE213" s="243">
        <f>IF(N213="základní",J213,0)</f>
        <v>0</v>
      </c>
      <c r="BF213" s="243">
        <f>IF(N213="snížená",J213,0)</f>
        <v>0</v>
      </c>
      <c r="BG213" s="243">
        <f>IF(N213="zákl. přenesená",J213,0)</f>
        <v>0</v>
      </c>
      <c r="BH213" s="243">
        <f>IF(N213="sníž. přenesená",J213,0)</f>
        <v>0</v>
      </c>
      <c r="BI213" s="243">
        <f>IF(N213="nulová",J213,0)</f>
        <v>0</v>
      </c>
      <c r="BJ213" s="17" t="s">
        <v>85</v>
      </c>
      <c r="BK213" s="243">
        <f>ROUND(I213*H213,2)</f>
        <v>0</v>
      </c>
      <c r="BL213" s="17" t="s">
        <v>133</v>
      </c>
      <c r="BM213" s="242" t="s">
        <v>267</v>
      </c>
    </row>
    <row r="214" spans="1:51" s="13" customFormat="1" ht="12">
      <c r="A214" s="13"/>
      <c r="B214" s="244"/>
      <c r="C214" s="245"/>
      <c r="D214" s="246" t="s">
        <v>134</v>
      </c>
      <c r="E214" s="247" t="s">
        <v>1</v>
      </c>
      <c r="F214" s="248" t="s">
        <v>268</v>
      </c>
      <c r="G214" s="245"/>
      <c r="H214" s="249">
        <v>1.472</v>
      </c>
      <c r="I214" s="250"/>
      <c r="J214" s="245"/>
      <c r="K214" s="245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134</v>
      </c>
      <c r="AU214" s="255" t="s">
        <v>87</v>
      </c>
      <c r="AV214" s="13" t="s">
        <v>87</v>
      </c>
      <c r="AW214" s="13" t="s">
        <v>34</v>
      </c>
      <c r="AX214" s="13" t="s">
        <v>77</v>
      </c>
      <c r="AY214" s="255" t="s">
        <v>126</v>
      </c>
    </row>
    <row r="215" spans="1:51" s="14" customFormat="1" ht="12">
      <c r="A215" s="14"/>
      <c r="B215" s="256"/>
      <c r="C215" s="257"/>
      <c r="D215" s="246" t="s">
        <v>134</v>
      </c>
      <c r="E215" s="258" t="s">
        <v>1</v>
      </c>
      <c r="F215" s="259" t="s">
        <v>137</v>
      </c>
      <c r="G215" s="257"/>
      <c r="H215" s="260">
        <v>1.472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6" t="s">
        <v>134</v>
      </c>
      <c r="AU215" s="266" t="s">
        <v>87</v>
      </c>
      <c r="AV215" s="14" t="s">
        <v>133</v>
      </c>
      <c r="AW215" s="14" t="s">
        <v>34</v>
      </c>
      <c r="AX215" s="14" t="s">
        <v>85</v>
      </c>
      <c r="AY215" s="266" t="s">
        <v>126</v>
      </c>
    </row>
    <row r="216" spans="1:65" s="2" customFormat="1" ht="21.75" customHeight="1">
      <c r="A216" s="38"/>
      <c r="B216" s="39"/>
      <c r="C216" s="231" t="s">
        <v>269</v>
      </c>
      <c r="D216" s="231" t="s">
        <v>128</v>
      </c>
      <c r="E216" s="232" t="s">
        <v>270</v>
      </c>
      <c r="F216" s="233" t="s">
        <v>271</v>
      </c>
      <c r="G216" s="234" t="s">
        <v>140</v>
      </c>
      <c r="H216" s="235">
        <v>39.744</v>
      </c>
      <c r="I216" s="236"/>
      <c r="J216" s="237">
        <f>ROUND(I216*H216,2)</f>
        <v>0</v>
      </c>
      <c r="K216" s="233" t="s">
        <v>132</v>
      </c>
      <c r="L216" s="44"/>
      <c r="M216" s="238" t="s">
        <v>1</v>
      </c>
      <c r="N216" s="239" t="s">
        <v>42</v>
      </c>
      <c r="O216" s="91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2" t="s">
        <v>133</v>
      </c>
      <c r="AT216" s="242" t="s">
        <v>128</v>
      </c>
      <c r="AU216" s="242" t="s">
        <v>87</v>
      </c>
      <c r="AY216" s="17" t="s">
        <v>126</v>
      </c>
      <c r="BE216" s="243">
        <f>IF(N216="základní",J216,0)</f>
        <v>0</v>
      </c>
      <c r="BF216" s="243">
        <f>IF(N216="snížená",J216,0)</f>
        <v>0</v>
      </c>
      <c r="BG216" s="243">
        <f>IF(N216="zákl. přenesená",J216,0)</f>
        <v>0</v>
      </c>
      <c r="BH216" s="243">
        <f>IF(N216="sníž. přenesená",J216,0)</f>
        <v>0</v>
      </c>
      <c r="BI216" s="243">
        <f>IF(N216="nulová",J216,0)</f>
        <v>0</v>
      </c>
      <c r="BJ216" s="17" t="s">
        <v>85</v>
      </c>
      <c r="BK216" s="243">
        <f>ROUND(I216*H216,2)</f>
        <v>0</v>
      </c>
      <c r="BL216" s="17" t="s">
        <v>133</v>
      </c>
      <c r="BM216" s="242" t="s">
        <v>272</v>
      </c>
    </row>
    <row r="217" spans="1:51" s="13" customFormat="1" ht="12">
      <c r="A217" s="13"/>
      <c r="B217" s="244"/>
      <c r="C217" s="245"/>
      <c r="D217" s="246" t="s">
        <v>134</v>
      </c>
      <c r="E217" s="247" t="s">
        <v>1</v>
      </c>
      <c r="F217" s="248" t="s">
        <v>273</v>
      </c>
      <c r="G217" s="245"/>
      <c r="H217" s="249">
        <v>39.744</v>
      </c>
      <c r="I217" s="250"/>
      <c r="J217" s="245"/>
      <c r="K217" s="245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134</v>
      </c>
      <c r="AU217" s="255" t="s">
        <v>87</v>
      </c>
      <c r="AV217" s="13" t="s">
        <v>87</v>
      </c>
      <c r="AW217" s="13" t="s">
        <v>34</v>
      </c>
      <c r="AX217" s="13" t="s">
        <v>77</v>
      </c>
      <c r="AY217" s="255" t="s">
        <v>126</v>
      </c>
    </row>
    <row r="218" spans="1:51" s="14" customFormat="1" ht="12">
      <c r="A218" s="14"/>
      <c r="B218" s="256"/>
      <c r="C218" s="257"/>
      <c r="D218" s="246" t="s">
        <v>134</v>
      </c>
      <c r="E218" s="258" t="s">
        <v>1</v>
      </c>
      <c r="F218" s="259" t="s">
        <v>137</v>
      </c>
      <c r="G218" s="257"/>
      <c r="H218" s="260">
        <v>39.744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6" t="s">
        <v>134</v>
      </c>
      <c r="AU218" s="266" t="s">
        <v>87</v>
      </c>
      <c r="AV218" s="14" t="s">
        <v>133</v>
      </c>
      <c r="AW218" s="14" t="s">
        <v>34</v>
      </c>
      <c r="AX218" s="14" t="s">
        <v>85</v>
      </c>
      <c r="AY218" s="266" t="s">
        <v>126</v>
      </c>
    </row>
    <row r="219" spans="1:65" s="2" customFormat="1" ht="21.75" customHeight="1">
      <c r="A219" s="38"/>
      <c r="B219" s="39"/>
      <c r="C219" s="231" t="s">
        <v>214</v>
      </c>
      <c r="D219" s="231" t="s">
        <v>128</v>
      </c>
      <c r="E219" s="232" t="s">
        <v>274</v>
      </c>
      <c r="F219" s="233" t="s">
        <v>275</v>
      </c>
      <c r="G219" s="234" t="s">
        <v>276</v>
      </c>
      <c r="H219" s="235">
        <v>1</v>
      </c>
      <c r="I219" s="236"/>
      <c r="J219" s="237">
        <f>ROUND(I219*H219,2)</f>
        <v>0</v>
      </c>
      <c r="K219" s="233" t="s">
        <v>132</v>
      </c>
      <c r="L219" s="44"/>
      <c r="M219" s="238" t="s">
        <v>1</v>
      </c>
      <c r="N219" s="239" t="s">
        <v>42</v>
      </c>
      <c r="O219" s="91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2" t="s">
        <v>133</v>
      </c>
      <c r="AT219" s="242" t="s">
        <v>128</v>
      </c>
      <c r="AU219" s="242" t="s">
        <v>87</v>
      </c>
      <c r="AY219" s="17" t="s">
        <v>126</v>
      </c>
      <c r="BE219" s="243">
        <f>IF(N219="základní",J219,0)</f>
        <v>0</v>
      </c>
      <c r="BF219" s="243">
        <f>IF(N219="snížená",J219,0)</f>
        <v>0</v>
      </c>
      <c r="BG219" s="243">
        <f>IF(N219="zákl. přenesená",J219,0)</f>
        <v>0</v>
      </c>
      <c r="BH219" s="243">
        <f>IF(N219="sníž. přenesená",J219,0)</f>
        <v>0</v>
      </c>
      <c r="BI219" s="243">
        <f>IF(N219="nulová",J219,0)</f>
        <v>0</v>
      </c>
      <c r="BJ219" s="17" t="s">
        <v>85</v>
      </c>
      <c r="BK219" s="243">
        <f>ROUND(I219*H219,2)</f>
        <v>0</v>
      </c>
      <c r="BL219" s="17" t="s">
        <v>133</v>
      </c>
      <c r="BM219" s="242" t="s">
        <v>277</v>
      </c>
    </row>
    <row r="220" spans="1:65" s="2" customFormat="1" ht="21.75" customHeight="1">
      <c r="A220" s="38"/>
      <c r="B220" s="39"/>
      <c r="C220" s="231" t="s">
        <v>278</v>
      </c>
      <c r="D220" s="231" t="s">
        <v>128</v>
      </c>
      <c r="E220" s="232" t="s">
        <v>279</v>
      </c>
      <c r="F220" s="233" t="s">
        <v>280</v>
      </c>
      <c r="G220" s="234" t="s">
        <v>140</v>
      </c>
      <c r="H220" s="235">
        <v>1.472</v>
      </c>
      <c r="I220" s="236"/>
      <c r="J220" s="237">
        <f>ROUND(I220*H220,2)</f>
        <v>0</v>
      </c>
      <c r="K220" s="233" t="s">
        <v>132</v>
      </c>
      <c r="L220" s="44"/>
      <c r="M220" s="238" t="s">
        <v>1</v>
      </c>
      <c r="N220" s="239" t="s">
        <v>42</v>
      </c>
      <c r="O220" s="91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2" t="s">
        <v>133</v>
      </c>
      <c r="AT220" s="242" t="s">
        <v>128</v>
      </c>
      <c r="AU220" s="242" t="s">
        <v>87</v>
      </c>
      <c r="AY220" s="17" t="s">
        <v>126</v>
      </c>
      <c r="BE220" s="243">
        <f>IF(N220="základní",J220,0)</f>
        <v>0</v>
      </c>
      <c r="BF220" s="243">
        <f>IF(N220="snížená",J220,0)</f>
        <v>0</v>
      </c>
      <c r="BG220" s="243">
        <f>IF(N220="zákl. přenesená",J220,0)</f>
        <v>0</v>
      </c>
      <c r="BH220" s="243">
        <f>IF(N220="sníž. přenesená",J220,0)</f>
        <v>0</v>
      </c>
      <c r="BI220" s="243">
        <f>IF(N220="nulová",J220,0)</f>
        <v>0</v>
      </c>
      <c r="BJ220" s="17" t="s">
        <v>85</v>
      </c>
      <c r="BK220" s="243">
        <f>ROUND(I220*H220,2)</f>
        <v>0</v>
      </c>
      <c r="BL220" s="17" t="s">
        <v>133</v>
      </c>
      <c r="BM220" s="242" t="s">
        <v>281</v>
      </c>
    </row>
    <row r="221" spans="1:63" s="12" customFormat="1" ht="25.9" customHeight="1">
      <c r="A221" s="12"/>
      <c r="B221" s="215"/>
      <c r="C221" s="216"/>
      <c r="D221" s="217" t="s">
        <v>76</v>
      </c>
      <c r="E221" s="218" t="s">
        <v>155</v>
      </c>
      <c r="F221" s="218" t="s">
        <v>282</v>
      </c>
      <c r="G221" s="216"/>
      <c r="H221" s="216"/>
      <c r="I221" s="219"/>
      <c r="J221" s="220">
        <f>BK221</f>
        <v>0</v>
      </c>
      <c r="K221" s="216"/>
      <c r="L221" s="221"/>
      <c r="M221" s="222"/>
      <c r="N221" s="223"/>
      <c r="O221" s="223"/>
      <c r="P221" s="224">
        <f>P222+P253+P343</f>
        <v>0</v>
      </c>
      <c r="Q221" s="223"/>
      <c r="R221" s="224">
        <f>R222+R253+R343</f>
        <v>0</v>
      </c>
      <c r="S221" s="223"/>
      <c r="T221" s="225">
        <f>T222+T253+T343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6" t="s">
        <v>142</v>
      </c>
      <c r="AT221" s="227" t="s">
        <v>76</v>
      </c>
      <c r="AU221" s="227" t="s">
        <v>77</v>
      </c>
      <c r="AY221" s="226" t="s">
        <v>126</v>
      </c>
      <c r="BK221" s="228">
        <f>BK222+BK253+BK343</f>
        <v>0</v>
      </c>
    </row>
    <row r="222" spans="1:63" s="12" customFormat="1" ht="22.8" customHeight="1">
      <c r="A222" s="12"/>
      <c r="B222" s="215"/>
      <c r="C222" s="216"/>
      <c r="D222" s="217" t="s">
        <v>76</v>
      </c>
      <c r="E222" s="229" t="s">
        <v>283</v>
      </c>
      <c r="F222" s="229" t="s">
        <v>284</v>
      </c>
      <c r="G222" s="216"/>
      <c r="H222" s="216"/>
      <c r="I222" s="219"/>
      <c r="J222" s="230">
        <f>BK222</f>
        <v>0</v>
      </c>
      <c r="K222" s="216"/>
      <c r="L222" s="221"/>
      <c r="M222" s="222"/>
      <c r="N222" s="223"/>
      <c r="O222" s="223"/>
      <c r="P222" s="224">
        <f>SUM(P223:P252)</f>
        <v>0</v>
      </c>
      <c r="Q222" s="223"/>
      <c r="R222" s="224">
        <f>SUM(R223:R252)</f>
        <v>0</v>
      </c>
      <c r="S222" s="223"/>
      <c r="T222" s="225">
        <f>SUM(T223:T252)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6" t="s">
        <v>142</v>
      </c>
      <c r="AT222" s="227" t="s">
        <v>76</v>
      </c>
      <c r="AU222" s="227" t="s">
        <v>85</v>
      </c>
      <c r="AY222" s="226" t="s">
        <v>126</v>
      </c>
      <c r="BK222" s="228">
        <f>SUM(BK223:BK252)</f>
        <v>0</v>
      </c>
    </row>
    <row r="223" spans="1:65" s="2" customFormat="1" ht="16.5" customHeight="1">
      <c r="A223" s="38"/>
      <c r="B223" s="39"/>
      <c r="C223" s="231" t="s">
        <v>217</v>
      </c>
      <c r="D223" s="231" t="s">
        <v>128</v>
      </c>
      <c r="E223" s="232" t="s">
        <v>285</v>
      </c>
      <c r="F223" s="233" t="s">
        <v>286</v>
      </c>
      <c r="G223" s="234" t="s">
        <v>240</v>
      </c>
      <c r="H223" s="235">
        <v>12</v>
      </c>
      <c r="I223" s="236"/>
      <c r="J223" s="237">
        <f>ROUND(I223*H223,2)</f>
        <v>0</v>
      </c>
      <c r="K223" s="233" t="s">
        <v>132</v>
      </c>
      <c r="L223" s="44"/>
      <c r="M223" s="238" t="s">
        <v>1</v>
      </c>
      <c r="N223" s="239" t="s">
        <v>42</v>
      </c>
      <c r="O223" s="91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2" t="s">
        <v>287</v>
      </c>
      <c r="AT223" s="242" t="s">
        <v>128</v>
      </c>
      <c r="AU223" s="242" t="s">
        <v>87</v>
      </c>
      <c r="AY223" s="17" t="s">
        <v>126</v>
      </c>
      <c r="BE223" s="243">
        <f>IF(N223="základní",J223,0)</f>
        <v>0</v>
      </c>
      <c r="BF223" s="243">
        <f>IF(N223="snížená",J223,0)</f>
        <v>0</v>
      </c>
      <c r="BG223" s="243">
        <f>IF(N223="zákl. přenesená",J223,0)</f>
        <v>0</v>
      </c>
      <c r="BH223" s="243">
        <f>IF(N223="sníž. přenesená",J223,0)</f>
        <v>0</v>
      </c>
      <c r="BI223" s="243">
        <f>IF(N223="nulová",J223,0)</f>
        <v>0</v>
      </c>
      <c r="BJ223" s="17" t="s">
        <v>85</v>
      </c>
      <c r="BK223" s="243">
        <f>ROUND(I223*H223,2)</f>
        <v>0</v>
      </c>
      <c r="BL223" s="17" t="s">
        <v>287</v>
      </c>
      <c r="BM223" s="242" t="s">
        <v>287</v>
      </c>
    </row>
    <row r="224" spans="1:65" s="2" customFormat="1" ht="16.5" customHeight="1">
      <c r="A224" s="38"/>
      <c r="B224" s="39"/>
      <c r="C224" s="267" t="s">
        <v>288</v>
      </c>
      <c r="D224" s="267" t="s">
        <v>155</v>
      </c>
      <c r="E224" s="268" t="s">
        <v>289</v>
      </c>
      <c r="F224" s="269" t="s">
        <v>290</v>
      </c>
      <c r="G224" s="270" t="s">
        <v>291</v>
      </c>
      <c r="H224" s="271">
        <v>12</v>
      </c>
      <c r="I224" s="272"/>
      <c r="J224" s="273">
        <f>ROUND(I224*H224,2)</f>
        <v>0</v>
      </c>
      <c r="K224" s="269" t="s">
        <v>1</v>
      </c>
      <c r="L224" s="274"/>
      <c r="M224" s="275" t="s">
        <v>1</v>
      </c>
      <c r="N224" s="276" t="s">
        <v>42</v>
      </c>
      <c r="O224" s="91"/>
      <c r="P224" s="240">
        <f>O224*H224</f>
        <v>0</v>
      </c>
      <c r="Q224" s="240">
        <v>0</v>
      </c>
      <c r="R224" s="240">
        <f>Q224*H224</f>
        <v>0</v>
      </c>
      <c r="S224" s="240">
        <v>0</v>
      </c>
      <c r="T224" s="24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2" t="s">
        <v>292</v>
      </c>
      <c r="AT224" s="242" t="s">
        <v>155</v>
      </c>
      <c r="AU224" s="242" t="s">
        <v>87</v>
      </c>
      <c r="AY224" s="17" t="s">
        <v>126</v>
      </c>
      <c r="BE224" s="243">
        <f>IF(N224="základní",J224,0)</f>
        <v>0</v>
      </c>
      <c r="BF224" s="243">
        <f>IF(N224="snížená",J224,0)</f>
        <v>0</v>
      </c>
      <c r="BG224" s="243">
        <f>IF(N224="zákl. přenesená",J224,0)</f>
        <v>0</v>
      </c>
      <c r="BH224" s="243">
        <f>IF(N224="sníž. přenesená",J224,0)</f>
        <v>0</v>
      </c>
      <c r="BI224" s="243">
        <f>IF(N224="nulová",J224,0)</f>
        <v>0</v>
      </c>
      <c r="BJ224" s="17" t="s">
        <v>85</v>
      </c>
      <c r="BK224" s="243">
        <f>ROUND(I224*H224,2)</f>
        <v>0</v>
      </c>
      <c r="BL224" s="17" t="s">
        <v>287</v>
      </c>
      <c r="BM224" s="242" t="s">
        <v>293</v>
      </c>
    </row>
    <row r="225" spans="1:65" s="2" customFormat="1" ht="16.5" customHeight="1">
      <c r="A225" s="38"/>
      <c r="B225" s="39"/>
      <c r="C225" s="231" t="s">
        <v>222</v>
      </c>
      <c r="D225" s="231" t="s">
        <v>128</v>
      </c>
      <c r="E225" s="232" t="s">
        <v>294</v>
      </c>
      <c r="F225" s="233" t="s">
        <v>295</v>
      </c>
      <c r="G225" s="234" t="s">
        <v>291</v>
      </c>
      <c r="H225" s="235">
        <v>13</v>
      </c>
      <c r="I225" s="236"/>
      <c r="J225" s="237">
        <f>ROUND(I225*H225,2)</f>
        <v>0</v>
      </c>
      <c r="K225" s="233" t="s">
        <v>132</v>
      </c>
      <c r="L225" s="44"/>
      <c r="M225" s="238" t="s">
        <v>1</v>
      </c>
      <c r="N225" s="239" t="s">
        <v>42</v>
      </c>
      <c r="O225" s="91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2" t="s">
        <v>287</v>
      </c>
      <c r="AT225" s="242" t="s">
        <v>128</v>
      </c>
      <c r="AU225" s="242" t="s">
        <v>87</v>
      </c>
      <c r="AY225" s="17" t="s">
        <v>126</v>
      </c>
      <c r="BE225" s="243">
        <f>IF(N225="základní",J225,0)</f>
        <v>0</v>
      </c>
      <c r="BF225" s="243">
        <f>IF(N225="snížená",J225,0)</f>
        <v>0</v>
      </c>
      <c r="BG225" s="243">
        <f>IF(N225="zákl. přenesená",J225,0)</f>
        <v>0</v>
      </c>
      <c r="BH225" s="243">
        <f>IF(N225="sníž. přenesená",J225,0)</f>
        <v>0</v>
      </c>
      <c r="BI225" s="243">
        <f>IF(N225="nulová",J225,0)</f>
        <v>0</v>
      </c>
      <c r="BJ225" s="17" t="s">
        <v>85</v>
      </c>
      <c r="BK225" s="243">
        <f>ROUND(I225*H225,2)</f>
        <v>0</v>
      </c>
      <c r="BL225" s="17" t="s">
        <v>287</v>
      </c>
      <c r="BM225" s="242" t="s">
        <v>296</v>
      </c>
    </row>
    <row r="226" spans="1:65" s="2" customFormat="1" ht="21.75" customHeight="1">
      <c r="A226" s="38"/>
      <c r="B226" s="39"/>
      <c r="C226" s="231" t="s">
        <v>225</v>
      </c>
      <c r="D226" s="231" t="s">
        <v>128</v>
      </c>
      <c r="E226" s="232" t="s">
        <v>297</v>
      </c>
      <c r="F226" s="233" t="s">
        <v>298</v>
      </c>
      <c r="G226" s="234" t="s">
        <v>240</v>
      </c>
      <c r="H226" s="235">
        <v>4</v>
      </c>
      <c r="I226" s="236"/>
      <c r="J226" s="237">
        <f>ROUND(I226*H226,2)</f>
        <v>0</v>
      </c>
      <c r="K226" s="233" t="s">
        <v>132</v>
      </c>
      <c r="L226" s="44"/>
      <c r="M226" s="238" t="s">
        <v>1</v>
      </c>
      <c r="N226" s="239" t="s">
        <v>42</v>
      </c>
      <c r="O226" s="91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2" t="s">
        <v>287</v>
      </c>
      <c r="AT226" s="242" t="s">
        <v>128</v>
      </c>
      <c r="AU226" s="242" t="s">
        <v>87</v>
      </c>
      <c r="AY226" s="17" t="s">
        <v>126</v>
      </c>
      <c r="BE226" s="243">
        <f>IF(N226="základní",J226,0)</f>
        <v>0</v>
      </c>
      <c r="BF226" s="243">
        <f>IF(N226="snížená",J226,0)</f>
        <v>0</v>
      </c>
      <c r="BG226" s="243">
        <f>IF(N226="zákl. přenesená",J226,0)</f>
        <v>0</v>
      </c>
      <c r="BH226" s="243">
        <f>IF(N226="sníž. přenesená",J226,0)</f>
        <v>0</v>
      </c>
      <c r="BI226" s="243">
        <f>IF(N226="nulová",J226,0)</f>
        <v>0</v>
      </c>
      <c r="BJ226" s="17" t="s">
        <v>85</v>
      </c>
      <c r="BK226" s="243">
        <f>ROUND(I226*H226,2)</f>
        <v>0</v>
      </c>
      <c r="BL226" s="17" t="s">
        <v>287</v>
      </c>
      <c r="BM226" s="242" t="s">
        <v>299</v>
      </c>
    </row>
    <row r="227" spans="1:65" s="2" customFormat="1" ht="21.75" customHeight="1">
      <c r="A227" s="38"/>
      <c r="B227" s="39"/>
      <c r="C227" s="231" t="s">
        <v>300</v>
      </c>
      <c r="D227" s="231" t="s">
        <v>128</v>
      </c>
      <c r="E227" s="232" t="s">
        <v>301</v>
      </c>
      <c r="F227" s="233" t="s">
        <v>302</v>
      </c>
      <c r="G227" s="234" t="s">
        <v>240</v>
      </c>
      <c r="H227" s="235">
        <v>1</v>
      </c>
      <c r="I227" s="236"/>
      <c r="J227" s="237">
        <f>ROUND(I227*H227,2)</f>
        <v>0</v>
      </c>
      <c r="K227" s="233" t="s">
        <v>132</v>
      </c>
      <c r="L227" s="44"/>
      <c r="M227" s="238" t="s">
        <v>1</v>
      </c>
      <c r="N227" s="239" t="s">
        <v>42</v>
      </c>
      <c r="O227" s="91"/>
      <c r="P227" s="240">
        <f>O227*H227</f>
        <v>0</v>
      </c>
      <c r="Q227" s="240">
        <v>0</v>
      </c>
      <c r="R227" s="240">
        <f>Q227*H227</f>
        <v>0</v>
      </c>
      <c r="S227" s="240">
        <v>0</v>
      </c>
      <c r="T227" s="241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2" t="s">
        <v>287</v>
      </c>
      <c r="AT227" s="242" t="s">
        <v>128</v>
      </c>
      <c r="AU227" s="242" t="s">
        <v>87</v>
      </c>
      <c r="AY227" s="17" t="s">
        <v>126</v>
      </c>
      <c r="BE227" s="243">
        <f>IF(N227="základní",J227,0)</f>
        <v>0</v>
      </c>
      <c r="BF227" s="243">
        <f>IF(N227="snížená",J227,0)</f>
        <v>0</v>
      </c>
      <c r="BG227" s="243">
        <f>IF(N227="zákl. přenesená",J227,0)</f>
        <v>0</v>
      </c>
      <c r="BH227" s="243">
        <f>IF(N227="sníž. přenesená",J227,0)</f>
        <v>0</v>
      </c>
      <c r="BI227" s="243">
        <f>IF(N227="nulová",J227,0)</f>
        <v>0</v>
      </c>
      <c r="BJ227" s="17" t="s">
        <v>85</v>
      </c>
      <c r="BK227" s="243">
        <f>ROUND(I227*H227,2)</f>
        <v>0</v>
      </c>
      <c r="BL227" s="17" t="s">
        <v>287</v>
      </c>
      <c r="BM227" s="242" t="s">
        <v>303</v>
      </c>
    </row>
    <row r="228" spans="1:65" s="2" customFormat="1" ht="16.5" customHeight="1">
      <c r="A228" s="38"/>
      <c r="B228" s="39"/>
      <c r="C228" s="231" t="s">
        <v>229</v>
      </c>
      <c r="D228" s="231" t="s">
        <v>128</v>
      </c>
      <c r="E228" s="232" t="s">
        <v>304</v>
      </c>
      <c r="F228" s="233" t="s">
        <v>305</v>
      </c>
      <c r="G228" s="234" t="s">
        <v>240</v>
      </c>
      <c r="H228" s="235">
        <v>682</v>
      </c>
      <c r="I228" s="236"/>
      <c r="J228" s="237">
        <f>ROUND(I228*H228,2)</f>
        <v>0</v>
      </c>
      <c r="K228" s="233" t="s">
        <v>132</v>
      </c>
      <c r="L228" s="44"/>
      <c r="M228" s="238" t="s">
        <v>1</v>
      </c>
      <c r="N228" s="239" t="s">
        <v>42</v>
      </c>
      <c r="O228" s="91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2" t="s">
        <v>287</v>
      </c>
      <c r="AT228" s="242" t="s">
        <v>128</v>
      </c>
      <c r="AU228" s="242" t="s">
        <v>87</v>
      </c>
      <c r="AY228" s="17" t="s">
        <v>126</v>
      </c>
      <c r="BE228" s="243">
        <f>IF(N228="základní",J228,0)</f>
        <v>0</v>
      </c>
      <c r="BF228" s="243">
        <f>IF(N228="snížená",J228,0)</f>
        <v>0</v>
      </c>
      <c r="BG228" s="243">
        <f>IF(N228="zákl. přenesená",J228,0)</f>
        <v>0</v>
      </c>
      <c r="BH228" s="243">
        <f>IF(N228="sníž. přenesená",J228,0)</f>
        <v>0</v>
      </c>
      <c r="BI228" s="243">
        <f>IF(N228="nulová",J228,0)</f>
        <v>0</v>
      </c>
      <c r="BJ228" s="17" t="s">
        <v>85</v>
      </c>
      <c r="BK228" s="243">
        <f>ROUND(I228*H228,2)</f>
        <v>0</v>
      </c>
      <c r="BL228" s="17" t="s">
        <v>287</v>
      </c>
      <c r="BM228" s="242" t="s">
        <v>306</v>
      </c>
    </row>
    <row r="229" spans="1:65" s="2" customFormat="1" ht="33" customHeight="1">
      <c r="A229" s="38"/>
      <c r="B229" s="39"/>
      <c r="C229" s="231" t="s">
        <v>307</v>
      </c>
      <c r="D229" s="231" t="s">
        <v>128</v>
      </c>
      <c r="E229" s="232" t="s">
        <v>308</v>
      </c>
      <c r="F229" s="233" t="s">
        <v>309</v>
      </c>
      <c r="G229" s="234" t="s">
        <v>213</v>
      </c>
      <c r="H229" s="235">
        <v>210</v>
      </c>
      <c r="I229" s="236"/>
      <c r="J229" s="237">
        <f>ROUND(I229*H229,2)</f>
        <v>0</v>
      </c>
      <c r="K229" s="233" t="s">
        <v>132</v>
      </c>
      <c r="L229" s="44"/>
      <c r="M229" s="238" t="s">
        <v>1</v>
      </c>
      <c r="N229" s="239" t="s">
        <v>42</v>
      </c>
      <c r="O229" s="91"/>
      <c r="P229" s="240">
        <f>O229*H229</f>
        <v>0</v>
      </c>
      <c r="Q229" s="240">
        <v>0</v>
      </c>
      <c r="R229" s="240">
        <f>Q229*H229</f>
        <v>0</v>
      </c>
      <c r="S229" s="240">
        <v>0</v>
      </c>
      <c r="T229" s="24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2" t="s">
        <v>287</v>
      </c>
      <c r="AT229" s="242" t="s">
        <v>128</v>
      </c>
      <c r="AU229" s="242" t="s">
        <v>87</v>
      </c>
      <c r="AY229" s="17" t="s">
        <v>126</v>
      </c>
      <c r="BE229" s="243">
        <f>IF(N229="základní",J229,0)</f>
        <v>0</v>
      </c>
      <c r="BF229" s="243">
        <f>IF(N229="snížená",J229,0)</f>
        <v>0</v>
      </c>
      <c r="BG229" s="243">
        <f>IF(N229="zákl. přenesená",J229,0)</f>
        <v>0</v>
      </c>
      <c r="BH229" s="243">
        <f>IF(N229="sníž. přenesená",J229,0)</f>
        <v>0</v>
      </c>
      <c r="BI229" s="243">
        <f>IF(N229="nulová",J229,0)</f>
        <v>0</v>
      </c>
      <c r="BJ229" s="17" t="s">
        <v>85</v>
      </c>
      <c r="BK229" s="243">
        <f>ROUND(I229*H229,2)</f>
        <v>0</v>
      </c>
      <c r="BL229" s="17" t="s">
        <v>287</v>
      </c>
      <c r="BM229" s="242" t="s">
        <v>310</v>
      </c>
    </row>
    <row r="230" spans="1:65" s="2" customFormat="1" ht="16.5" customHeight="1">
      <c r="A230" s="38"/>
      <c r="B230" s="39"/>
      <c r="C230" s="267" t="s">
        <v>232</v>
      </c>
      <c r="D230" s="267" t="s">
        <v>155</v>
      </c>
      <c r="E230" s="268" t="s">
        <v>311</v>
      </c>
      <c r="F230" s="269" t="s">
        <v>312</v>
      </c>
      <c r="G230" s="270" t="s">
        <v>158</v>
      </c>
      <c r="H230" s="271">
        <v>220.5</v>
      </c>
      <c r="I230" s="272"/>
      <c r="J230" s="273">
        <f>ROUND(I230*H230,2)</f>
        <v>0</v>
      </c>
      <c r="K230" s="269" t="s">
        <v>132</v>
      </c>
      <c r="L230" s="274"/>
      <c r="M230" s="275" t="s">
        <v>1</v>
      </c>
      <c r="N230" s="276" t="s">
        <v>42</v>
      </c>
      <c r="O230" s="91"/>
      <c r="P230" s="240">
        <f>O230*H230</f>
        <v>0</v>
      </c>
      <c r="Q230" s="240">
        <v>0</v>
      </c>
      <c r="R230" s="240">
        <f>Q230*H230</f>
        <v>0</v>
      </c>
      <c r="S230" s="240">
        <v>0</v>
      </c>
      <c r="T230" s="241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2" t="s">
        <v>292</v>
      </c>
      <c r="AT230" s="242" t="s">
        <v>155</v>
      </c>
      <c r="AU230" s="242" t="s">
        <v>87</v>
      </c>
      <c r="AY230" s="17" t="s">
        <v>126</v>
      </c>
      <c r="BE230" s="243">
        <f>IF(N230="základní",J230,0)</f>
        <v>0</v>
      </c>
      <c r="BF230" s="243">
        <f>IF(N230="snížená",J230,0)</f>
        <v>0</v>
      </c>
      <c r="BG230" s="243">
        <f>IF(N230="zákl. přenesená",J230,0)</f>
        <v>0</v>
      </c>
      <c r="BH230" s="243">
        <f>IF(N230="sníž. přenesená",J230,0)</f>
        <v>0</v>
      </c>
      <c r="BI230" s="243">
        <f>IF(N230="nulová",J230,0)</f>
        <v>0</v>
      </c>
      <c r="BJ230" s="17" t="s">
        <v>85</v>
      </c>
      <c r="BK230" s="243">
        <f>ROUND(I230*H230,2)</f>
        <v>0</v>
      </c>
      <c r="BL230" s="17" t="s">
        <v>287</v>
      </c>
      <c r="BM230" s="242" t="s">
        <v>313</v>
      </c>
    </row>
    <row r="231" spans="1:51" s="13" customFormat="1" ht="12">
      <c r="A231" s="13"/>
      <c r="B231" s="244"/>
      <c r="C231" s="245"/>
      <c r="D231" s="246" t="s">
        <v>134</v>
      </c>
      <c r="E231" s="247" t="s">
        <v>1</v>
      </c>
      <c r="F231" s="248" t="s">
        <v>314</v>
      </c>
      <c r="G231" s="245"/>
      <c r="H231" s="249">
        <v>220.5</v>
      </c>
      <c r="I231" s="250"/>
      <c r="J231" s="245"/>
      <c r="K231" s="245"/>
      <c r="L231" s="251"/>
      <c r="M231" s="252"/>
      <c r="N231" s="253"/>
      <c r="O231" s="253"/>
      <c r="P231" s="253"/>
      <c r="Q231" s="253"/>
      <c r="R231" s="253"/>
      <c r="S231" s="253"/>
      <c r="T231" s="25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5" t="s">
        <v>134</v>
      </c>
      <c r="AU231" s="255" t="s">
        <v>87</v>
      </c>
      <c r="AV231" s="13" t="s">
        <v>87</v>
      </c>
      <c r="AW231" s="13" t="s">
        <v>34</v>
      </c>
      <c r="AX231" s="13" t="s">
        <v>77</v>
      </c>
      <c r="AY231" s="255" t="s">
        <v>126</v>
      </c>
    </row>
    <row r="232" spans="1:51" s="14" customFormat="1" ht="12">
      <c r="A232" s="14"/>
      <c r="B232" s="256"/>
      <c r="C232" s="257"/>
      <c r="D232" s="246" t="s">
        <v>134</v>
      </c>
      <c r="E232" s="258" t="s">
        <v>1</v>
      </c>
      <c r="F232" s="259" t="s">
        <v>137</v>
      </c>
      <c r="G232" s="257"/>
      <c r="H232" s="260">
        <v>220.5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6" t="s">
        <v>134</v>
      </c>
      <c r="AU232" s="266" t="s">
        <v>87</v>
      </c>
      <c r="AV232" s="14" t="s">
        <v>133</v>
      </c>
      <c r="AW232" s="14" t="s">
        <v>34</v>
      </c>
      <c r="AX232" s="14" t="s">
        <v>85</v>
      </c>
      <c r="AY232" s="266" t="s">
        <v>126</v>
      </c>
    </row>
    <row r="233" spans="1:65" s="2" customFormat="1" ht="16.5" customHeight="1">
      <c r="A233" s="38"/>
      <c r="B233" s="39"/>
      <c r="C233" s="231" t="s">
        <v>315</v>
      </c>
      <c r="D233" s="231" t="s">
        <v>128</v>
      </c>
      <c r="E233" s="232" t="s">
        <v>316</v>
      </c>
      <c r="F233" s="233" t="s">
        <v>317</v>
      </c>
      <c r="G233" s="234" t="s">
        <v>240</v>
      </c>
      <c r="H233" s="235">
        <v>20</v>
      </c>
      <c r="I233" s="236"/>
      <c r="J233" s="237">
        <f>ROUND(I233*H233,2)</f>
        <v>0</v>
      </c>
      <c r="K233" s="233" t="s">
        <v>132</v>
      </c>
      <c r="L233" s="44"/>
      <c r="M233" s="238" t="s">
        <v>1</v>
      </c>
      <c r="N233" s="239" t="s">
        <v>42</v>
      </c>
      <c r="O233" s="91"/>
      <c r="P233" s="240">
        <f>O233*H233</f>
        <v>0</v>
      </c>
      <c r="Q233" s="240">
        <v>0</v>
      </c>
      <c r="R233" s="240">
        <f>Q233*H233</f>
        <v>0</v>
      </c>
      <c r="S233" s="240">
        <v>0</v>
      </c>
      <c r="T233" s="24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2" t="s">
        <v>287</v>
      </c>
      <c r="AT233" s="242" t="s">
        <v>128</v>
      </c>
      <c r="AU233" s="242" t="s">
        <v>87</v>
      </c>
      <c r="AY233" s="17" t="s">
        <v>126</v>
      </c>
      <c r="BE233" s="243">
        <f>IF(N233="základní",J233,0)</f>
        <v>0</v>
      </c>
      <c r="BF233" s="243">
        <f>IF(N233="snížená",J233,0)</f>
        <v>0</v>
      </c>
      <c r="BG233" s="243">
        <f>IF(N233="zákl. přenesená",J233,0)</f>
        <v>0</v>
      </c>
      <c r="BH233" s="243">
        <f>IF(N233="sníž. přenesená",J233,0)</f>
        <v>0</v>
      </c>
      <c r="BI233" s="243">
        <f>IF(N233="nulová",J233,0)</f>
        <v>0</v>
      </c>
      <c r="BJ233" s="17" t="s">
        <v>85</v>
      </c>
      <c r="BK233" s="243">
        <f>ROUND(I233*H233,2)</f>
        <v>0</v>
      </c>
      <c r="BL233" s="17" t="s">
        <v>287</v>
      </c>
      <c r="BM233" s="242" t="s">
        <v>318</v>
      </c>
    </row>
    <row r="234" spans="1:65" s="2" customFormat="1" ht="16.5" customHeight="1">
      <c r="A234" s="38"/>
      <c r="B234" s="39"/>
      <c r="C234" s="267" t="s">
        <v>236</v>
      </c>
      <c r="D234" s="267" t="s">
        <v>155</v>
      </c>
      <c r="E234" s="268" t="s">
        <v>319</v>
      </c>
      <c r="F234" s="269" t="s">
        <v>320</v>
      </c>
      <c r="G234" s="270" t="s">
        <v>240</v>
      </c>
      <c r="H234" s="271">
        <v>20</v>
      </c>
      <c r="I234" s="272"/>
      <c r="J234" s="273">
        <f>ROUND(I234*H234,2)</f>
        <v>0</v>
      </c>
      <c r="K234" s="269" t="s">
        <v>1</v>
      </c>
      <c r="L234" s="274"/>
      <c r="M234" s="275" t="s">
        <v>1</v>
      </c>
      <c r="N234" s="276" t="s">
        <v>42</v>
      </c>
      <c r="O234" s="91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2" t="s">
        <v>292</v>
      </c>
      <c r="AT234" s="242" t="s">
        <v>155</v>
      </c>
      <c r="AU234" s="242" t="s">
        <v>87</v>
      </c>
      <c r="AY234" s="17" t="s">
        <v>126</v>
      </c>
      <c r="BE234" s="243">
        <f>IF(N234="základní",J234,0)</f>
        <v>0</v>
      </c>
      <c r="BF234" s="243">
        <f>IF(N234="snížená",J234,0)</f>
        <v>0</v>
      </c>
      <c r="BG234" s="243">
        <f>IF(N234="zákl. přenesená",J234,0)</f>
        <v>0</v>
      </c>
      <c r="BH234" s="243">
        <f>IF(N234="sníž. přenesená",J234,0)</f>
        <v>0</v>
      </c>
      <c r="BI234" s="243">
        <f>IF(N234="nulová",J234,0)</f>
        <v>0</v>
      </c>
      <c r="BJ234" s="17" t="s">
        <v>85</v>
      </c>
      <c r="BK234" s="243">
        <f>ROUND(I234*H234,2)</f>
        <v>0</v>
      </c>
      <c r="BL234" s="17" t="s">
        <v>287</v>
      </c>
      <c r="BM234" s="242" t="s">
        <v>321</v>
      </c>
    </row>
    <row r="235" spans="1:65" s="2" customFormat="1" ht="21.75" customHeight="1">
      <c r="A235" s="38"/>
      <c r="B235" s="39"/>
      <c r="C235" s="231" t="s">
        <v>322</v>
      </c>
      <c r="D235" s="231" t="s">
        <v>128</v>
      </c>
      <c r="E235" s="232" t="s">
        <v>323</v>
      </c>
      <c r="F235" s="233" t="s">
        <v>324</v>
      </c>
      <c r="G235" s="234" t="s">
        <v>240</v>
      </c>
      <c r="H235" s="235">
        <v>1</v>
      </c>
      <c r="I235" s="236"/>
      <c r="J235" s="237">
        <f>ROUND(I235*H235,2)</f>
        <v>0</v>
      </c>
      <c r="K235" s="233" t="s">
        <v>132</v>
      </c>
      <c r="L235" s="44"/>
      <c r="M235" s="238" t="s">
        <v>1</v>
      </c>
      <c r="N235" s="239" t="s">
        <v>42</v>
      </c>
      <c r="O235" s="91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2" t="s">
        <v>287</v>
      </c>
      <c r="AT235" s="242" t="s">
        <v>128</v>
      </c>
      <c r="AU235" s="242" t="s">
        <v>87</v>
      </c>
      <c r="AY235" s="17" t="s">
        <v>126</v>
      </c>
      <c r="BE235" s="243">
        <f>IF(N235="základní",J235,0)</f>
        <v>0</v>
      </c>
      <c r="BF235" s="243">
        <f>IF(N235="snížená",J235,0)</f>
        <v>0</v>
      </c>
      <c r="BG235" s="243">
        <f>IF(N235="zákl. přenesená",J235,0)</f>
        <v>0</v>
      </c>
      <c r="BH235" s="243">
        <f>IF(N235="sníž. přenesená",J235,0)</f>
        <v>0</v>
      </c>
      <c r="BI235" s="243">
        <f>IF(N235="nulová",J235,0)</f>
        <v>0</v>
      </c>
      <c r="BJ235" s="17" t="s">
        <v>85</v>
      </c>
      <c r="BK235" s="243">
        <f>ROUND(I235*H235,2)</f>
        <v>0</v>
      </c>
      <c r="BL235" s="17" t="s">
        <v>287</v>
      </c>
      <c r="BM235" s="242" t="s">
        <v>325</v>
      </c>
    </row>
    <row r="236" spans="1:65" s="2" customFormat="1" ht="21.75" customHeight="1">
      <c r="A236" s="38"/>
      <c r="B236" s="39"/>
      <c r="C236" s="231" t="s">
        <v>241</v>
      </c>
      <c r="D236" s="231" t="s">
        <v>128</v>
      </c>
      <c r="E236" s="232" t="s">
        <v>326</v>
      </c>
      <c r="F236" s="233" t="s">
        <v>327</v>
      </c>
      <c r="G236" s="234" t="s">
        <v>213</v>
      </c>
      <c r="H236" s="235">
        <v>180</v>
      </c>
      <c r="I236" s="236"/>
      <c r="J236" s="237">
        <f>ROUND(I236*H236,2)</f>
        <v>0</v>
      </c>
      <c r="K236" s="233" t="s">
        <v>132</v>
      </c>
      <c r="L236" s="44"/>
      <c r="M236" s="238" t="s">
        <v>1</v>
      </c>
      <c r="N236" s="239" t="s">
        <v>42</v>
      </c>
      <c r="O236" s="91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2" t="s">
        <v>287</v>
      </c>
      <c r="AT236" s="242" t="s">
        <v>128</v>
      </c>
      <c r="AU236" s="242" t="s">
        <v>87</v>
      </c>
      <c r="AY236" s="17" t="s">
        <v>126</v>
      </c>
      <c r="BE236" s="243">
        <f>IF(N236="základní",J236,0)</f>
        <v>0</v>
      </c>
      <c r="BF236" s="243">
        <f>IF(N236="snížená",J236,0)</f>
        <v>0</v>
      </c>
      <c r="BG236" s="243">
        <f>IF(N236="zákl. přenesená",J236,0)</f>
        <v>0</v>
      </c>
      <c r="BH236" s="243">
        <f>IF(N236="sníž. přenesená",J236,0)</f>
        <v>0</v>
      </c>
      <c r="BI236" s="243">
        <f>IF(N236="nulová",J236,0)</f>
        <v>0</v>
      </c>
      <c r="BJ236" s="17" t="s">
        <v>85</v>
      </c>
      <c r="BK236" s="243">
        <f>ROUND(I236*H236,2)</f>
        <v>0</v>
      </c>
      <c r="BL236" s="17" t="s">
        <v>287</v>
      </c>
      <c r="BM236" s="242" t="s">
        <v>328</v>
      </c>
    </row>
    <row r="237" spans="1:65" s="2" customFormat="1" ht="16.5" customHeight="1">
      <c r="A237" s="38"/>
      <c r="B237" s="39"/>
      <c r="C237" s="267" t="s">
        <v>329</v>
      </c>
      <c r="D237" s="267" t="s">
        <v>155</v>
      </c>
      <c r="E237" s="268" t="s">
        <v>330</v>
      </c>
      <c r="F237" s="269" t="s">
        <v>331</v>
      </c>
      <c r="G237" s="270" t="s">
        <v>213</v>
      </c>
      <c r="H237" s="271">
        <v>189</v>
      </c>
      <c r="I237" s="272"/>
      <c r="J237" s="273">
        <f>ROUND(I237*H237,2)</f>
        <v>0</v>
      </c>
      <c r="K237" s="269" t="s">
        <v>132</v>
      </c>
      <c r="L237" s="274"/>
      <c r="M237" s="275" t="s">
        <v>1</v>
      </c>
      <c r="N237" s="276" t="s">
        <v>42</v>
      </c>
      <c r="O237" s="91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2" t="s">
        <v>292</v>
      </c>
      <c r="AT237" s="242" t="s">
        <v>155</v>
      </c>
      <c r="AU237" s="242" t="s">
        <v>87</v>
      </c>
      <c r="AY237" s="17" t="s">
        <v>126</v>
      </c>
      <c r="BE237" s="243">
        <f>IF(N237="základní",J237,0)</f>
        <v>0</v>
      </c>
      <c r="BF237" s="243">
        <f>IF(N237="snížená",J237,0)</f>
        <v>0</v>
      </c>
      <c r="BG237" s="243">
        <f>IF(N237="zákl. přenesená",J237,0)</f>
        <v>0</v>
      </c>
      <c r="BH237" s="243">
        <f>IF(N237="sníž. přenesená",J237,0)</f>
        <v>0</v>
      </c>
      <c r="BI237" s="243">
        <f>IF(N237="nulová",J237,0)</f>
        <v>0</v>
      </c>
      <c r="BJ237" s="17" t="s">
        <v>85</v>
      </c>
      <c r="BK237" s="243">
        <f>ROUND(I237*H237,2)</f>
        <v>0</v>
      </c>
      <c r="BL237" s="17" t="s">
        <v>287</v>
      </c>
      <c r="BM237" s="242" t="s">
        <v>332</v>
      </c>
    </row>
    <row r="238" spans="1:51" s="13" customFormat="1" ht="12">
      <c r="A238" s="13"/>
      <c r="B238" s="244"/>
      <c r="C238" s="245"/>
      <c r="D238" s="246" t="s">
        <v>134</v>
      </c>
      <c r="E238" s="247" t="s">
        <v>1</v>
      </c>
      <c r="F238" s="248" t="s">
        <v>333</v>
      </c>
      <c r="G238" s="245"/>
      <c r="H238" s="249">
        <v>189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134</v>
      </c>
      <c r="AU238" s="255" t="s">
        <v>87</v>
      </c>
      <c r="AV238" s="13" t="s">
        <v>87</v>
      </c>
      <c r="AW238" s="13" t="s">
        <v>34</v>
      </c>
      <c r="AX238" s="13" t="s">
        <v>77</v>
      </c>
      <c r="AY238" s="255" t="s">
        <v>126</v>
      </c>
    </row>
    <row r="239" spans="1:51" s="14" customFormat="1" ht="12">
      <c r="A239" s="14"/>
      <c r="B239" s="256"/>
      <c r="C239" s="257"/>
      <c r="D239" s="246" t="s">
        <v>134</v>
      </c>
      <c r="E239" s="258" t="s">
        <v>1</v>
      </c>
      <c r="F239" s="259" t="s">
        <v>137</v>
      </c>
      <c r="G239" s="257"/>
      <c r="H239" s="260">
        <v>189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6" t="s">
        <v>134</v>
      </c>
      <c r="AU239" s="266" t="s">
        <v>87</v>
      </c>
      <c r="AV239" s="14" t="s">
        <v>133</v>
      </c>
      <c r="AW239" s="14" t="s">
        <v>34</v>
      </c>
      <c r="AX239" s="14" t="s">
        <v>85</v>
      </c>
      <c r="AY239" s="266" t="s">
        <v>126</v>
      </c>
    </row>
    <row r="240" spans="1:65" s="2" customFormat="1" ht="21.75" customHeight="1">
      <c r="A240" s="38"/>
      <c r="B240" s="39"/>
      <c r="C240" s="231" t="s">
        <v>245</v>
      </c>
      <c r="D240" s="231" t="s">
        <v>128</v>
      </c>
      <c r="E240" s="232" t="s">
        <v>334</v>
      </c>
      <c r="F240" s="233" t="s">
        <v>335</v>
      </c>
      <c r="G240" s="234" t="s">
        <v>213</v>
      </c>
      <c r="H240" s="235">
        <v>56</v>
      </c>
      <c r="I240" s="236"/>
      <c r="J240" s="237">
        <f>ROUND(I240*H240,2)</f>
        <v>0</v>
      </c>
      <c r="K240" s="233" t="s">
        <v>132</v>
      </c>
      <c r="L240" s="44"/>
      <c r="M240" s="238" t="s">
        <v>1</v>
      </c>
      <c r="N240" s="239" t="s">
        <v>42</v>
      </c>
      <c r="O240" s="91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2" t="s">
        <v>287</v>
      </c>
      <c r="AT240" s="242" t="s">
        <v>128</v>
      </c>
      <c r="AU240" s="242" t="s">
        <v>87</v>
      </c>
      <c r="AY240" s="17" t="s">
        <v>126</v>
      </c>
      <c r="BE240" s="243">
        <f>IF(N240="základní",J240,0)</f>
        <v>0</v>
      </c>
      <c r="BF240" s="243">
        <f>IF(N240="snížená",J240,0)</f>
        <v>0</v>
      </c>
      <c r="BG240" s="243">
        <f>IF(N240="zákl. přenesená",J240,0)</f>
        <v>0</v>
      </c>
      <c r="BH240" s="243">
        <f>IF(N240="sníž. přenesená",J240,0)</f>
        <v>0</v>
      </c>
      <c r="BI240" s="243">
        <f>IF(N240="nulová",J240,0)</f>
        <v>0</v>
      </c>
      <c r="BJ240" s="17" t="s">
        <v>85</v>
      </c>
      <c r="BK240" s="243">
        <f>ROUND(I240*H240,2)</f>
        <v>0</v>
      </c>
      <c r="BL240" s="17" t="s">
        <v>287</v>
      </c>
      <c r="BM240" s="242" t="s">
        <v>336</v>
      </c>
    </row>
    <row r="241" spans="1:65" s="2" customFormat="1" ht="16.5" customHeight="1">
      <c r="A241" s="38"/>
      <c r="B241" s="39"/>
      <c r="C241" s="267" t="s">
        <v>337</v>
      </c>
      <c r="D241" s="267" t="s">
        <v>155</v>
      </c>
      <c r="E241" s="268" t="s">
        <v>338</v>
      </c>
      <c r="F241" s="269" t="s">
        <v>339</v>
      </c>
      <c r="G241" s="270" t="s">
        <v>213</v>
      </c>
      <c r="H241" s="271">
        <v>58.8</v>
      </c>
      <c r="I241" s="272"/>
      <c r="J241" s="273">
        <f>ROUND(I241*H241,2)</f>
        <v>0</v>
      </c>
      <c r="K241" s="269" t="s">
        <v>132</v>
      </c>
      <c r="L241" s="274"/>
      <c r="M241" s="275" t="s">
        <v>1</v>
      </c>
      <c r="N241" s="276" t="s">
        <v>42</v>
      </c>
      <c r="O241" s="91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2" t="s">
        <v>292</v>
      </c>
      <c r="AT241" s="242" t="s">
        <v>155</v>
      </c>
      <c r="AU241" s="242" t="s">
        <v>87</v>
      </c>
      <c r="AY241" s="17" t="s">
        <v>126</v>
      </c>
      <c r="BE241" s="243">
        <f>IF(N241="základní",J241,0)</f>
        <v>0</v>
      </c>
      <c r="BF241" s="243">
        <f>IF(N241="snížená",J241,0)</f>
        <v>0</v>
      </c>
      <c r="BG241" s="243">
        <f>IF(N241="zákl. přenesená",J241,0)</f>
        <v>0</v>
      </c>
      <c r="BH241" s="243">
        <f>IF(N241="sníž. přenesená",J241,0)</f>
        <v>0</v>
      </c>
      <c r="BI241" s="243">
        <f>IF(N241="nulová",J241,0)</f>
        <v>0</v>
      </c>
      <c r="BJ241" s="17" t="s">
        <v>85</v>
      </c>
      <c r="BK241" s="243">
        <f>ROUND(I241*H241,2)</f>
        <v>0</v>
      </c>
      <c r="BL241" s="17" t="s">
        <v>287</v>
      </c>
      <c r="BM241" s="242" t="s">
        <v>340</v>
      </c>
    </row>
    <row r="242" spans="1:51" s="13" customFormat="1" ht="12">
      <c r="A242" s="13"/>
      <c r="B242" s="244"/>
      <c r="C242" s="245"/>
      <c r="D242" s="246" t="s">
        <v>134</v>
      </c>
      <c r="E242" s="247" t="s">
        <v>1</v>
      </c>
      <c r="F242" s="248" t="s">
        <v>341</v>
      </c>
      <c r="G242" s="245"/>
      <c r="H242" s="249">
        <v>58.8</v>
      </c>
      <c r="I242" s="250"/>
      <c r="J242" s="245"/>
      <c r="K242" s="245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134</v>
      </c>
      <c r="AU242" s="255" t="s">
        <v>87</v>
      </c>
      <c r="AV242" s="13" t="s">
        <v>87</v>
      </c>
      <c r="AW242" s="13" t="s">
        <v>34</v>
      </c>
      <c r="AX242" s="13" t="s">
        <v>77</v>
      </c>
      <c r="AY242" s="255" t="s">
        <v>126</v>
      </c>
    </row>
    <row r="243" spans="1:51" s="14" customFormat="1" ht="12">
      <c r="A243" s="14"/>
      <c r="B243" s="256"/>
      <c r="C243" s="257"/>
      <c r="D243" s="246" t="s">
        <v>134</v>
      </c>
      <c r="E243" s="258" t="s">
        <v>1</v>
      </c>
      <c r="F243" s="259" t="s">
        <v>137</v>
      </c>
      <c r="G243" s="257"/>
      <c r="H243" s="260">
        <v>58.8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6" t="s">
        <v>134</v>
      </c>
      <c r="AU243" s="266" t="s">
        <v>87</v>
      </c>
      <c r="AV243" s="14" t="s">
        <v>133</v>
      </c>
      <c r="AW243" s="14" t="s">
        <v>34</v>
      </c>
      <c r="AX243" s="14" t="s">
        <v>85</v>
      </c>
      <c r="AY243" s="266" t="s">
        <v>126</v>
      </c>
    </row>
    <row r="244" spans="1:65" s="2" customFormat="1" ht="21.75" customHeight="1">
      <c r="A244" s="38"/>
      <c r="B244" s="39"/>
      <c r="C244" s="231" t="s">
        <v>249</v>
      </c>
      <c r="D244" s="231" t="s">
        <v>128</v>
      </c>
      <c r="E244" s="232" t="s">
        <v>342</v>
      </c>
      <c r="F244" s="233" t="s">
        <v>343</v>
      </c>
      <c r="G244" s="234" t="s">
        <v>213</v>
      </c>
      <c r="H244" s="235">
        <v>100</v>
      </c>
      <c r="I244" s="236"/>
      <c r="J244" s="237">
        <f>ROUND(I244*H244,2)</f>
        <v>0</v>
      </c>
      <c r="K244" s="233" t="s">
        <v>132</v>
      </c>
      <c r="L244" s="44"/>
      <c r="M244" s="238" t="s">
        <v>1</v>
      </c>
      <c r="N244" s="239" t="s">
        <v>42</v>
      </c>
      <c r="O244" s="91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2" t="s">
        <v>287</v>
      </c>
      <c r="AT244" s="242" t="s">
        <v>128</v>
      </c>
      <c r="AU244" s="242" t="s">
        <v>87</v>
      </c>
      <c r="AY244" s="17" t="s">
        <v>126</v>
      </c>
      <c r="BE244" s="243">
        <f>IF(N244="základní",J244,0)</f>
        <v>0</v>
      </c>
      <c r="BF244" s="243">
        <f>IF(N244="snížená",J244,0)</f>
        <v>0</v>
      </c>
      <c r="BG244" s="243">
        <f>IF(N244="zákl. přenesená",J244,0)</f>
        <v>0</v>
      </c>
      <c r="BH244" s="243">
        <f>IF(N244="sníž. přenesená",J244,0)</f>
        <v>0</v>
      </c>
      <c r="BI244" s="243">
        <f>IF(N244="nulová",J244,0)</f>
        <v>0</v>
      </c>
      <c r="BJ244" s="17" t="s">
        <v>85</v>
      </c>
      <c r="BK244" s="243">
        <f>ROUND(I244*H244,2)</f>
        <v>0</v>
      </c>
      <c r="BL244" s="17" t="s">
        <v>287</v>
      </c>
      <c r="BM244" s="242" t="s">
        <v>344</v>
      </c>
    </row>
    <row r="245" spans="1:65" s="2" customFormat="1" ht="16.5" customHeight="1">
      <c r="A245" s="38"/>
      <c r="B245" s="39"/>
      <c r="C245" s="267" t="s">
        <v>345</v>
      </c>
      <c r="D245" s="267" t="s">
        <v>155</v>
      </c>
      <c r="E245" s="268" t="s">
        <v>346</v>
      </c>
      <c r="F245" s="269" t="s">
        <v>347</v>
      </c>
      <c r="G245" s="270" t="s">
        <v>213</v>
      </c>
      <c r="H245" s="271">
        <v>105</v>
      </c>
      <c r="I245" s="272"/>
      <c r="J245" s="273">
        <f>ROUND(I245*H245,2)</f>
        <v>0</v>
      </c>
      <c r="K245" s="269" t="s">
        <v>132</v>
      </c>
      <c r="L245" s="274"/>
      <c r="M245" s="275" t="s">
        <v>1</v>
      </c>
      <c r="N245" s="276" t="s">
        <v>42</v>
      </c>
      <c r="O245" s="91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2" t="s">
        <v>292</v>
      </c>
      <c r="AT245" s="242" t="s">
        <v>155</v>
      </c>
      <c r="AU245" s="242" t="s">
        <v>87</v>
      </c>
      <c r="AY245" s="17" t="s">
        <v>126</v>
      </c>
      <c r="BE245" s="243">
        <f>IF(N245="základní",J245,0)</f>
        <v>0</v>
      </c>
      <c r="BF245" s="243">
        <f>IF(N245="snížená",J245,0)</f>
        <v>0</v>
      </c>
      <c r="BG245" s="243">
        <f>IF(N245="zákl. přenesená",J245,0)</f>
        <v>0</v>
      </c>
      <c r="BH245" s="243">
        <f>IF(N245="sníž. přenesená",J245,0)</f>
        <v>0</v>
      </c>
      <c r="BI245" s="243">
        <f>IF(N245="nulová",J245,0)</f>
        <v>0</v>
      </c>
      <c r="BJ245" s="17" t="s">
        <v>85</v>
      </c>
      <c r="BK245" s="243">
        <f>ROUND(I245*H245,2)</f>
        <v>0</v>
      </c>
      <c r="BL245" s="17" t="s">
        <v>287</v>
      </c>
      <c r="BM245" s="242" t="s">
        <v>348</v>
      </c>
    </row>
    <row r="246" spans="1:51" s="13" customFormat="1" ht="12">
      <c r="A246" s="13"/>
      <c r="B246" s="244"/>
      <c r="C246" s="245"/>
      <c r="D246" s="246" t="s">
        <v>134</v>
      </c>
      <c r="E246" s="247" t="s">
        <v>1</v>
      </c>
      <c r="F246" s="248" t="s">
        <v>349</v>
      </c>
      <c r="G246" s="245"/>
      <c r="H246" s="249">
        <v>105</v>
      </c>
      <c r="I246" s="250"/>
      <c r="J246" s="245"/>
      <c r="K246" s="245"/>
      <c r="L246" s="251"/>
      <c r="M246" s="252"/>
      <c r="N246" s="253"/>
      <c r="O246" s="253"/>
      <c r="P246" s="253"/>
      <c r="Q246" s="253"/>
      <c r="R246" s="253"/>
      <c r="S246" s="253"/>
      <c r="T246" s="25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5" t="s">
        <v>134</v>
      </c>
      <c r="AU246" s="255" t="s">
        <v>87</v>
      </c>
      <c r="AV246" s="13" t="s">
        <v>87</v>
      </c>
      <c r="AW246" s="13" t="s">
        <v>34</v>
      </c>
      <c r="AX246" s="13" t="s">
        <v>77</v>
      </c>
      <c r="AY246" s="255" t="s">
        <v>126</v>
      </c>
    </row>
    <row r="247" spans="1:51" s="14" customFormat="1" ht="12">
      <c r="A247" s="14"/>
      <c r="B247" s="256"/>
      <c r="C247" s="257"/>
      <c r="D247" s="246" t="s">
        <v>134</v>
      </c>
      <c r="E247" s="258" t="s">
        <v>1</v>
      </c>
      <c r="F247" s="259" t="s">
        <v>137</v>
      </c>
      <c r="G247" s="257"/>
      <c r="H247" s="260">
        <v>105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6" t="s">
        <v>134</v>
      </c>
      <c r="AU247" s="266" t="s">
        <v>87</v>
      </c>
      <c r="AV247" s="14" t="s">
        <v>133</v>
      </c>
      <c r="AW247" s="14" t="s">
        <v>34</v>
      </c>
      <c r="AX247" s="14" t="s">
        <v>85</v>
      </c>
      <c r="AY247" s="266" t="s">
        <v>126</v>
      </c>
    </row>
    <row r="248" spans="1:65" s="2" customFormat="1" ht="21.75" customHeight="1">
      <c r="A248" s="38"/>
      <c r="B248" s="39"/>
      <c r="C248" s="231" t="s">
        <v>254</v>
      </c>
      <c r="D248" s="231" t="s">
        <v>128</v>
      </c>
      <c r="E248" s="232" t="s">
        <v>350</v>
      </c>
      <c r="F248" s="233" t="s">
        <v>351</v>
      </c>
      <c r="G248" s="234" t="s">
        <v>213</v>
      </c>
      <c r="H248" s="235">
        <v>500</v>
      </c>
      <c r="I248" s="236"/>
      <c r="J248" s="237">
        <f>ROUND(I248*H248,2)</f>
        <v>0</v>
      </c>
      <c r="K248" s="233" t="s">
        <v>132</v>
      </c>
      <c r="L248" s="44"/>
      <c r="M248" s="238" t="s">
        <v>1</v>
      </c>
      <c r="N248" s="239" t="s">
        <v>42</v>
      </c>
      <c r="O248" s="91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2" t="s">
        <v>287</v>
      </c>
      <c r="AT248" s="242" t="s">
        <v>128</v>
      </c>
      <c r="AU248" s="242" t="s">
        <v>87</v>
      </c>
      <c r="AY248" s="17" t="s">
        <v>126</v>
      </c>
      <c r="BE248" s="243">
        <f>IF(N248="základní",J248,0)</f>
        <v>0</v>
      </c>
      <c r="BF248" s="243">
        <f>IF(N248="snížená",J248,0)</f>
        <v>0</v>
      </c>
      <c r="BG248" s="243">
        <f>IF(N248="zákl. přenesená",J248,0)</f>
        <v>0</v>
      </c>
      <c r="BH248" s="243">
        <f>IF(N248="sníž. přenesená",J248,0)</f>
        <v>0</v>
      </c>
      <c r="BI248" s="243">
        <f>IF(N248="nulová",J248,0)</f>
        <v>0</v>
      </c>
      <c r="BJ248" s="17" t="s">
        <v>85</v>
      </c>
      <c r="BK248" s="243">
        <f>ROUND(I248*H248,2)</f>
        <v>0</v>
      </c>
      <c r="BL248" s="17" t="s">
        <v>287</v>
      </c>
      <c r="BM248" s="242" t="s">
        <v>352</v>
      </c>
    </row>
    <row r="249" spans="1:65" s="2" customFormat="1" ht="16.5" customHeight="1">
      <c r="A249" s="38"/>
      <c r="B249" s="39"/>
      <c r="C249" s="267" t="s">
        <v>353</v>
      </c>
      <c r="D249" s="267" t="s">
        <v>155</v>
      </c>
      <c r="E249" s="268" t="s">
        <v>354</v>
      </c>
      <c r="F249" s="269" t="s">
        <v>355</v>
      </c>
      <c r="G249" s="270" t="s">
        <v>213</v>
      </c>
      <c r="H249" s="271">
        <v>525</v>
      </c>
      <c r="I249" s="272"/>
      <c r="J249" s="273">
        <f>ROUND(I249*H249,2)</f>
        <v>0</v>
      </c>
      <c r="K249" s="269" t="s">
        <v>1</v>
      </c>
      <c r="L249" s="274"/>
      <c r="M249" s="275" t="s">
        <v>1</v>
      </c>
      <c r="N249" s="276" t="s">
        <v>42</v>
      </c>
      <c r="O249" s="91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2" t="s">
        <v>292</v>
      </c>
      <c r="AT249" s="242" t="s">
        <v>155</v>
      </c>
      <c r="AU249" s="242" t="s">
        <v>87</v>
      </c>
      <c r="AY249" s="17" t="s">
        <v>126</v>
      </c>
      <c r="BE249" s="243">
        <f>IF(N249="základní",J249,0)</f>
        <v>0</v>
      </c>
      <c r="BF249" s="243">
        <f>IF(N249="snížená",J249,0)</f>
        <v>0</v>
      </c>
      <c r="BG249" s="243">
        <f>IF(N249="zákl. přenesená",J249,0)</f>
        <v>0</v>
      </c>
      <c r="BH249" s="243">
        <f>IF(N249="sníž. přenesená",J249,0)</f>
        <v>0</v>
      </c>
      <c r="BI249" s="243">
        <f>IF(N249="nulová",J249,0)</f>
        <v>0</v>
      </c>
      <c r="BJ249" s="17" t="s">
        <v>85</v>
      </c>
      <c r="BK249" s="243">
        <f>ROUND(I249*H249,2)</f>
        <v>0</v>
      </c>
      <c r="BL249" s="17" t="s">
        <v>287</v>
      </c>
      <c r="BM249" s="242" t="s">
        <v>356</v>
      </c>
    </row>
    <row r="250" spans="1:51" s="13" customFormat="1" ht="12">
      <c r="A250" s="13"/>
      <c r="B250" s="244"/>
      <c r="C250" s="245"/>
      <c r="D250" s="246" t="s">
        <v>134</v>
      </c>
      <c r="E250" s="247" t="s">
        <v>1</v>
      </c>
      <c r="F250" s="248" t="s">
        <v>357</v>
      </c>
      <c r="G250" s="245"/>
      <c r="H250" s="249">
        <v>525</v>
      </c>
      <c r="I250" s="250"/>
      <c r="J250" s="245"/>
      <c r="K250" s="245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134</v>
      </c>
      <c r="AU250" s="255" t="s">
        <v>87</v>
      </c>
      <c r="AV250" s="13" t="s">
        <v>87</v>
      </c>
      <c r="AW250" s="13" t="s">
        <v>34</v>
      </c>
      <c r="AX250" s="13" t="s">
        <v>77</v>
      </c>
      <c r="AY250" s="255" t="s">
        <v>126</v>
      </c>
    </row>
    <row r="251" spans="1:51" s="14" customFormat="1" ht="12">
      <c r="A251" s="14"/>
      <c r="B251" s="256"/>
      <c r="C251" s="257"/>
      <c r="D251" s="246" t="s">
        <v>134</v>
      </c>
      <c r="E251" s="258" t="s">
        <v>1</v>
      </c>
      <c r="F251" s="259" t="s">
        <v>137</v>
      </c>
      <c r="G251" s="257"/>
      <c r="H251" s="260">
        <v>525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6" t="s">
        <v>134</v>
      </c>
      <c r="AU251" s="266" t="s">
        <v>87</v>
      </c>
      <c r="AV251" s="14" t="s">
        <v>133</v>
      </c>
      <c r="AW251" s="14" t="s">
        <v>34</v>
      </c>
      <c r="AX251" s="14" t="s">
        <v>85</v>
      </c>
      <c r="AY251" s="266" t="s">
        <v>126</v>
      </c>
    </row>
    <row r="252" spans="1:65" s="2" customFormat="1" ht="16.5" customHeight="1">
      <c r="A252" s="38"/>
      <c r="B252" s="39"/>
      <c r="C252" s="231" t="s">
        <v>258</v>
      </c>
      <c r="D252" s="231" t="s">
        <v>128</v>
      </c>
      <c r="E252" s="232" t="s">
        <v>358</v>
      </c>
      <c r="F252" s="233" t="s">
        <v>359</v>
      </c>
      <c r="G252" s="234" t="s">
        <v>291</v>
      </c>
      <c r="H252" s="235">
        <v>1</v>
      </c>
      <c r="I252" s="236"/>
      <c r="J252" s="237">
        <f>ROUND(I252*H252,2)</f>
        <v>0</v>
      </c>
      <c r="K252" s="233" t="s">
        <v>1</v>
      </c>
      <c r="L252" s="44"/>
      <c r="M252" s="238" t="s">
        <v>1</v>
      </c>
      <c r="N252" s="239" t="s">
        <v>42</v>
      </c>
      <c r="O252" s="91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2" t="s">
        <v>287</v>
      </c>
      <c r="AT252" s="242" t="s">
        <v>128</v>
      </c>
      <c r="AU252" s="242" t="s">
        <v>87</v>
      </c>
      <c r="AY252" s="17" t="s">
        <v>126</v>
      </c>
      <c r="BE252" s="243">
        <f>IF(N252="základní",J252,0)</f>
        <v>0</v>
      </c>
      <c r="BF252" s="243">
        <f>IF(N252="snížená",J252,0)</f>
        <v>0</v>
      </c>
      <c r="BG252" s="243">
        <f>IF(N252="zákl. přenesená",J252,0)</f>
        <v>0</v>
      </c>
      <c r="BH252" s="243">
        <f>IF(N252="sníž. přenesená",J252,0)</f>
        <v>0</v>
      </c>
      <c r="BI252" s="243">
        <f>IF(N252="nulová",J252,0)</f>
        <v>0</v>
      </c>
      <c r="BJ252" s="17" t="s">
        <v>85</v>
      </c>
      <c r="BK252" s="243">
        <f>ROUND(I252*H252,2)</f>
        <v>0</v>
      </c>
      <c r="BL252" s="17" t="s">
        <v>287</v>
      </c>
      <c r="BM252" s="242" t="s">
        <v>360</v>
      </c>
    </row>
    <row r="253" spans="1:63" s="12" customFormat="1" ht="22.8" customHeight="1">
      <c r="A253" s="12"/>
      <c r="B253" s="215"/>
      <c r="C253" s="216"/>
      <c r="D253" s="217" t="s">
        <v>76</v>
      </c>
      <c r="E253" s="229" t="s">
        <v>361</v>
      </c>
      <c r="F253" s="229" t="s">
        <v>362</v>
      </c>
      <c r="G253" s="216"/>
      <c r="H253" s="216"/>
      <c r="I253" s="219"/>
      <c r="J253" s="230">
        <f>BK253</f>
        <v>0</v>
      </c>
      <c r="K253" s="216"/>
      <c r="L253" s="221"/>
      <c r="M253" s="222"/>
      <c r="N253" s="223"/>
      <c r="O253" s="223"/>
      <c r="P253" s="224">
        <f>SUM(P254:P342)</f>
        <v>0</v>
      </c>
      <c r="Q253" s="223"/>
      <c r="R253" s="224">
        <f>SUM(R254:R342)</f>
        <v>0</v>
      </c>
      <c r="S253" s="223"/>
      <c r="T253" s="225">
        <f>SUM(T254:T342)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6" t="s">
        <v>142</v>
      </c>
      <c r="AT253" s="227" t="s">
        <v>76</v>
      </c>
      <c r="AU253" s="227" t="s">
        <v>85</v>
      </c>
      <c r="AY253" s="226" t="s">
        <v>126</v>
      </c>
      <c r="BK253" s="228">
        <f>SUM(BK254:BK342)</f>
        <v>0</v>
      </c>
    </row>
    <row r="254" spans="1:65" s="2" customFormat="1" ht="33" customHeight="1">
      <c r="A254" s="38"/>
      <c r="B254" s="39"/>
      <c r="C254" s="231" t="s">
        <v>363</v>
      </c>
      <c r="D254" s="231" t="s">
        <v>128</v>
      </c>
      <c r="E254" s="232" t="s">
        <v>364</v>
      </c>
      <c r="F254" s="233" t="s">
        <v>365</v>
      </c>
      <c r="G254" s="234" t="s">
        <v>213</v>
      </c>
      <c r="H254" s="235">
        <v>485</v>
      </c>
      <c r="I254" s="236"/>
      <c r="J254" s="237">
        <f>ROUND(I254*H254,2)</f>
        <v>0</v>
      </c>
      <c r="K254" s="233" t="s">
        <v>132</v>
      </c>
      <c r="L254" s="44"/>
      <c r="M254" s="238" t="s">
        <v>1</v>
      </c>
      <c r="N254" s="239" t="s">
        <v>42</v>
      </c>
      <c r="O254" s="91"/>
      <c r="P254" s="240">
        <f>O254*H254</f>
        <v>0</v>
      </c>
      <c r="Q254" s="240">
        <v>0</v>
      </c>
      <c r="R254" s="240">
        <f>Q254*H254</f>
        <v>0</v>
      </c>
      <c r="S254" s="240">
        <v>0</v>
      </c>
      <c r="T254" s="24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2" t="s">
        <v>287</v>
      </c>
      <c r="AT254" s="242" t="s">
        <v>128</v>
      </c>
      <c r="AU254" s="242" t="s">
        <v>87</v>
      </c>
      <c r="AY254" s="17" t="s">
        <v>126</v>
      </c>
      <c r="BE254" s="243">
        <f>IF(N254="základní",J254,0)</f>
        <v>0</v>
      </c>
      <c r="BF254" s="243">
        <f>IF(N254="snížená",J254,0)</f>
        <v>0</v>
      </c>
      <c r="BG254" s="243">
        <f>IF(N254="zákl. přenesená",J254,0)</f>
        <v>0</v>
      </c>
      <c r="BH254" s="243">
        <f>IF(N254="sníž. přenesená",J254,0)</f>
        <v>0</v>
      </c>
      <c r="BI254" s="243">
        <f>IF(N254="nulová",J254,0)</f>
        <v>0</v>
      </c>
      <c r="BJ254" s="17" t="s">
        <v>85</v>
      </c>
      <c r="BK254" s="243">
        <f>ROUND(I254*H254,2)</f>
        <v>0</v>
      </c>
      <c r="BL254" s="17" t="s">
        <v>287</v>
      </c>
      <c r="BM254" s="242" t="s">
        <v>366</v>
      </c>
    </row>
    <row r="255" spans="1:51" s="13" customFormat="1" ht="12">
      <c r="A255" s="13"/>
      <c r="B255" s="244"/>
      <c r="C255" s="245"/>
      <c r="D255" s="246" t="s">
        <v>134</v>
      </c>
      <c r="E255" s="247" t="s">
        <v>1</v>
      </c>
      <c r="F255" s="248" t="s">
        <v>367</v>
      </c>
      <c r="G255" s="245"/>
      <c r="H255" s="249">
        <v>35</v>
      </c>
      <c r="I255" s="250"/>
      <c r="J255" s="245"/>
      <c r="K255" s="245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134</v>
      </c>
      <c r="AU255" s="255" t="s">
        <v>87</v>
      </c>
      <c r="AV255" s="13" t="s">
        <v>87</v>
      </c>
      <c r="AW255" s="13" t="s">
        <v>34</v>
      </c>
      <c r="AX255" s="13" t="s">
        <v>77</v>
      </c>
      <c r="AY255" s="255" t="s">
        <v>126</v>
      </c>
    </row>
    <row r="256" spans="1:51" s="13" customFormat="1" ht="12">
      <c r="A256" s="13"/>
      <c r="B256" s="244"/>
      <c r="C256" s="245"/>
      <c r="D256" s="246" t="s">
        <v>134</v>
      </c>
      <c r="E256" s="247" t="s">
        <v>1</v>
      </c>
      <c r="F256" s="248" t="s">
        <v>368</v>
      </c>
      <c r="G256" s="245"/>
      <c r="H256" s="249">
        <v>450</v>
      </c>
      <c r="I256" s="250"/>
      <c r="J256" s="245"/>
      <c r="K256" s="245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134</v>
      </c>
      <c r="AU256" s="255" t="s">
        <v>87</v>
      </c>
      <c r="AV256" s="13" t="s">
        <v>87</v>
      </c>
      <c r="AW256" s="13" t="s">
        <v>34</v>
      </c>
      <c r="AX256" s="13" t="s">
        <v>77</v>
      </c>
      <c r="AY256" s="255" t="s">
        <v>126</v>
      </c>
    </row>
    <row r="257" spans="1:51" s="14" customFormat="1" ht="12">
      <c r="A257" s="14"/>
      <c r="B257" s="256"/>
      <c r="C257" s="257"/>
      <c r="D257" s="246" t="s">
        <v>134</v>
      </c>
      <c r="E257" s="258" t="s">
        <v>1</v>
      </c>
      <c r="F257" s="259" t="s">
        <v>137</v>
      </c>
      <c r="G257" s="257"/>
      <c r="H257" s="260">
        <v>485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134</v>
      </c>
      <c r="AU257" s="266" t="s">
        <v>87</v>
      </c>
      <c r="AV257" s="14" t="s">
        <v>133</v>
      </c>
      <c r="AW257" s="14" t="s">
        <v>34</v>
      </c>
      <c r="AX257" s="14" t="s">
        <v>85</v>
      </c>
      <c r="AY257" s="266" t="s">
        <v>126</v>
      </c>
    </row>
    <row r="258" spans="1:65" s="2" customFormat="1" ht="16.5" customHeight="1">
      <c r="A258" s="38"/>
      <c r="B258" s="39"/>
      <c r="C258" s="267" t="s">
        <v>262</v>
      </c>
      <c r="D258" s="267" t="s">
        <v>155</v>
      </c>
      <c r="E258" s="268" t="s">
        <v>369</v>
      </c>
      <c r="F258" s="269" t="s">
        <v>370</v>
      </c>
      <c r="G258" s="270" t="s">
        <v>213</v>
      </c>
      <c r="H258" s="271">
        <v>36.75</v>
      </c>
      <c r="I258" s="272"/>
      <c r="J258" s="273">
        <f>ROUND(I258*H258,2)</f>
        <v>0</v>
      </c>
      <c r="K258" s="269" t="s">
        <v>132</v>
      </c>
      <c r="L258" s="274"/>
      <c r="M258" s="275" t="s">
        <v>1</v>
      </c>
      <c r="N258" s="276" t="s">
        <v>42</v>
      </c>
      <c r="O258" s="91"/>
      <c r="P258" s="240">
        <f>O258*H258</f>
        <v>0</v>
      </c>
      <c r="Q258" s="240">
        <v>0</v>
      </c>
      <c r="R258" s="240">
        <f>Q258*H258</f>
        <v>0</v>
      </c>
      <c r="S258" s="240">
        <v>0</v>
      </c>
      <c r="T258" s="24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2" t="s">
        <v>292</v>
      </c>
      <c r="AT258" s="242" t="s">
        <v>155</v>
      </c>
      <c r="AU258" s="242" t="s">
        <v>87</v>
      </c>
      <c r="AY258" s="17" t="s">
        <v>126</v>
      </c>
      <c r="BE258" s="243">
        <f>IF(N258="základní",J258,0)</f>
        <v>0</v>
      </c>
      <c r="BF258" s="243">
        <f>IF(N258="snížená",J258,0)</f>
        <v>0</v>
      </c>
      <c r="BG258" s="243">
        <f>IF(N258="zákl. přenesená",J258,0)</f>
        <v>0</v>
      </c>
      <c r="BH258" s="243">
        <f>IF(N258="sníž. přenesená",J258,0)</f>
        <v>0</v>
      </c>
      <c r="BI258" s="243">
        <f>IF(N258="nulová",J258,0)</f>
        <v>0</v>
      </c>
      <c r="BJ258" s="17" t="s">
        <v>85</v>
      </c>
      <c r="BK258" s="243">
        <f>ROUND(I258*H258,2)</f>
        <v>0</v>
      </c>
      <c r="BL258" s="17" t="s">
        <v>287</v>
      </c>
      <c r="BM258" s="242" t="s">
        <v>371</v>
      </c>
    </row>
    <row r="259" spans="1:51" s="13" customFormat="1" ht="12">
      <c r="A259" s="13"/>
      <c r="B259" s="244"/>
      <c r="C259" s="245"/>
      <c r="D259" s="246" t="s">
        <v>134</v>
      </c>
      <c r="E259" s="247" t="s">
        <v>1</v>
      </c>
      <c r="F259" s="248" t="s">
        <v>372</v>
      </c>
      <c r="G259" s="245"/>
      <c r="H259" s="249">
        <v>36.75</v>
      </c>
      <c r="I259" s="250"/>
      <c r="J259" s="245"/>
      <c r="K259" s="245"/>
      <c r="L259" s="251"/>
      <c r="M259" s="252"/>
      <c r="N259" s="253"/>
      <c r="O259" s="253"/>
      <c r="P259" s="253"/>
      <c r="Q259" s="253"/>
      <c r="R259" s="253"/>
      <c r="S259" s="253"/>
      <c r="T259" s="25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5" t="s">
        <v>134</v>
      </c>
      <c r="AU259" s="255" t="s">
        <v>87</v>
      </c>
      <c r="AV259" s="13" t="s">
        <v>87</v>
      </c>
      <c r="AW259" s="13" t="s">
        <v>34</v>
      </c>
      <c r="AX259" s="13" t="s">
        <v>77</v>
      </c>
      <c r="AY259" s="255" t="s">
        <v>126</v>
      </c>
    </row>
    <row r="260" spans="1:51" s="14" customFormat="1" ht="12">
      <c r="A260" s="14"/>
      <c r="B260" s="256"/>
      <c r="C260" s="257"/>
      <c r="D260" s="246" t="s">
        <v>134</v>
      </c>
      <c r="E260" s="258" t="s">
        <v>1</v>
      </c>
      <c r="F260" s="259" t="s">
        <v>137</v>
      </c>
      <c r="G260" s="257"/>
      <c r="H260" s="260">
        <v>36.75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6" t="s">
        <v>134</v>
      </c>
      <c r="AU260" s="266" t="s">
        <v>87</v>
      </c>
      <c r="AV260" s="14" t="s">
        <v>133</v>
      </c>
      <c r="AW260" s="14" t="s">
        <v>34</v>
      </c>
      <c r="AX260" s="14" t="s">
        <v>85</v>
      </c>
      <c r="AY260" s="266" t="s">
        <v>126</v>
      </c>
    </row>
    <row r="261" spans="1:65" s="2" customFormat="1" ht="16.5" customHeight="1">
      <c r="A261" s="38"/>
      <c r="B261" s="39"/>
      <c r="C261" s="267" t="s">
        <v>373</v>
      </c>
      <c r="D261" s="267" t="s">
        <v>155</v>
      </c>
      <c r="E261" s="268" t="s">
        <v>374</v>
      </c>
      <c r="F261" s="269" t="s">
        <v>375</v>
      </c>
      <c r="G261" s="270" t="s">
        <v>213</v>
      </c>
      <c r="H261" s="271">
        <v>472.5</v>
      </c>
      <c r="I261" s="272"/>
      <c r="J261" s="273">
        <f>ROUND(I261*H261,2)</f>
        <v>0</v>
      </c>
      <c r="K261" s="269" t="s">
        <v>132</v>
      </c>
      <c r="L261" s="274"/>
      <c r="M261" s="275" t="s">
        <v>1</v>
      </c>
      <c r="N261" s="276" t="s">
        <v>42</v>
      </c>
      <c r="O261" s="91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2" t="s">
        <v>292</v>
      </c>
      <c r="AT261" s="242" t="s">
        <v>155</v>
      </c>
      <c r="AU261" s="242" t="s">
        <v>87</v>
      </c>
      <c r="AY261" s="17" t="s">
        <v>126</v>
      </c>
      <c r="BE261" s="243">
        <f>IF(N261="základní",J261,0)</f>
        <v>0</v>
      </c>
      <c r="BF261" s="243">
        <f>IF(N261="snížená",J261,0)</f>
        <v>0</v>
      </c>
      <c r="BG261" s="243">
        <f>IF(N261="zákl. přenesená",J261,0)</f>
        <v>0</v>
      </c>
      <c r="BH261" s="243">
        <f>IF(N261="sníž. přenesená",J261,0)</f>
        <v>0</v>
      </c>
      <c r="BI261" s="243">
        <f>IF(N261="nulová",J261,0)</f>
        <v>0</v>
      </c>
      <c r="BJ261" s="17" t="s">
        <v>85</v>
      </c>
      <c r="BK261" s="243">
        <f>ROUND(I261*H261,2)</f>
        <v>0</v>
      </c>
      <c r="BL261" s="17" t="s">
        <v>287</v>
      </c>
      <c r="BM261" s="242" t="s">
        <v>376</v>
      </c>
    </row>
    <row r="262" spans="1:51" s="13" customFormat="1" ht="12">
      <c r="A262" s="13"/>
      <c r="B262" s="244"/>
      <c r="C262" s="245"/>
      <c r="D262" s="246" t="s">
        <v>134</v>
      </c>
      <c r="E262" s="247" t="s">
        <v>1</v>
      </c>
      <c r="F262" s="248" t="s">
        <v>377</v>
      </c>
      <c r="G262" s="245"/>
      <c r="H262" s="249">
        <v>472.5</v>
      </c>
      <c r="I262" s="250"/>
      <c r="J262" s="245"/>
      <c r="K262" s="245"/>
      <c r="L262" s="251"/>
      <c r="M262" s="252"/>
      <c r="N262" s="253"/>
      <c r="O262" s="253"/>
      <c r="P262" s="253"/>
      <c r="Q262" s="253"/>
      <c r="R262" s="253"/>
      <c r="S262" s="253"/>
      <c r="T262" s="25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5" t="s">
        <v>134</v>
      </c>
      <c r="AU262" s="255" t="s">
        <v>87</v>
      </c>
      <c r="AV262" s="13" t="s">
        <v>87</v>
      </c>
      <c r="AW262" s="13" t="s">
        <v>34</v>
      </c>
      <c r="AX262" s="13" t="s">
        <v>77</v>
      </c>
      <c r="AY262" s="255" t="s">
        <v>126</v>
      </c>
    </row>
    <row r="263" spans="1:51" s="14" customFormat="1" ht="12">
      <c r="A263" s="14"/>
      <c r="B263" s="256"/>
      <c r="C263" s="257"/>
      <c r="D263" s="246" t="s">
        <v>134</v>
      </c>
      <c r="E263" s="258" t="s">
        <v>1</v>
      </c>
      <c r="F263" s="259" t="s">
        <v>137</v>
      </c>
      <c r="G263" s="257"/>
      <c r="H263" s="260">
        <v>472.5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6" t="s">
        <v>134</v>
      </c>
      <c r="AU263" s="266" t="s">
        <v>87</v>
      </c>
      <c r="AV263" s="14" t="s">
        <v>133</v>
      </c>
      <c r="AW263" s="14" t="s">
        <v>34</v>
      </c>
      <c r="AX263" s="14" t="s">
        <v>85</v>
      </c>
      <c r="AY263" s="266" t="s">
        <v>126</v>
      </c>
    </row>
    <row r="264" spans="1:65" s="2" customFormat="1" ht="16.5" customHeight="1">
      <c r="A264" s="38"/>
      <c r="B264" s="39"/>
      <c r="C264" s="231" t="s">
        <v>267</v>
      </c>
      <c r="D264" s="231" t="s">
        <v>128</v>
      </c>
      <c r="E264" s="232" t="s">
        <v>378</v>
      </c>
      <c r="F264" s="233" t="s">
        <v>379</v>
      </c>
      <c r="G264" s="234" t="s">
        <v>240</v>
      </c>
      <c r="H264" s="235">
        <v>14</v>
      </c>
      <c r="I264" s="236"/>
      <c r="J264" s="237">
        <f>ROUND(I264*H264,2)</f>
        <v>0</v>
      </c>
      <c r="K264" s="233" t="s">
        <v>1</v>
      </c>
      <c r="L264" s="44"/>
      <c r="M264" s="238" t="s">
        <v>1</v>
      </c>
      <c r="N264" s="239" t="s">
        <v>42</v>
      </c>
      <c r="O264" s="91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2" t="s">
        <v>287</v>
      </c>
      <c r="AT264" s="242" t="s">
        <v>128</v>
      </c>
      <c r="AU264" s="242" t="s">
        <v>87</v>
      </c>
      <c r="AY264" s="17" t="s">
        <v>126</v>
      </c>
      <c r="BE264" s="243">
        <f>IF(N264="základní",J264,0)</f>
        <v>0</v>
      </c>
      <c r="BF264" s="243">
        <f>IF(N264="snížená",J264,0)</f>
        <v>0</v>
      </c>
      <c r="BG264" s="243">
        <f>IF(N264="zákl. přenesená",J264,0)</f>
        <v>0</v>
      </c>
      <c r="BH264" s="243">
        <f>IF(N264="sníž. přenesená",J264,0)</f>
        <v>0</v>
      </c>
      <c r="BI264" s="243">
        <f>IF(N264="nulová",J264,0)</f>
        <v>0</v>
      </c>
      <c r="BJ264" s="17" t="s">
        <v>85</v>
      </c>
      <c r="BK264" s="243">
        <f>ROUND(I264*H264,2)</f>
        <v>0</v>
      </c>
      <c r="BL264" s="17" t="s">
        <v>287</v>
      </c>
      <c r="BM264" s="242" t="s">
        <v>380</v>
      </c>
    </row>
    <row r="265" spans="1:65" s="2" customFormat="1" ht="21.75" customHeight="1">
      <c r="A265" s="38"/>
      <c r="B265" s="39"/>
      <c r="C265" s="231" t="s">
        <v>381</v>
      </c>
      <c r="D265" s="231" t="s">
        <v>128</v>
      </c>
      <c r="E265" s="232" t="s">
        <v>382</v>
      </c>
      <c r="F265" s="233" t="s">
        <v>383</v>
      </c>
      <c r="G265" s="234" t="s">
        <v>240</v>
      </c>
      <c r="H265" s="235">
        <v>8</v>
      </c>
      <c r="I265" s="236"/>
      <c r="J265" s="237">
        <f>ROUND(I265*H265,2)</f>
        <v>0</v>
      </c>
      <c r="K265" s="233" t="s">
        <v>132</v>
      </c>
      <c r="L265" s="44"/>
      <c r="M265" s="238" t="s">
        <v>1</v>
      </c>
      <c r="N265" s="239" t="s">
        <v>42</v>
      </c>
      <c r="O265" s="91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2" t="s">
        <v>287</v>
      </c>
      <c r="AT265" s="242" t="s">
        <v>128</v>
      </c>
      <c r="AU265" s="242" t="s">
        <v>87</v>
      </c>
      <c r="AY265" s="17" t="s">
        <v>126</v>
      </c>
      <c r="BE265" s="243">
        <f>IF(N265="základní",J265,0)</f>
        <v>0</v>
      </c>
      <c r="BF265" s="243">
        <f>IF(N265="snížená",J265,0)</f>
        <v>0</v>
      </c>
      <c r="BG265" s="243">
        <f>IF(N265="zákl. přenesená",J265,0)</f>
        <v>0</v>
      </c>
      <c r="BH265" s="243">
        <f>IF(N265="sníž. přenesená",J265,0)</f>
        <v>0</v>
      </c>
      <c r="BI265" s="243">
        <f>IF(N265="nulová",J265,0)</f>
        <v>0</v>
      </c>
      <c r="BJ265" s="17" t="s">
        <v>85</v>
      </c>
      <c r="BK265" s="243">
        <f>ROUND(I265*H265,2)</f>
        <v>0</v>
      </c>
      <c r="BL265" s="17" t="s">
        <v>287</v>
      </c>
      <c r="BM265" s="242" t="s">
        <v>384</v>
      </c>
    </row>
    <row r="266" spans="1:65" s="2" customFormat="1" ht="21.75" customHeight="1">
      <c r="A266" s="38"/>
      <c r="B266" s="39"/>
      <c r="C266" s="231" t="s">
        <v>272</v>
      </c>
      <c r="D266" s="231" t="s">
        <v>128</v>
      </c>
      <c r="E266" s="232" t="s">
        <v>385</v>
      </c>
      <c r="F266" s="233" t="s">
        <v>386</v>
      </c>
      <c r="G266" s="234" t="s">
        <v>240</v>
      </c>
      <c r="H266" s="235">
        <v>10</v>
      </c>
      <c r="I266" s="236"/>
      <c r="J266" s="237">
        <f>ROUND(I266*H266,2)</f>
        <v>0</v>
      </c>
      <c r="K266" s="233" t="s">
        <v>132</v>
      </c>
      <c r="L266" s="44"/>
      <c r="M266" s="238" t="s">
        <v>1</v>
      </c>
      <c r="N266" s="239" t="s">
        <v>42</v>
      </c>
      <c r="O266" s="91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2" t="s">
        <v>287</v>
      </c>
      <c r="AT266" s="242" t="s">
        <v>128</v>
      </c>
      <c r="AU266" s="242" t="s">
        <v>87</v>
      </c>
      <c r="AY266" s="17" t="s">
        <v>126</v>
      </c>
      <c r="BE266" s="243">
        <f>IF(N266="základní",J266,0)</f>
        <v>0</v>
      </c>
      <c r="BF266" s="243">
        <f>IF(N266="snížená",J266,0)</f>
        <v>0</v>
      </c>
      <c r="BG266" s="243">
        <f>IF(N266="zákl. přenesená",J266,0)</f>
        <v>0</v>
      </c>
      <c r="BH266" s="243">
        <f>IF(N266="sníž. přenesená",J266,0)</f>
        <v>0</v>
      </c>
      <c r="BI266" s="243">
        <f>IF(N266="nulová",J266,0)</f>
        <v>0</v>
      </c>
      <c r="BJ266" s="17" t="s">
        <v>85</v>
      </c>
      <c r="BK266" s="243">
        <f>ROUND(I266*H266,2)</f>
        <v>0</v>
      </c>
      <c r="BL266" s="17" t="s">
        <v>287</v>
      </c>
      <c r="BM266" s="242" t="s">
        <v>387</v>
      </c>
    </row>
    <row r="267" spans="1:65" s="2" customFormat="1" ht="21.75" customHeight="1">
      <c r="A267" s="38"/>
      <c r="B267" s="39"/>
      <c r="C267" s="231" t="s">
        <v>388</v>
      </c>
      <c r="D267" s="231" t="s">
        <v>128</v>
      </c>
      <c r="E267" s="232" t="s">
        <v>389</v>
      </c>
      <c r="F267" s="233" t="s">
        <v>390</v>
      </c>
      <c r="G267" s="234" t="s">
        <v>240</v>
      </c>
      <c r="H267" s="235">
        <v>5</v>
      </c>
      <c r="I267" s="236"/>
      <c r="J267" s="237">
        <f>ROUND(I267*H267,2)</f>
        <v>0</v>
      </c>
      <c r="K267" s="233" t="s">
        <v>132</v>
      </c>
      <c r="L267" s="44"/>
      <c r="M267" s="238" t="s">
        <v>1</v>
      </c>
      <c r="N267" s="239" t="s">
        <v>42</v>
      </c>
      <c r="O267" s="91"/>
      <c r="P267" s="240">
        <f>O267*H267</f>
        <v>0</v>
      </c>
      <c r="Q267" s="240">
        <v>0</v>
      </c>
      <c r="R267" s="240">
        <f>Q267*H267</f>
        <v>0</v>
      </c>
      <c r="S267" s="240">
        <v>0</v>
      </c>
      <c r="T267" s="241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2" t="s">
        <v>287</v>
      </c>
      <c r="AT267" s="242" t="s">
        <v>128</v>
      </c>
      <c r="AU267" s="242" t="s">
        <v>87</v>
      </c>
      <c r="AY267" s="17" t="s">
        <v>126</v>
      </c>
      <c r="BE267" s="243">
        <f>IF(N267="základní",J267,0)</f>
        <v>0</v>
      </c>
      <c r="BF267" s="243">
        <f>IF(N267="snížená",J267,0)</f>
        <v>0</v>
      </c>
      <c r="BG267" s="243">
        <f>IF(N267="zákl. přenesená",J267,0)</f>
        <v>0</v>
      </c>
      <c r="BH267" s="243">
        <f>IF(N267="sníž. přenesená",J267,0)</f>
        <v>0</v>
      </c>
      <c r="BI267" s="243">
        <f>IF(N267="nulová",J267,0)</f>
        <v>0</v>
      </c>
      <c r="BJ267" s="17" t="s">
        <v>85</v>
      </c>
      <c r="BK267" s="243">
        <f>ROUND(I267*H267,2)</f>
        <v>0</v>
      </c>
      <c r="BL267" s="17" t="s">
        <v>287</v>
      </c>
      <c r="BM267" s="242" t="s">
        <v>391</v>
      </c>
    </row>
    <row r="268" spans="1:65" s="2" customFormat="1" ht="16.5" customHeight="1">
      <c r="A268" s="38"/>
      <c r="B268" s="39"/>
      <c r="C268" s="267" t="s">
        <v>277</v>
      </c>
      <c r="D268" s="267" t="s">
        <v>155</v>
      </c>
      <c r="E268" s="268" t="s">
        <v>392</v>
      </c>
      <c r="F268" s="269" t="s">
        <v>393</v>
      </c>
      <c r="G268" s="270" t="s">
        <v>291</v>
      </c>
      <c r="H268" s="271">
        <v>2</v>
      </c>
      <c r="I268" s="272"/>
      <c r="J268" s="273">
        <f>ROUND(I268*H268,2)</f>
        <v>0</v>
      </c>
      <c r="K268" s="269" t="s">
        <v>1</v>
      </c>
      <c r="L268" s="274"/>
      <c r="M268" s="275" t="s">
        <v>1</v>
      </c>
      <c r="N268" s="276" t="s">
        <v>42</v>
      </c>
      <c r="O268" s="91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2" t="s">
        <v>292</v>
      </c>
      <c r="AT268" s="242" t="s">
        <v>155</v>
      </c>
      <c r="AU268" s="242" t="s">
        <v>87</v>
      </c>
      <c r="AY268" s="17" t="s">
        <v>126</v>
      </c>
      <c r="BE268" s="243">
        <f>IF(N268="základní",J268,0)</f>
        <v>0</v>
      </c>
      <c r="BF268" s="243">
        <f>IF(N268="snížená",J268,0)</f>
        <v>0</v>
      </c>
      <c r="BG268" s="243">
        <f>IF(N268="zákl. přenesená",J268,0)</f>
        <v>0</v>
      </c>
      <c r="BH268" s="243">
        <f>IF(N268="sníž. přenesená",J268,0)</f>
        <v>0</v>
      </c>
      <c r="BI268" s="243">
        <f>IF(N268="nulová",J268,0)</f>
        <v>0</v>
      </c>
      <c r="BJ268" s="17" t="s">
        <v>85</v>
      </c>
      <c r="BK268" s="243">
        <f>ROUND(I268*H268,2)</f>
        <v>0</v>
      </c>
      <c r="BL268" s="17" t="s">
        <v>287</v>
      </c>
      <c r="BM268" s="242" t="s">
        <v>394</v>
      </c>
    </row>
    <row r="269" spans="1:51" s="13" customFormat="1" ht="12">
      <c r="A269" s="13"/>
      <c r="B269" s="244"/>
      <c r="C269" s="245"/>
      <c r="D269" s="246" t="s">
        <v>134</v>
      </c>
      <c r="E269" s="247" t="s">
        <v>1</v>
      </c>
      <c r="F269" s="248" t="s">
        <v>395</v>
      </c>
      <c r="G269" s="245"/>
      <c r="H269" s="249">
        <v>2</v>
      </c>
      <c r="I269" s="250"/>
      <c r="J269" s="245"/>
      <c r="K269" s="245"/>
      <c r="L269" s="251"/>
      <c r="M269" s="252"/>
      <c r="N269" s="253"/>
      <c r="O269" s="253"/>
      <c r="P269" s="253"/>
      <c r="Q269" s="253"/>
      <c r="R269" s="253"/>
      <c r="S269" s="253"/>
      <c r="T269" s="25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5" t="s">
        <v>134</v>
      </c>
      <c r="AU269" s="255" t="s">
        <v>87</v>
      </c>
      <c r="AV269" s="13" t="s">
        <v>87</v>
      </c>
      <c r="AW269" s="13" t="s">
        <v>34</v>
      </c>
      <c r="AX269" s="13" t="s">
        <v>77</v>
      </c>
      <c r="AY269" s="255" t="s">
        <v>126</v>
      </c>
    </row>
    <row r="270" spans="1:51" s="14" customFormat="1" ht="12">
      <c r="A270" s="14"/>
      <c r="B270" s="256"/>
      <c r="C270" s="257"/>
      <c r="D270" s="246" t="s">
        <v>134</v>
      </c>
      <c r="E270" s="258" t="s">
        <v>1</v>
      </c>
      <c r="F270" s="259" t="s">
        <v>137</v>
      </c>
      <c r="G270" s="257"/>
      <c r="H270" s="260">
        <v>2</v>
      </c>
      <c r="I270" s="261"/>
      <c r="J270" s="257"/>
      <c r="K270" s="257"/>
      <c r="L270" s="262"/>
      <c r="M270" s="263"/>
      <c r="N270" s="264"/>
      <c r="O270" s="264"/>
      <c r="P270" s="264"/>
      <c r="Q270" s="264"/>
      <c r="R270" s="264"/>
      <c r="S270" s="264"/>
      <c r="T270" s="26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6" t="s">
        <v>134</v>
      </c>
      <c r="AU270" s="266" t="s">
        <v>87</v>
      </c>
      <c r="AV270" s="14" t="s">
        <v>133</v>
      </c>
      <c r="AW270" s="14" t="s">
        <v>34</v>
      </c>
      <c r="AX270" s="14" t="s">
        <v>85</v>
      </c>
      <c r="AY270" s="266" t="s">
        <v>126</v>
      </c>
    </row>
    <row r="271" spans="1:65" s="2" customFormat="1" ht="21.75" customHeight="1">
      <c r="A271" s="38"/>
      <c r="B271" s="39"/>
      <c r="C271" s="267" t="s">
        <v>396</v>
      </c>
      <c r="D271" s="267" t="s">
        <v>155</v>
      </c>
      <c r="E271" s="268" t="s">
        <v>397</v>
      </c>
      <c r="F271" s="269" t="s">
        <v>398</v>
      </c>
      <c r="G271" s="270" t="s">
        <v>291</v>
      </c>
      <c r="H271" s="271">
        <v>4</v>
      </c>
      <c r="I271" s="272"/>
      <c r="J271" s="273">
        <f>ROUND(I271*H271,2)</f>
        <v>0</v>
      </c>
      <c r="K271" s="269" t="s">
        <v>1</v>
      </c>
      <c r="L271" s="274"/>
      <c r="M271" s="275" t="s">
        <v>1</v>
      </c>
      <c r="N271" s="276" t="s">
        <v>42</v>
      </c>
      <c r="O271" s="91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2" t="s">
        <v>292</v>
      </c>
      <c r="AT271" s="242" t="s">
        <v>155</v>
      </c>
      <c r="AU271" s="242" t="s">
        <v>87</v>
      </c>
      <c r="AY271" s="17" t="s">
        <v>126</v>
      </c>
      <c r="BE271" s="243">
        <f>IF(N271="základní",J271,0)</f>
        <v>0</v>
      </c>
      <c r="BF271" s="243">
        <f>IF(N271="snížená",J271,0)</f>
        <v>0</v>
      </c>
      <c r="BG271" s="243">
        <f>IF(N271="zákl. přenesená",J271,0)</f>
        <v>0</v>
      </c>
      <c r="BH271" s="243">
        <f>IF(N271="sníž. přenesená",J271,0)</f>
        <v>0</v>
      </c>
      <c r="BI271" s="243">
        <f>IF(N271="nulová",J271,0)</f>
        <v>0</v>
      </c>
      <c r="BJ271" s="17" t="s">
        <v>85</v>
      </c>
      <c r="BK271" s="243">
        <f>ROUND(I271*H271,2)</f>
        <v>0</v>
      </c>
      <c r="BL271" s="17" t="s">
        <v>287</v>
      </c>
      <c r="BM271" s="242" t="s">
        <v>399</v>
      </c>
    </row>
    <row r="272" spans="1:51" s="13" customFormat="1" ht="12">
      <c r="A272" s="13"/>
      <c r="B272" s="244"/>
      <c r="C272" s="245"/>
      <c r="D272" s="246" t="s">
        <v>134</v>
      </c>
      <c r="E272" s="247" t="s">
        <v>1</v>
      </c>
      <c r="F272" s="248" t="s">
        <v>400</v>
      </c>
      <c r="G272" s="245"/>
      <c r="H272" s="249">
        <v>4</v>
      </c>
      <c r="I272" s="250"/>
      <c r="J272" s="245"/>
      <c r="K272" s="245"/>
      <c r="L272" s="251"/>
      <c r="M272" s="252"/>
      <c r="N272" s="253"/>
      <c r="O272" s="253"/>
      <c r="P272" s="253"/>
      <c r="Q272" s="253"/>
      <c r="R272" s="253"/>
      <c r="S272" s="253"/>
      <c r="T272" s="25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5" t="s">
        <v>134</v>
      </c>
      <c r="AU272" s="255" t="s">
        <v>87</v>
      </c>
      <c r="AV272" s="13" t="s">
        <v>87</v>
      </c>
      <c r="AW272" s="13" t="s">
        <v>34</v>
      </c>
      <c r="AX272" s="13" t="s">
        <v>77</v>
      </c>
      <c r="AY272" s="255" t="s">
        <v>126</v>
      </c>
    </row>
    <row r="273" spans="1:51" s="14" customFormat="1" ht="12">
      <c r="A273" s="14"/>
      <c r="B273" s="256"/>
      <c r="C273" s="257"/>
      <c r="D273" s="246" t="s">
        <v>134</v>
      </c>
      <c r="E273" s="258" t="s">
        <v>1</v>
      </c>
      <c r="F273" s="259" t="s">
        <v>137</v>
      </c>
      <c r="G273" s="257"/>
      <c r="H273" s="260">
        <v>4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6" t="s">
        <v>134</v>
      </c>
      <c r="AU273" s="266" t="s">
        <v>87</v>
      </c>
      <c r="AV273" s="14" t="s">
        <v>133</v>
      </c>
      <c r="AW273" s="14" t="s">
        <v>34</v>
      </c>
      <c r="AX273" s="14" t="s">
        <v>85</v>
      </c>
      <c r="AY273" s="266" t="s">
        <v>126</v>
      </c>
    </row>
    <row r="274" spans="1:65" s="2" customFormat="1" ht="16.5" customHeight="1">
      <c r="A274" s="38"/>
      <c r="B274" s="39"/>
      <c r="C274" s="267" t="s">
        <v>281</v>
      </c>
      <c r="D274" s="267" t="s">
        <v>155</v>
      </c>
      <c r="E274" s="268" t="s">
        <v>401</v>
      </c>
      <c r="F274" s="269" t="s">
        <v>402</v>
      </c>
      <c r="G274" s="270" t="s">
        <v>291</v>
      </c>
      <c r="H274" s="271">
        <v>3</v>
      </c>
      <c r="I274" s="272"/>
      <c r="J274" s="273">
        <f>ROUND(I274*H274,2)</f>
        <v>0</v>
      </c>
      <c r="K274" s="269" t="s">
        <v>1</v>
      </c>
      <c r="L274" s="274"/>
      <c r="M274" s="275" t="s">
        <v>1</v>
      </c>
      <c r="N274" s="276" t="s">
        <v>42</v>
      </c>
      <c r="O274" s="91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2" t="s">
        <v>292</v>
      </c>
      <c r="AT274" s="242" t="s">
        <v>155</v>
      </c>
      <c r="AU274" s="242" t="s">
        <v>87</v>
      </c>
      <c r="AY274" s="17" t="s">
        <v>126</v>
      </c>
      <c r="BE274" s="243">
        <f>IF(N274="základní",J274,0)</f>
        <v>0</v>
      </c>
      <c r="BF274" s="243">
        <f>IF(N274="snížená",J274,0)</f>
        <v>0</v>
      </c>
      <c r="BG274" s="243">
        <f>IF(N274="zákl. přenesená",J274,0)</f>
        <v>0</v>
      </c>
      <c r="BH274" s="243">
        <f>IF(N274="sníž. přenesená",J274,0)</f>
        <v>0</v>
      </c>
      <c r="BI274" s="243">
        <f>IF(N274="nulová",J274,0)</f>
        <v>0</v>
      </c>
      <c r="BJ274" s="17" t="s">
        <v>85</v>
      </c>
      <c r="BK274" s="243">
        <f>ROUND(I274*H274,2)</f>
        <v>0</v>
      </c>
      <c r="BL274" s="17" t="s">
        <v>287</v>
      </c>
      <c r="BM274" s="242" t="s">
        <v>403</v>
      </c>
    </row>
    <row r="275" spans="1:51" s="13" customFormat="1" ht="12">
      <c r="A275" s="13"/>
      <c r="B275" s="244"/>
      <c r="C275" s="245"/>
      <c r="D275" s="246" t="s">
        <v>134</v>
      </c>
      <c r="E275" s="247" t="s">
        <v>1</v>
      </c>
      <c r="F275" s="248" t="s">
        <v>404</v>
      </c>
      <c r="G275" s="245"/>
      <c r="H275" s="249">
        <v>3</v>
      </c>
      <c r="I275" s="250"/>
      <c r="J275" s="245"/>
      <c r="K275" s="245"/>
      <c r="L275" s="251"/>
      <c r="M275" s="252"/>
      <c r="N275" s="253"/>
      <c r="O275" s="253"/>
      <c r="P275" s="253"/>
      <c r="Q275" s="253"/>
      <c r="R275" s="253"/>
      <c r="S275" s="253"/>
      <c r="T275" s="25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5" t="s">
        <v>134</v>
      </c>
      <c r="AU275" s="255" t="s">
        <v>87</v>
      </c>
      <c r="AV275" s="13" t="s">
        <v>87</v>
      </c>
      <c r="AW275" s="13" t="s">
        <v>34</v>
      </c>
      <c r="AX275" s="13" t="s">
        <v>77</v>
      </c>
      <c r="AY275" s="255" t="s">
        <v>126</v>
      </c>
    </row>
    <row r="276" spans="1:51" s="14" customFormat="1" ht="12">
      <c r="A276" s="14"/>
      <c r="B276" s="256"/>
      <c r="C276" s="257"/>
      <c r="D276" s="246" t="s">
        <v>134</v>
      </c>
      <c r="E276" s="258" t="s">
        <v>1</v>
      </c>
      <c r="F276" s="259" t="s">
        <v>137</v>
      </c>
      <c r="G276" s="257"/>
      <c r="H276" s="260">
        <v>3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6" t="s">
        <v>134</v>
      </c>
      <c r="AU276" s="266" t="s">
        <v>87</v>
      </c>
      <c r="AV276" s="14" t="s">
        <v>133</v>
      </c>
      <c r="AW276" s="14" t="s">
        <v>34</v>
      </c>
      <c r="AX276" s="14" t="s">
        <v>85</v>
      </c>
      <c r="AY276" s="266" t="s">
        <v>126</v>
      </c>
    </row>
    <row r="277" spans="1:65" s="2" customFormat="1" ht="16.5" customHeight="1">
      <c r="A277" s="38"/>
      <c r="B277" s="39"/>
      <c r="C277" s="267" t="s">
        <v>405</v>
      </c>
      <c r="D277" s="267" t="s">
        <v>155</v>
      </c>
      <c r="E277" s="268" t="s">
        <v>406</v>
      </c>
      <c r="F277" s="269" t="s">
        <v>407</v>
      </c>
      <c r="G277" s="270" t="s">
        <v>291</v>
      </c>
      <c r="H277" s="271">
        <v>1</v>
      </c>
      <c r="I277" s="272"/>
      <c r="J277" s="273">
        <f>ROUND(I277*H277,2)</f>
        <v>0</v>
      </c>
      <c r="K277" s="269" t="s">
        <v>1</v>
      </c>
      <c r="L277" s="274"/>
      <c r="M277" s="275" t="s">
        <v>1</v>
      </c>
      <c r="N277" s="276" t="s">
        <v>42</v>
      </c>
      <c r="O277" s="91"/>
      <c r="P277" s="240">
        <f>O277*H277</f>
        <v>0</v>
      </c>
      <c r="Q277" s="240">
        <v>0</v>
      </c>
      <c r="R277" s="240">
        <f>Q277*H277</f>
        <v>0</v>
      </c>
      <c r="S277" s="240">
        <v>0</v>
      </c>
      <c r="T277" s="24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2" t="s">
        <v>292</v>
      </c>
      <c r="AT277" s="242" t="s">
        <v>155</v>
      </c>
      <c r="AU277" s="242" t="s">
        <v>87</v>
      </c>
      <c r="AY277" s="17" t="s">
        <v>126</v>
      </c>
      <c r="BE277" s="243">
        <f>IF(N277="základní",J277,0)</f>
        <v>0</v>
      </c>
      <c r="BF277" s="243">
        <f>IF(N277="snížená",J277,0)</f>
        <v>0</v>
      </c>
      <c r="BG277" s="243">
        <f>IF(N277="zákl. přenesená",J277,0)</f>
        <v>0</v>
      </c>
      <c r="BH277" s="243">
        <f>IF(N277="sníž. přenesená",J277,0)</f>
        <v>0</v>
      </c>
      <c r="BI277" s="243">
        <f>IF(N277="nulová",J277,0)</f>
        <v>0</v>
      </c>
      <c r="BJ277" s="17" t="s">
        <v>85</v>
      </c>
      <c r="BK277" s="243">
        <f>ROUND(I277*H277,2)</f>
        <v>0</v>
      </c>
      <c r="BL277" s="17" t="s">
        <v>287</v>
      </c>
      <c r="BM277" s="242" t="s">
        <v>408</v>
      </c>
    </row>
    <row r="278" spans="1:65" s="2" customFormat="1" ht="16.5" customHeight="1">
      <c r="A278" s="38"/>
      <c r="B278" s="39"/>
      <c r="C278" s="231" t="s">
        <v>287</v>
      </c>
      <c r="D278" s="231" t="s">
        <v>128</v>
      </c>
      <c r="E278" s="232" t="s">
        <v>409</v>
      </c>
      <c r="F278" s="233" t="s">
        <v>410</v>
      </c>
      <c r="G278" s="234" t="s">
        <v>240</v>
      </c>
      <c r="H278" s="235">
        <v>10</v>
      </c>
      <c r="I278" s="236"/>
      <c r="J278" s="237">
        <f>ROUND(I278*H278,2)</f>
        <v>0</v>
      </c>
      <c r="K278" s="233" t="s">
        <v>1</v>
      </c>
      <c r="L278" s="44"/>
      <c r="M278" s="238" t="s">
        <v>1</v>
      </c>
      <c r="N278" s="239" t="s">
        <v>42</v>
      </c>
      <c r="O278" s="91"/>
      <c r="P278" s="240">
        <f>O278*H278</f>
        <v>0</v>
      </c>
      <c r="Q278" s="240">
        <v>0</v>
      </c>
      <c r="R278" s="240">
        <f>Q278*H278</f>
        <v>0</v>
      </c>
      <c r="S278" s="240">
        <v>0</v>
      </c>
      <c r="T278" s="24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2" t="s">
        <v>287</v>
      </c>
      <c r="AT278" s="242" t="s">
        <v>128</v>
      </c>
      <c r="AU278" s="242" t="s">
        <v>87</v>
      </c>
      <c r="AY278" s="17" t="s">
        <v>126</v>
      </c>
      <c r="BE278" s="243">
        <f>IF(N278="základní",J278,0)</f>
        <v>0</v>
      </c>
      <c r="BF278" s="243">
        <f>IF(N278="snížená",J278,0)</f>
        <v>0</v>
      </c>
      <c r="BG278" s="243">
        <f>IF(N278="zákl. přenesená",J278,0)</f>
        <v>0</v>
      </c>
      <c r="BH278" s="243">
        <f>IF(N278="sníž. přenesená",J278,0)</f>
        <v>0</v>
      </c>
      <c r="BI278" s="243">
        <f>IF(N278="nulová",J278,0)</f>
        <v>0</v>
      </c>
      <c r="BJ278" s="17" t="s">
        <v>85</v>
      </c>
      <c r="BK278" s="243">
        <f>ROUND(I278*H278,2)</f>
        <v>0</v>
      </c>
      <c r="BL278" s="17" t="s">
        <v>287</v>
      </c>
      <c r="BM278" s="242" t="s">
        <v>411</v>
      </c>
    </row>
    <row r="279" spans="1:65" s="2" customFormat="1" ht="16.5" customHeight="1">
      <c r="A279" s="38"/>
      <c r="B279" s="39"/>
      <c r="C279" s="267" t="s">
        <v>412</v>
      </c>
      <c r="D279" s="267" t="s">
        <v>155</v>
      </c>
      <c r="E279" s="268" t="s">
        <v>413</v>
      </c>
      <c r="F279" s="269" t="s">
        <v>414</v>
      </c>
      <c r="G279" s="270" t="s">
        <v>291</v>
      </c>
      <c r="H279" s="271">
        <v>7</v>
      </c>
      <c r="I279" s="272"/>
      <c r="J279" s="273">
        <f>ROUND(I279*H279,2)</f>
        <v>0</v>
      </c>
      <c r="K279" s="269" t="s">
        <v>1</v>
      </c>
      <c r="L279" s="274"/>
      <c r="M279" s="275" t="s">
        <v>1</v>
      </c>
      <c r="N279" s="276" t="s">
        <v>42</v>
      </c>
      <c r="O279" s="91"/>
      <c r="P279" s="240">
        <f>O279*H279</f>
        <v>0</v>
      </c>
      <c r="Q279" s="240">
        <v>0</v>
      </c>
      <c r="R279" s="240">
        <f>Q279*H279</f>
        <v>0</v>
      </c>
      <c r="S279" s="240">
        <v>0</v>
      </c>
      <c r="T279" s="241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2" t="s">
        <v>292</v>
      </c>
      <c r="AT279" s="242" t="s">
        <v>155</v>
      </c>
      <c r="AU279" s="242" t="s">
        <v>87</v>
      </c>
      <c r="AY279" s="17" t="s">
        <v>126</v>
      </c>
      <c r="BE279" s="243">
        <f>IF(N279="základní",J279,0)</f>
        <v>0</v>
      </c>
      <c r="BF279" s="243">
        <f>IF(N279="snížená",J279,0)</f>
        <v>0</v>
      </c>
      <c r="BG279" s="243">
        <f>IF(N279="zákl. přenesená",J279,0)</f>
        <v>0</v>
      </c>
      <c r="BH279" s="243">
        <f>IF(N279="sníž. přenesená",J279,0)</f>
        <v>0</v>
      </c>
      <c r="BI279" s="243">
        <f>IF(N279="nulová",J279,0)</f>
        <v>0</v>
      </c>
      <c r="BJ279" s="17" t="s">
        <v>85</v>
      </c>
      <c r="BK279" s="243">
        <f>ROUND(I279*H279,2)</f>
        <v>0</v>
      </c>
      <c r="BL279" s="17" t="s">
        <v>287</v>
      </c>
      <c r="BM279" s="242" t="s">
        <v>415</v>
      </c>
    </row>
    <row r="280" spans="1:51" s="13" customFormat="1" ht="12">
      <c r="A280" s="13"/>
      <c r="B280" s="244"/>
      <c r="C280" s="245"/>
      <c r="D280" s="246" t="s">
        <v>134</v>
      </c>
      <c r="E280" s="247" t="s">
        <v>1</v>
      </c>
      <c r="F280" s="248" t="s">
        <v>416</v>
      </c>
      <c r="G280" s="245"/>
      <c r="H280" s="249">
        <v>7</v>
      </c>
      <c r="I280" s="250"/>
      <c r="J280" s="245"/>
      <c r="K280" s="245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134</v>
      </c>
      <c r="AU280" s="255" t="s">
        <v>87</v>
      </c>
      <c r="AV280" s="13" t="s">
        <v>87</v>
      </c>
      <c r="AW280" s="13" t="s">
        <v>34</v>
      </c>
      <c r="AX280" s="13" t="s">
        <v>77</v>
      </c>
      <c r="AY280" s="255" t="s">
        <v>126</v>
      </c>
    </row>
    <row r="281" spans="1:51" s="14" customFormat="1" ht="12">
      <c r="A281" s="14"/>
      <c r="B281" s="256"/>
      <c r="C281" s="257"/>
      <c r="D281" s="246" t="s">
        <v>134</v>
      </c>
      <c r="E281" s="258" t="s">
        <v>1</v>
      </c>
      <c r="F281" s="259" t="s">
        <v>137</v>
      </c>
      <c r="G281" s="257"/>
      <c r="H281" s="260">
        <v>7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6" t="s">
        <v>134</v>
      </c>
      <c r="AU281" s="266" t="s">
        <v>87</v>
      </c>
      <c r="AV281" s="14" t="s">
        <v>133</v>
      </c>
      <c r="AW281" s="14" t="s">
        <v>34</v>
      </c>
      <c r="AX281" s="14" t="s">
        <v>85</v>
      </c>
      <c r="AY281" s="266" t="s">
        <v>126</v>
      </c>
    </row>
    <row r="282" spans="1:65" s="2" customFormat="1" ht="16.5" customHeight="1">
      <c r="A282" s="38"/>
      <c r="B282" s="39"/>
      <c r="C282" s="267" t="s">
        <v>293</v>
      </c>
      <c r="D282" s="267" t="s">
        <v>155</v>
      </c>
      <c r="E282" s="268" t="s">
        <v>417</v>
      </c>
      <c r="F282" s="269" t="s">
        <v>418</v>
      </c>
      <c r="G282" s="270" t="s">
        <v>291</v>
      </c>
      <c r="H282" s="271">
        <v>3</v>
      </c>
      <c r="I282" s="272"/>
      <c r="J282" s="273">
        <f>ROUND(I282*H282,2)</f>
        <v>0</v>
      </c>
      <c r="K282" s="269" t="s">
        <v>1</v>
      </c>
      <c r="L282" s="274"/>
      <c r="M282" s="275" t="s">
        <v>1</v>
      </c>
      <c r="N282" s="276" t="s">
        <v>42</v>
      </c>
      <c r="O282" s="91"/>
      <c r="P282" s="240">
        <f>O282*H282</f>
        <v>0</v>
      </c>
      <c r="Q282" s="240">
        <v>0</v>
      </c>
      <c r="R282" s="240">
        <f>Q282*H282</f>
        <v>0</v>
      </c>
      <c r="S282" s="240">
        <v>0</v>
      </c>
      <c r="T282" s="241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2" t="s">
        <v>292</v>
      </c>
      <c r="AT282" s="242" t="s">
        <v>155</v>
      </c>
      <c r="AU282" s="242" t="s">
        <v>87</v>
      </c>
      <c r="AY282" s="17" t="s">
        <v>126</v>
      </c>
      <c r="BE282" s="243">
        <f>IF(N282="základní",J282,0)</f>
        <v>0</v>
      </c>
      <c r="BF282" s="243">
        <f>IF(N282="snížená",J282,0)</f>
        <v>0</v>
      </c>
      <c r="BG282" s="243">
        <f>IF(N282="zákl. přenesená",J282,0)</f>
        <v>0</v>
      </c>
      <c r="BH282" s="243">
        <f>IF(N282="sníž. přenesená",J282,0)</f>
        <v>0</v>
      </c>
      <c r="BI282" s="243">
        <f>IF(N282="nulová",J282,0)</f>
        <v>0</v>
      </c>
      <c r="BJ282" s="17" t="s">
        <v>85</v>
      </c>
      <c r="BK282" s="243">
        <f>ROUND(I282*H282,2)</f>
        <v>0</v>
      </c>
      <c r="BL282" s="17" t="s">
        <v>287</v>
      </c>
      <c r="BM282" s="242" t="s">
        <v>419</v>
      </c>
    </row>
    <row r="283" spans="1:51" s="13" customFormat="1" ht="12">
      <c r="A283" s="13"/>
      <c r="B283" s="244"/>
      <c r="C283" s="245"/>
      <c r="D283" s="246" t="s">
        <v>134</v>
      </c>
      <c r="E283" s="247" t="s">
        <v>1</v>
      </c>
      <c r="F283" s="248" t="s">
        <v>420</v>
      </c>
      <c r="G283" s="245"/>
      <c r="H283" s="249">
        <v>3</v>
      </c>
      <c r="I283" s="250"/>
      <c r="J283" s="245"/>
      <c r="K283" s="245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134</v>
      </c>
      <c r="AU283" s="255" t="s">
        <v>87</v>
      </c>
      <c r="AV283" s="13" t="s">
        <v>87</v>
      </c>
      <c r="AW283" s="13" t="s">
        <v>34</v>
      </c>
      <c r="AX283" s="13" t="s">
        <v>77</v>
      </c>
      <c r="AY283" s="255" t="s">
        <v>126</v>
      </c>
    </row>
    <row r="284" spans="1:51" s="14" customFormat="1" ht="12">
      <c r="A284" s="14"/>
      <c r="B284" s="256"/>
      <c r="C284" s="257"/>
      <c r="D284" s="246" t="s">
        <v>134</v>
      </c>
      <c r="E284" s="258" t="s">
        <v>1</v>
      </c>
      <c r="F284" s="259" t="s">
        <v>137</v>
      </c>
      <c r="G284" s="257"/>
      <c r="H284" s="260">
        <v>3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6" t="s">
        <v>134</v>
      </c>
      <c r="AU284" s="266" t="s">
        <v>87</v>
      </c>
      <c r="AV284" s="14" t="s">
        <v>133</v>
      </c>
      <c r="AW284" s="14" t="s">
        <v>34</v>
      </c>
      <c r="AX284" s="14" t="s">
        <v>85</v>
      </c>
      <c r="AY284" s="266" t="s">
        <v>126</v>
      </c>
    </row>
    <row r="285" spans="1:65" s="2" customFormat="1" ht="21.75" customHeight="1">
      <c r="A285" s="38"/>
      <c r="B285" s="39"/>
      <c r="C285" s="231" t="s">
        <v>421</v>
      </c>
      <c r="D285" s="231" t="s">
        <v>128</v>
      </c>
      <c r="E285" s="232" t="s">
        <v>422</v>
      </c>
      <c r="F285" s="233" t="s">
        <v>423</v>
      </c>
      <c r="G285" s="234" t="s">
        <v>240</v>
      </c>
      <c r="H285" s="235">
        <v>8</v>
      </c>
      <c r="I285" s="236"/>
      <c r="J285" s="237">
        <f>ROUND(I285*H285,2)</f>
        <v>0</v>
      </c>
      <c r="K285" s="233" t="s">
        <v>132</v>
      </c>
      <c r="L285" s="44"/>
      <c r="M285" s="238" t="s">
        <v>1</v>
      </c>
      <c r="N285" s="239" t="s">
        <v>42</v>
      </c>
      <c r="O285" s="91"/>
      <c r="P285" s="240">
        <f>O285*H285</f>
        <v>0</v>
      </c>
      <c r="Q285" s="240">
        <v>0</v>
      </c>
      <c r="R285" s="240">
        <f>Q285*H285</f>
        <v>0</v>
      </c>
      <c r="S285" s="240">
        <v>0</v>
      </c>
      <c r="T285" s="241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2" t="s">
        <v>287</v>
      </c>
      <c r="AT285" s="242" t="s">
        <v>128</v>
      </c>
      <c r="AU285" s="242" t="s">
        <v>87</v>
      </c>
      <c r="AY285" s="17" t="s">
        <v>126</v>
      </c>
      <c r="BE285" s="243">
        <f>IF(N285="základní",J285,0)</f>
        <v>0</v>
      </c>
      <c r="BF285" s="243">
        <f>IF(N285="snížená",J285,0)</f>
        <v>0</v>
      </c>
      <c r="BG285" s="243">
        <f>IF(N285="zákl. přenesená",J285,0)</f>
        <v>0</v>
      </c>
      <c r="BH285" s="243">
        <f>IF(N285="sníž. přenesená",J285,0)</f>
        <v>0</v>
      </c>
      <c r="BI285" s="243">
        <f>IF(N285="nulová",J285,0)</f>
        <v>0</v>
      </c>
      <c r="BJ285" s="17" t="s">
        <v>85</v>
      </c>
      <c r="BK285" s="243">
        <f>ROUND(I285*H285,2)</f>
        <v>0</v>
      </c>
      <c r="BL285" s="17" t="s">
        <v>287</v>
      </c>
      <c r="BM285" s="242" t="s">
        <v>424</v>
      </c>
    </row>
    <row r="286" spans="1:65" s="2" customFormat="1" ht="16.5" customHeight="1">
      <c r="A286" s="38"/>
      <c r="B286" s="39"/>
      <c r="C286" s="267" t="s">
        <v>296</v>
      </c>
      <c r="D286" s="267" t="s">
        <v>155</v>
      </c>
      <c r="E286" s="268" t="s">
        <v>425</v>
      </c>
      <c r="F286" s="269" t="s">
        <v>426</v>
      </c>
      <c r="G286" s="270" t="s">
        <v>240</v>
      </c>
      <c r="H286" s="271">
        <v>5</v>
      </c>
      <c r="I286" s="272"/>
      <c r="J286" s="273">
        <f>ROUND(I286*H286,2)</f>
        <v>0</v>
      </c>
      <c r="K286" s="269" t="s">
        <v>132</v>
      </c>
      <c r="L286" s="274"/>
      <c r="M286" s="275" t="s">
        <v>1</v>
      </c>
      <c r="N286" s="276" t="s">
        <v>42</v>
      </c>
      <c r="O286" s="91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2" t="s">
        <v>292</v>
      </c>
      <c r="AT286" s="242" t="s">
        <v>155</v>
      </c>
      <c r="AU286" s="242" t="s">
        <v>87</v>
      </c>
      <c r="AY286" s="17" t="s">
        <v>126</v>
      </c>
      <c r="BE286" s="243">
        <f>IF(N286="základní",J286,0)</f>
        <v>0</v>
      </c>
      <c r="BF286" s="243">
        <f>IF(N286="snížená",J286,0)</f>
        <v>0</v>
      </c>
      <c r="BG286" s="243">
        <f>IF(N286="zákl. přenesená",J286,0)</f>
        <v>0</v>
      </c>
      <c r="BH286" s="243">
        <f>IF(N286="sníž. přenesená",J286,0)</f>
        <v>0</v>
      </c>
      <c r="BI286" s="243">
        <f>IF(N286="nulová",J286,0)</f>
        <v>0</v>
      </c>
      <c r="BJ286" s="17" t="s">
        <v>85</v>
      </c>
      <c r="BK286" s="243">
        <f>ROUND(I286*H286,2)</f>
        <v>0</v>
      </c>
      <c r="BL286" s="17" t="s">
        <v>287</v>
      </c>
      <c r="BM286" s="242" t="s">
        <v>427</v>
      </c>
    </row>
    <row r="287" spans="1:65" s="2" customFormat="1" ht="16.5" customHeight="1">
      <c r="A287" s="38"/>
      <c r="B287" s="39"/>
      <c r="C287" s="267" t="s">
        <v>428</v>
      </c>
      <c r="D287" s="267" t="s">
        <v>155</v>
      </c>
      <c r="E287" s="268" t="s">
        <v>429</v>
      </c>
      <c r="F287" s="269" t="s">
        <v>430</v>
      </c>
      <c r="G287" s="270" t="s">
        <v>240</v>
      </c>
      <c r="H287" s="271">
        <v>2</v>
      </c>
      <c r="I287" s="272"/>
      <c r="J287" s="273">
        <f>ROUND(I287*H287,2)</f>
        <v>0</v>
      </c>
      <c r="K287" s="269" t="s">
        <v>132</v>
      </c>
      <c r="L287" s="274"/>
      <c r="M287" s="275" t="s">
        <v>1</v>
      </c>
      <c r="N287" s="276" t="s">
        <v>42</v>
      </c>
      <c r="O287" s="91"/>
      <c r="P287" s="240">
        <f>O287*H287</f>
        <v>0</v>
      </c>
      <c r="Q287" s="240">
        <v>0</v>
      </c>
      <c r="R287" s="240">
        <f>Q287*H287</f>
        <v>0</v>
      </c>
      <c r="S287" s="240">
        <v>0</v>
      </c>
      <c r="T287" s="241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2" t="s">
        <v>292</v>
      </c>
      <c r="AT287" s="242" t="s">
        <v>155</v>
      </c>
      <c r="AU287" s="242" t="s">
        <v>87</v>
      </c>
      <c r="AY287" s="17" t="s">
        <v>126</v>
      </c>
      <c r="BE287" s="243">
        <f>IF(N287="základní",J287,0)</f>
        <v>0</v>
      </c>
      <c r="BF287" s="243">
        <f>IF(N287="snížená",J287,0)</f>
        <v>0</v>
      </c>
      <c r="BG287" s="243">
        <f>IF(N287="zákl. přenesená",J287,0)</f>
        <v>0</v>
      </c>
      <c r="BH287" s="243">
        <f>IF(N287="sníž. přenesená",J287,0)</f>
        <v>0</v>
      </c>
      <c r="BI287" s="243">
        <f>IF(N287="nulová",J287,0)</f>
        <v>0</v>
      </c>
      <c r="BJ287" s="17" t="s">
        <v>85</v>
      </c>
      <c r="BK287" s="243">
        <f>ROUND(I287*H287,2)</f>
        <v>0</v>
      </c>
      <c r="BL287" s="17" t="s">
        <v>287</v>
      </c>
      <c r="BM287" s="242" t="s">
        <v>431</v>
      </c>
    </row>
    <row r="288" spans="1:65" s="2" customFormat="1" ht="21.75" customHeight="1">
      <c r="A288" s="38"/>
      <c r="B288" s="39"/>
      <c r="C288" s="267" t="s">
        <v>299</v>
      </c>
      <c r="D288" s="267" t="s">
        <v>155</v>
      </c>
      <c r="E288" s="268" t="s">
        <v>432</v>
      </c>
      <c r="F288" s="269" t="s">
        <v>433</v>
      </c>
      <c r="G288" s="270" t="s">
        <v>240</v>
      </c>
      <c r="H288" s="271">
        <v>1</v>
      </c>
      <c r="I288" s="272"/>
      <c r="J288" s="273">
        <f>ROUND(I288*H288,2)</f>
        <v>0</v>
      </c>
      <c r="K288" s="269" t="s">
        <v>132</v>
      </c>
      <c r="L288" s="274"/>
      <c r="M288" s="275" t="s">
        <v>1</v>
      </c>
      <c r="N288" s="276" t="s">
        <v>42</v>
      </c>
      <c r="O288" s="91"/>
      <c r="P288" s="240">
        <f>O288*H288</f>
        <v>0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2" t="s">
        <v>292</v>
      </c>
      <c r="AT288" s="242" t="s">
        <v>155</v>
      </c>
      <c r="AU288" s="242" t="s">
        <v>87</v>
      </c>
      <c r="AY288" s="17" t="s">
        <v>126</v>
      </c>
      <c r="BE288" s="243">
        <f>IF(N288="základní",J288,0)</f>
        <v>0</v>
      </c>
      <c r="BF288" s="243">
        <f>IF(N288="snížená",J288,0)</f>
        <v>0</v>
      </c>
      <c r="BG288" s="243">
        <f>IF(N288="zákl. přenesená",J288,0)</f>
        <v>0</v>
      </c>
      <c r="BH288" s="243">
        <f>IF(N288="sníž. přenesená",J288,0)</f>
        <v>0</v>
      </c>
      <c r="BI288" s="243">
        <f>IF(N288="nulová",J288,0)</f>
        <v>0</v>
      </c>
      <c r="BJ288" s="17" t="s">
        <v>85</v>
      </c>
      <c r="BK288" s="243">
        <f>ROUND(I288*H288,2)</f>
        <v>0</v>
      </c>
      <c r="BL288" s="17" t="s">
        <v>287</v>
      </c>
      <c r="BM288" s="242" t="s">
        <v>434</v>
      </c>
    </row>
    <row r="289" spans="1:65" s="2" customFormat="1" ht="16.5" customHeight="1">
      <c r="A289" s="38"/>
      <c r="B289" s="39"/>
      <c r="C289" s="231" t="s">
        <v>435</v>
      </c>
      <c r="D289" s="231" t="s">
        <v>128</v>
      </c>
      <c r="E289" s="232" t="s">
        <v>436</v>
      </c>
      <c r="F289" s="233" t="s">
        <v>437</v>
      </c>
      <c r="G289" s="234" t="s">
        <v>240</v>
      </c>
      <c r="H289" s="235">
        <v>1</v>
      </c>
      <c r="I289" s="236"/>
      <c r="J289" s="237">
        <f>ROUND(I289*H289,2)</f>
        <v>0</v>
      </c>
      <c r="K289" s="233" t="s">
        <v>132</v>
      </c>
      <c r="L289" s="44"/>
      <c r="M289" s="238" t="s">
        <v>1</v>
      </c>
      <c r="N289" s="239" t="s">
        <v>42</v>
      </c>
      <c r="O289" s="91"/>
      <c r="P289" s="240">
        <f>O289*H289</f>
        <v>0</v>
      </c>
      <c r="Q289" s="240">
        <v>0</v>
      </c>
      <c r="R289" s="240">
        <f>Q289*H289</f>
        <v>0</v>
      </c>
      <c r="S289" s="240">
        <v>0</v>
      </c>
      <c r="T289" s="241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2" t="s">
        <v>287</v>
      </c>
      <c r="AT289" s="242" t="s">
        <v>128</v>
      </c>
      <c r="AU289" s="242" t="s">
        <v>87</v>
      </c>
      <c r="AY289" s="17" t="s">
        <v>126</v>
      </c>
      <c r="BE289" s="243">
        <f>IF(N289="základní",J289,0)</f>
        <v>0</v>
      </c>
      <c r="BF289" s="243">
        <f>IF(N289="snížená",J289,0)</f>
        <v>0</v>
      </c>
      <c r="BG289" s="243">
        <f>IF(N289="zákl. přenesená",J289,0)</f>
        <v>0</v>
      </c>
      <c r="BH289" s="243">
        <f>IF(N289="sníž. přenesená",J289,0)</f>
        <v>0</v>
      </c>
      <c r="BI289" s="243">
        <f>IF(N289="nulová",J289,0)</f>
        <v>0</v>
      </c>
      <c r="BJ289" s="17" t="s">
        <v>85</v>
      </c>
      <c r="BK289" s="243">
        <f>ROUND(I289*H289,2)</f>
        <v>0</v>
      </c>
      <c r="BL289" s="17" t="s">
        <v>287</v>
      </c>
      <c r="BM289" s="242" t="s">
        <v>438</v>
      </c>
    </row>
    <row r="290" spans="1:65" s="2" customFormat="1" ht="16.5" customHeight="1">
      <c r="A290" s="38"/>
      <c r="B290" s="39"/>
      <c r="C290" s="267" t="s">
        <v>303</v>
      </c>
      <c r="D290" s="267" t="s">
        <v>155</v>
      </c>
      <c r="E290" s="268" t="s">
        <v>439</v>
      </c>
      <c r="F290" s="269" t="s">
        <v>440</v>
      </c>
      <c r="G290" s="270" t="s">
        <v>291</v>
      </c>
      <c r="H290" s="271">
        <v>1</v>
      </c>
      <c r="I290" s="272"/>
      <c r="J290" s="273">
        <f>ROUND(I290*H290,2)</f>
        <v>0</v>
      </c>
      <c r="K290" s="269" t="s">
        <v>1</v>
      </c>
      <c r="L290" s="274"/>
      <c r="M290" s="275" t="s">
        <v>1</v>
      </c>
      <c r="N290" s="276" t="s">
        <v>42</v>
      </c>
      <c r="O290" s="91"/>
      <c r="P290" s="240">
        <f>O290*H290</f>
        <v>0</v>
      </c>
      <c r="Q290" s="240">
        <v>0</v>
      </c>
      <c r="R290" s="240">
        <f>Q290*H290</f>
        <v>0</v>
      </c>
      <c r="S290" s="240">
        <v>0</v>
      </c>
      <c r="T290" s="241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2" t="s">
        <v>292</v>
      </c>
      <c r="AT290" s="242" t="s">
        <v>155</v>
      </c>
      <c r="AU290" s="242" t="s">
        <v>87</v>
      </c>
      <c r="AY290" s="17" t="s">
        <v>126</v>
      </c>
      <c r="BE290" s="243">
        <f>IF(N290="základní",J290,0)</f>
        <v>0</v>
      </c>
      <c r="BF290" s="243">
        <f>IF(N290="snížená",J290,0)</f>
        <v>0</v>
      </c>
      <c r="BG290" s="243">
        <f>IF(N290="zákl. přenesená",J290,0)</f>
        <v>0</v>
      </c>
      <c r="BH290" s="243">
        <f>IF(N290="sníž. přenesená",J290,0)</f>
        <v>0</v>
      </c>
      <c r="BI290" s="243">
        <f>IF(N290="nulová",J290,0)</f>
        <v>0</v>
      </c>
      <c r="BJ290" s="17" t="s">
        <v>85</v>
      </c>
      <c r="BK290" s="243">
        <f>ROUND(I290*H290,2)</f>
        <v>0</v>
      </c>
      <c r="BL290" s="17" t="s">
        <v>287</v>
      </c>
      <c r="BM290" s="242" t="s">
        <v>441</v>
      </c>
    </row>
    <row r="291" spans="1:65" s="2" customFormat="1" ht="16.5" customHeight="1">
      <c r="A291" s="38"/>
      <c r="B291" s="39"/>
      <c r="C291" s="231" t="s">
        <v>442</v>
      </c>
      <c r="D291" s="231" t="s">
        <v>128</v>
      </c>
      <c r="E291" s="232" t="s">
        <v>443</v>
      </c>
      <c r="F291" s="233" t="s">
        <v>444</v>
      </c>
      <c r="G291" s="234" t="s">
        <v>240</v>
      </c>
      <c r="H291" s="235">
        <v>1</v>
      </c>
      <c r="I291" s="236"/>
      <c r="J291" s="237">
        <f>ROUND(I291*H291,2)</f>
        <v>0</v>
      </c>
      <c r="K291" s="233" t="s">
        <v>132</v>
      </c>
      <c r="L291" s="44"/>
      <c r="M291" s="238" t="s">
        <v>1</v>
      </c>
      <c r="N291" s="239" t="s">
        <v>42</v>
      </c>
      <c r="O291" s="91"/>
      <c r="P291" s="240">
        <f>O291*H291</f>
        <v>0</v>
      </c>
      <c r="Q291" s="240">
        <v>0</v>
      </c>
      <c r="R291" s="240">
        <f>Q291*H291</f>
        <v>0</v>
      </c>
      <c r="S291" s="240">
        <v>0</v>
      </c>
      <c r="T291" s="241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2" t="s">
        <v>287</v>
      </c>
      <c r="AT291" s="242" t="s">
        <v>128</v>
      </c>
      <c r="AU291" s="242" t="s">
        <v>87</v>
      </c>
      <c r="AY291" s="17" t="s">
        <v>126</v>
      </c>
      <c r="BE291" s="243">
        <f>IF(N291="základní",J291,0)</f>
        <v>0</v>
      </c>
      <c r="BF291" s="243">
        <f>IF(N291="snížená",J291,0)</f>
        <v>0</v>
      </c>
      <c r="BG291" s="243">
        <f>IF(N291="zákl. přenesená",J291,0)</f>
        <v>0</v>
      </c>
      <c r="BH291" s="243">
        <f>IF(N291="sníž. přenesená",J291,0)</f>
        <v>0</v>
      </c>
      <c r="BI291" s="243">
        <f>IF(N291="nulová",J291,0)</f>
        <v>0</v>
      </c>
      <c r="BJ291" s="17" t="s">
        <v>85</v>
      </c>
      <c r="BK291" s="243">
        <f>ROUND(I291*H291,2)</f>
        <v>0</v>
      </c>
      <c r="BL291" s="17" t="s">
        <v>287</v>
      </c>
      <c r="BM291" s="242" t="s">
        <v>445</v>
      </c>
    </row>
    <row r="292" spans="1:65" s="2" customFormat="1" ht="16.5" customHeight="1">
      <c r="A292" s="38"/>
      <c r="B292" s="39"/>
      <c r="C292" s="231" t="s">
        <v>306</v>
      </c>
      <c r="D292" s="231" t="s">
        <v>128</v>
      </c>
      <c r="E292" s="232" t="s">
        <v>446</v>
      </c>
      <c r="F292" s="233" t="s">
        <v>447</v>
      </c>
      <c r="G292" s="234" t="s">
        <v>240</v>
      </c>
      <c r="H292" s="235">
        <v>3</v>
      </c>
      <c r="I292" s="236"/>
      <c r="J292" s="237">
        <f>ROUND(I292*H292,2)</f>
        <v>0</v>
      </c>
      <c r="K292" s="233" t="s">
        <v>132</v>
      </c>
      <c r="L292" s="44"/>
      <c r="M292" s="238" t="s">
        <v>1</v>
      </c>
      <c r="N292" s="239" t="s">
        <v>42</v>
      </c>
      <c r="O292" s="91"/>
      <c r="P292" s="240">
        <f>O292*H292</f>
        <v>0</v>
      </c>
      <c r="Q292" s="240">
        <v>0</v>
      </c>
      <c r="R292" s="240">
        <f>Q292*H292</f>
        <v>0</v>
      </c>
      <c r="S292" s="240">
        <v>0</v>
      </c>
      <c r="T292" s="241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2" t="s">
        <v>287</v>
      </c>
      <c r="AT292" s="242" t="s">
        <v>128</v>
      </c>
      <c r="AU292" s="242" t="s">
        <v>87</v>
      </c>
      <c r="AY292" s="17" t="s">
        <v>126</v>
      </c>
      <c r="BE292" s="243">
        <f>IF(N292="základní",J292,0)</f>
        <v>0</v>
      </c>
      <c r="BF292" s="243">
        <f>IF(N292="snížená",J292,0)</f>
        <v>0</v>
      </c>
      <c r="BG292" s="243">
        <f>IF(N292="zákl. přenesená",J292,0)</f>
        <v>0</v>
      </c>
      <c r="BH292" s="243">
        <f>IF(N292="sníž. přenesená",J292,0)</f>
        <v>0</v>
      </c>
      <c r="BI292" s="243">
        <f>IF(N292="nulová",J292,0)</f>
        <v>0</v>
      </c>
      <c r="BJ292" s="17" t="s">
        <v>85</v>
      </c>
      <c r="BK292" s="243">
        <f>ROUND(I292*H292,2)</f>
        <v>0</v>
      </c>
      <c r="BL292" s="17" t="s">
        <v>287</v>
      </c>
      <c r="BM292" s="242" t="s">
        <v>448</v>
      </c>
    </row>
    <row r="293" spans="1:65" s="2" customFormat="1" ht="16.5" customHeight="1">
      <c r="A293" s="38"/>
      <c r="B293" s="39"/>
      <c r="C293" s="231" t="s">
        <v>449</v>
      </c>
      <c r="D293" s="231" t="s">
        <v>128</v>
      </c>
      <c r="E293" s="232" t="s">
        <v>450</v>
      </c>
      <c r="F293" s="233" t="s">
        <v>451</v>
      </c>
      <c r="G293" s="234" t="s">
        <v>240</v>
      </c>
      <c r="H293" s="235">
        <v>9</v>
      </c>
      <c r="I293" s="236"/>
      <c r="J293" s="237">
        <f>ROUND(I293*H293,2)</f>
        <v>0</v>
      </c>
      <c r="K293" s="233" t="s">
        <v>1</v>
      </c>
      <c r="L293" s="44"/>
      <c r="M293" s="238" t="s">
        <v>1</v>
      </c>
      <c r="N293" s="239" t="s">
        <v>42</v>
      </c>
      <c r="O293" s="91"/>
      <c r="P293" s="240">
        <f>O293*H293</f>
        <v>0</v>
      </c>
      <c r="Q293" s="240">
        <v>0</v>
      </c>
      <c r="R293" s="240">
        <f>Q293*H293</f>
        <v>0</v>
      </c>
      <c r="S293" s="240">
        <v>0</v>
      </c>
      <c r="T293" s="24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2" t="s">
        <v>287</v>
      </c>
      <c r="AT293" s="242" t="s">
        <v>128</v>
      </c>
      <c r="AU293" s="242" t="s">
        <v>87</v>
      </c>
      <c r="AY293" s="17" t="s">
        <v>126</v>
      </c>
      <c r="BE293" s="243">
        <f>IF(N293="základní",J293,0)</f>
        <v>0</v>
      </c>
      <c r="BF293" s="243">
        <f>IF(N293="snížená",J293,0)</f>
        <v>0</v>
      </c>
      <c r="BG293" s="243">
        <f>IF(N293="zákl. přenesená",J293,0)</f>
        <v>0</v>
      </c>
      <c r="BH293" s="243">
        <f>IF(N293="sníž. přenesená",J293,0)</f>
        <v>0</v>
      </c>
      <c r="BI293" s="243">
        <f>IF(N293="nulová",J293,0)</f>
        <v>0</v>
      </c>
      <c r="BJ293" s="17" t="s">
        <v>85</v>
      </c>
      <c r="BK293" s="243">
        <f>ROUND(I293*H293,2)</f>
        <v>0</v>
      </c>
      <c r="BL293" s="17" t="s">
        <v>287</v>
      </c>
      <c r="BM293" s="242" t="s">
        <v>452</v>
      </c>
    </row>
    <row r="294" spans="1:65" s="2" customFormat="1" ht="16.5" customHeight="1">
      <c r="A294" s="38"/>
      <c r="B294" s="39"/>
      <c r="C294" s="231" t="s">
        <v>310</v>
      </c>
      <c r="D294" s="231" t="s">
        <v>128</v>
      </c>
      <c r="E294" s="232" t="s">
        <v>453</v>
      </c>
      <c r="F294" s="233" t="s">
        <v>454</v>
      </c>
      <c r="G294" s="234" t="s">
        <v>240</v>
      </c>
      <c r="H294" s="235">
        <v>13</v>
      </c>
      <c r="I294" s="236"/>
      <c r="J294" s="237">
        <f>ROUND(I294*H294,2)</f>
        <v>0</v>
      </c>
      <c r="K294" s="233" t="s">
        <v>132</v>
      </c>
      <c r="L294" s="44"/>
      <c r="M294" s="238" t="s">
        <v>1</v>
      </c>
      <c r="N294" s="239" t="s">
        <v>42</v>
      </c>
      <c r="O294" s="91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2" t="s">
        <v>287</v>
      </c>
      <c r="AT294" s="242" t="s">
        <v>128</v>
      </c>
      <c r="AU294" s="242" t="s">
        <v>87</v>
      </c>
      <c r="AY294" s="17" t="s">
        <v>126</v>
      </c>
      <c r="BE294" s="243">
        <f>IF(N294="základní",J294,0)</f>
        <v>0</v>
      </c>
      <c r="BF294" s="243">
        <f>IF(N294="snížená",J294,0)</f>
        <v>0</v>
      </c>
      <c r="BG294" s="243">
        <f>IF(N294="zákl. přenesená",J294,0)</f>
        <v>0</v>
      </c>
      <c r="BH294" s="243">
        <f>IF(N294="sníž. přenesená",J294,0)</f>
        <v>0</v>
      </c>
      <c r="BI294" s="243">
        <f>IF(N294="nulová",J294,0)</f>
        <v>0</v>
      </c>
      <c r="BJ294" s="17" t="s">
        <v>85</v>
      </c>
      <c r="BK294" s="243">
        <f>ROUND(I294*H294,2)</f>
        <v>0</v>
      </c>
      <c r="BL294" s="17" t="s">
        <v>287</v>
      </c>
      <c r="BM294" s="242" t="s">
        <v>455</v>
      </c>
    </row>
    <row r="295" spans="1:65" s="2" customFormat="1" ht="16.5" customHeight="1">
      <c r="A295" s="38"/>
      <c r="B295" s="39"/>
      <c r="C295" s="267" t="s">
        <v>456</v>
      </c>
      <c r="D295" s="267" t="s">
        <v>155</v>
      </c>
      <c r="E295" s="268" t="s">
        <v>457</v>
      </c>
      <c r="F295" s="269" t="s">
        <v>458</v>
      </c>
      <c r="G295" s="270" t="s">
        <v>291</v>
      </c>
      <c r="H295" s="271">
        <v>13</v>
      </c>
      <c r="I295" s="272"/>
      <c r="J295" s="273">
        <f>ROUND(I295*H295,2)</f>
        <v>0</v>
      </c>
      <c r="K295" s="269" t="s">
        <v>1</v>
      </c>
      <c r="L295" s="274"/>
      <c r="M295" s="275" t="s">
        <v>1</v>
      </c>
      <c r="N295" s="276" t="s">
        <v>42</v>
      </c>
      <c r="O295" s="91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2" t="s">
        <v>292</v>
      </c>
      <c r="AT295" s="242" t="s">
        <v>155</v>
      </c>
      <c r="AU295" s="242" t="s">
        <v>87</v>
      </c>
      <c r="AY295" s="17" t="s">
        <v>126</v>
      </c>
      <c r="BE295" s="243">
        <f>IF(N295="základní",J295,0)</f>
        <v>0</v>
      </c>
      <c r="BF295" s="243">
        <f>IF(N295="snížená",J295,0)</f>
        <v>0</v>
      </c>
      <c r="BG295" s="243">
        <f>IF(N295="zákl. přenesená",J295,0)</f>
        <v>0</v>
      </c>
      <c r="BH295" s="243">
        <f>IF(N295="sníž. přenesená",J295,0)</f>
        <v>0</v>
      </c>
      <c r="BI295" s="243">
        <f>IF(N295="nulová",J295,0)</f>
        <v>0</v>
      </c>
      <c r="BJ295" s="17" t="s">
        <v>85</v>
      </c>
      <c r="BK295" s="243">
        <f>ROUND(I295*H295,2)</f>
        <v>0</v>
      </c>
      <c r="BL295" s="17" t="s">
        <v>287</v>
      </c>
      <c r="BM295" s="242" t="s">
        <v>459</v>
      </c>
    </row>
    <row r="296" spans="1:65" s="2" customFormat="1" ht="16.5" customHeight="1">
      <c r="A296" s="38"/>
      <c r="B296" s="39"/>
      <c r="C296" s="231" t="s">
        <v>313</v>
      </c>
      <c r="D296" s="231" t="s">
        <v>128</v>
      </c>
      <c r="E296" s="232" t="s">
        <v>460</v>
      </c>
      <c r="F296" s="233" t="s">
        <v>461</v>
      </c>
      <c r="G296" s="234" t="s">
        <v>291</v>
      </c>
      <c r="H296" s="235">
        <v>67</v>
      </c>
      <c r="I296" s="236"/>
      <c r="J296" s="237">
        <f>ROUND(I296*H296,2)</f>
        <v>0</v>
      </c>
      <c r="K296" s="233" t="s">
        <v>1</v>
      </c>
      <c r="L296" s="44"/>
      <c r="M296" s="238" t="s">
        <v>1</v>
      </c>
      <c r="N296" s="239" t="s">
        <v>42</v>
      </c>
      <c r="O296" s="91"/>
      <c r="P296" s="240">
        <f>O296*H296</f>
        <v>0</v>
      </c>
      <c r="Q296" s="240">
        <v>0</v>
      </c>
      <c r="R296" s="240">
        <f>Q296*H296</f>
        <v>0</v>
      </c>
      <c r="S296" s="240">
        <v>0</v>
      </c>
      <c r="T296" s="24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2" t="s">
        <v>287</v>
      </c>
      <c r="AT296" s="242" t="s">
        <v>128</v>
      </c>
      <c r="AU296" s="242" t="s">
        <v>87</v>
      </c>
      <c r="AY296" s="17" t="s">
        <v>126</v>
      </c>
      <c r="BE296" s="243">
        <f>IF(N296="základní",J296,0)</f>
        <v>0</v>
      </c>
      <c r="BF296" s="243">
        <f>IF(N296="snížená",J296,0)</f>
        <v>0</v>
      </c>
      <c r="BG296" s="243">
        <f>IF(N296="zákl. přenesená",J296,0)</f>
        <v>0</v>
      </c>
      <c r="BH296" s="243">
        <f>IF(N296="sníž. přenesená",J296,0)</f>
        <v>0</v>
      </c>
      <c r="BI296" s="243">
        <f>IF(N296="nulová",J296,0)</f>
        <v>0</v>
      </c>
      <c r="BJ296" s="17" t="s">
        <v>85</v>
      </c>
      <c r="BK296" s="243">
        <f>ROUND(I296*H296,2)</f>
        <v>0</v>
      </c>
      <c r="BL296" s="17" t="s">
        <v>287</v>
      </c>
      <c r="BM296" s="242" t="s">
        <v>462</v>
      </c>
    </row>
    <row r="297" spans="1:65" s="2" customFormat="1" ht="16.5" customHeight="1">
      <c r="A297" s="38"/>
      <c r="B297" s="39"/>
      <c r="C297" s="267" t="s">
        <v>463</v>
      </c>
      <c r="D297" s="267" t="s">
        <v>155</v>
      </c>
      <c r="E297" s="268" t="s">
        <v>464</v>
      </c>
      <c r="F297" s="269" t="s">
        <v>465</v>
      </c>
      <c r="G297" s="270" t="s">
        <v>291</v>
      </c>
      <c r="H297" s="271">
        <v>67</v>
      </c>
      <c r="I297" s="272"/>
      <c r="J297" s="273">
        <f>ROUND(I297*H297,2)</f>
        <v>0</v>
      </c>
      <c r="K297" s="269" t="s">
        <v>1</v>
      </c>
      <c r="L297" s="274"/>
      <c r="M297" s="275" t="s">
        <v>1</v>
      </c>
      <c r="N297" s="276" t="s">
        <v>42</v>
      </c>
      <c r="O297" s="91"/>
      <c r="P297" s="240">
        <f>O297*H297</f>
        <v>0</v>
      </c>
      <c r="Q297" s="240">
        <v>0</v>
      </c>
      <c r="R297" s="240">
        <f>Q297*H297</f>
        <v>0</v>
      </c>
      <c r="S297" s="240">
        <v>0</v>
      </c>
      <c r="T297" s="24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2" t="s">
        <v>292</v>
      </c>
      <c r="AT297" s="242" t="s">
        <v>155</v>
      </c>
      <c r="AU297" s="242" t="s">
        <v>87</v>
      </c>
      <c r="AY297" s="17" t="s">
        <v>126</v>
      </c>
      <c r="BE297" s="243">
        <f>IF(N297="základní",J297,0)</f>
        <v>0</v>
      </c>
      <c r="BF297" s="243">
        <f>IF(N297="snížená",J297,0)</f>
        <v>0</v>
      </c>
      <c r="BG297" s="243">
        <f>IF(N297="zákl. přenesená",J297,0)</f>
        <v>0</v>
      </c>
      <c r="BH297" s="243">
        <f>IF(N297="sníž. přenesená",J297,0)</f>
        <v>0</v>
      </c>
      <c r="BI297" s="243">
        <f>IF(N297="nulová",J297,0)</f>
        <v>0</v>
      </c>
      <c r="BJ297" s="17" t="s">
        <v>85</v>
      </c>
      <c r="BK297" s="243">
        <f>ROUND(I297*H297,2)</f>
        <v>0</v>
      </c>
      <c r="BL297" s="17" t="s">
        <v>287</v>
      </c>
      <c r="BM297" s="242" t="s">
        <v>466</v>
      </c>
    </row>
    <row r="298" spans="1:65" s="2" customFormat="1" ht="21.75" customHeight="1">
      <c r="A298" s="38"/>
      <c r="B298" s="39"/>
      <c r="C298" s="231" t="s">
        <v>318</v>
      </c>
      <c r="D298" s="231" t="s">
        <v>128</v>
      </c>
      <c r="E298" s="232" t="s">
        <v>467</v>
      </c>
      <c r="F298" s="233" t="s">
        <v>468</v>
      </c>
      <c r="G298" s="234" t="s">
        <v>240</v>
      </c>
      <c r="H298" s="235">
        <v>3</v>
      </c>
      <c r="I298" s="236"/>
      <c r="J298" s="237">
        <f>ROUND(I298*H298,2)</f>
        <v>0</v>
      </c>
      <c r="K298" s="233" t="s">
        <v>132</v>
      </c>
      <c r="L298" s="44"/>
      <c r="M298" s="238" t="s">
        <v>1</v>
      </c>
      <c r="N298" s="239" t="s">
        <v>42</v>
      </c>
      <c r="O298" s="91"/>
      <c r="P298" s="240">
        <f>O298*H298</f>
        <v>0</v>
      </c>
      <c r="Q298" s="240">
        <v>0</v>
      </c>
      <c r="R298" s="240">
        <f>Q298*H298</f>
        <v>0</v>
      </c>
      <c r="S298" s="240">
        <v>0</v>
      </c>
      <c r="T298" s="241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2" t="s">
        <v>287</v>
      </c>
      <c r="AT298" s="242" t="s">
        <v>128</v>
      </c>
      <c r="AU298" s="242" t="s">
        <v>87</v>
      </c>
      <c r="AY298" s="17" t="s">
        <v>126</v>
      </c>
      <c r="BE298" s="243">
        <f>IF(N298="základní",J298,0)</f>
        <v>0</v>
      </c>
      <c r="BF298" s="243">
        <f>IF(N298="snížená",J298,0)</f>
        <v>0</v>
      </c>
      <c r="BG298" s="243">
        <f>IF(N298="zákl. přenesená",J298,0)</f>
        <v>0</v>
      </c>
      <c r="BH298" s="243">
        <f>IF(N298="sníž. přenesená",J298,0)</f>
        <v>0</v>
      </c>
      <c r="BI298" s="243">
        <f>IF(N298="nulová",J298,0)</f>
        <v>0</v>
      </c>
      <c r="BJ298" s="17" t="s">
        <v>85</v>
      </c>
      <c r="BK298" s="243">
        <f>ROUND(I298*H298,2)</f>
        <v>0</v>
      </c>
      <c r="BL298" s="17" t="s">
        <v>287</v>
      </c>
      <c r="BM298" s="242" t="s">
        <v>469</v>
      </c>
    </row>
    <row r="299" spans="1:65" s="2" customFormat="1" ht="21.75" customHeight="1">
      <c r="A299" s="38"/>
      <c r="B299" s="39"/>
      <c r="C299" s="231" t="s">
        <v>470</v>
      </c>
      <c r="D299" s="231" t="s">
        <v>128</v>
      </c>
      <c r="E299" s="232" t="s">
        <v>471</v>
      </c>
      <c r="F299" s="233" t="s">
        <v>472</v>
      </c>
      <c r="G299" s="234" t="s">
        <v>240</v>
      </c>
      <c r="H299" s="235">
        <v>3</v>
      </c>
      <c r="I299" s="236"/>
      <c r="J299" s="237">
        <f>ROUND(I299*H299,2)</f>
        <v>0</v>
      </c>
      <c r="K299" s="233" t="s">
        <v>132</v>
      </c>
      <c r="L299" s="44"/>
      <c r="M299" s="238" t="s">
        <v>1</v>
      </c>
      <c r="N299" s="239" t="s">
        <v>42</v>
      </c>
      <c r="O299" s="91"/>
      <c r="P299" s="240">
        <f>O299*H299</f>
        <v>0</v>
      </c>
      <c r="Q299" s="240">
        <v>0</v>
      </c>
      <c r="R299" s="240">
        <f>Q299*H299</f>
        <v>0</v>
      </c>
      <c r="S299" s="240">
        <v>0</v>
      </c>
      <c r="T299" s="241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2" t="s">
        <v>287</v>
      </c>
      <c r="AT299" s="242" t="s">
        <v>128</v>
      </c>
      <c r="AU299" s="242" t="s">
        <v>87</v>
      </c>
      <c r="AY299" s="17" t="s">
        <v>126</v>
      </c>
      <c r="BE299" s="243">
        <f>IF(N299="základní",J299,0)</f>
        <v>0</v>
      </c>
      <c r="BF299" s="243">
        <f>IF(N299="snížená",J299,0)</f>
        <v>0</v>
      </c>
      <c r="BG299" s="243">
        <f>IF(N299="zákl. přenesená",J299,0)</f>
        <v>0</v>
      </c>
      <c r="BH299" s="243">
        <f>IF(N299="sníž. přenesená",J299,0)</f>
        <v>0</v>
      </c>
      <c r="BI299" s="243">
        <f>IF(N299="nulová",J299,0)</f>
        <v>0</v>
      </c>
      <c r="BJ299" s="17" t="s">
        <v>85</v>
      </c>
      <c r="BK299" s="243">
        <f>ROUND(I299*H299,2)</f>
        <v>0</v>
      </c>
      <c r="BL299" s="17" t="s">
        <v>287</v>
      </c>
      <c r="BM299" s="242" t="s">
        <v>473</v>
      </c>
    </row>
    <row r="300" spans="1:51" s="13" customFormat="1" ht="12">
      <c r="A300" s="13"/>
      <c r="B300" s="244"/>
      <c r="C300" s="245"/>
      <c r="D300" s="246" t="s">
        <v>134</v>
      </c>
      <c r="E300" s="247" t="s">
        <v>1</v>
      </c>
      <c r="F300" s="248" t="s">
        <v>474</v>
      </c>
      <c r="G300" s="245"/>
      <c r="H300" s="249">
        <v>3</v>
      </c>
      <c r="I300" s="250"/>
      <c r="J300" s="245"/>
      <c r="K300" s="245"/>
      <c r="L300" s="251"/>
      <c r="M300" s="252"/>
      <c r="N300" s="253"/>
      <c r="O300" s="253"/>
      <c r="P300" s="253"/>
      <c r="Q300" s="253"/>
      <c r="R300" s="253"/>
      <c r="S300" s="253"/>
      <c r="T300" s="25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5" t="s">
        <v>134</v>
      </c>
      <c r="AU300" s="255" t="s">
        <v>87</v>
      </c>
      <c r="AV300" s="13" t="s">
        <v>87</v>
      </c>
      <c r="AW300" s="13" t="s">
        <v>34</v>
      </c>
      <c r="AX300" s="13" t="s">
        <v>77</v>
      </c>
      <c r="AY300" s="255" t="s">
        <v>126</v>
      </c>
    </row>
    <row r="301" spans="1:51" s="14" customFormat="1" ht="12">
      <c r="A301" s="14"/>
      <c r="B301" s="256"/>
      <c r="C301" s="257"/>
      <c r="D301" s="246" t="s">
        <v>134</v>
      </c>
      <c r="E301" s="258" t="s">
        <v>1</v>
      </c>
      <c r="F301" s="259" t="s">
        <v>137</v>
      </c>
      <c r="G301" s="257"/>
      <c r="H301" s="260">
        <v>3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6" t="s">
        <v>134</v>
      </c>
      <c r="AU301" s="266" t="s">
        <v>87</v>
      </c>
      <c r="AV301" s="14" t="s">
        <v>133</v>
      </c>
      <c r="AW301" s="14" t="s">
        <v>34</v>
      </c>
      <c r="AX301" s="14" t="s">
        <v>85</v>
      </c>
      <c r="AY301" s="266" t="s">
        <v>126</v>
      </c>
    </row>
    <row r="302" spans="1:65" s="2" customFormat="1" ht="21.75" customHeight="1">
      <c r="A302" s="38"/>
      <c r="B302" s="39"/>
      <c r="C302" s="231" t="s">
        <v>321</v>
      </c>
      <c r="D302" s="231" t="s">
        <v>128</v>
      </c>
      <c r="E302" s="232" t="s">
        <v>475</v>
      </c>
      <c r="F302" s="233" t="s">
        <v>476</v>
      </c>
      <c r="G302" s="234" t="s">
        <v>240</v>
      </c>
      <c r="H302" s="235">
        <v>14</v>
      </c>
      <c r="I302" s="236"/>
      <c r="J302" s="237">
        <f>ROUND(I302*H302,2)</f>
        <v>0</v>
      </c>
      <c r="K302" s="233" t="s">
        <v>132</v>
      </c>
      <c r="L302" s="44"/>
      <c r="M302" s="238" t="s">
        <v>1</v>
      </c>
      <c r="N302" s="239" t="s">
        <v>42</v>
      </c>
      <c r="O302" s="91"/>
      <c r="P302" s="240">
        <f>O302*H302</f>
        <v>0</v>
      </c>
      <c r="Q302" s="240">
        <v>0</v>
      </c>
      <c r="R302" s="240">
        <f>Q302*H302</f>
        <v>0</v>
      </c>
      <c r="S302" s="240">
        <v>0</v>
      </c>
      <c r="T302" s="241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2" t="s">
        <v>287</v>
      </c>
      <c r="AT302" s="242" t="s">
        <v>128</v>
      </c>
      <c r="AU302" s="242" t="s">
        <v>87</v>
      </c>
      <c r="AY302" s="17" t="s">
        <v>126</v>
      </c>
      <c r="BE302" s="243">
        <f>IF(N302="základní",J302,0)</f>
        <v>0</v>
      </c>
      <c r="BF302" s="243">
        <f>IF(N302="snížená",J302,0)</f>
        <v>0</v>
      </c>
      <c r="BG302" s="243">
        <f>IF(N302="zákl. přenesená",J302,0)</f>
        <v>0</v>
      </c>
      <c r="BH302" s="243">
        <f>IF(N302="sníž. přenesená",J302,0)</f>
        <v>0</v>
      </c>
      <c r="BI302" s="243">
        <f>IF(N302="nulová",J302,0)</f>
        <v>0</v>
      </c>
      <c r="BJ302" s="17" t="s">
        <v>85</v>
      </c>
      <c r="BK302" s="243">
        <f>ROUND(I302*H302,2)</f>
        <v>0</v>
      </c>
      <c r="BL302" s="17" t="s">
        <v>287</v>
      </c>
      <c r="BM302" s="242" t="s">
        <v>477</v>
      </c>
    </row>
    <row r="303" spans="1:65" s="2" customFormat="1" ht="21.75" customHeight="1">
      <c r="A303" s="38"/>
      <c r="B303" s="39"/>
      <c r="C303" s="231" t="s">
        <v>478</v>
      </c>
      <c r="D303" s="231" t="s">
        <v>128</v>
      </c>
      <c r="E303" s="232" t="s">
        <v>479</v>
      </c>
      <c r="F303" s="233" t="s">
        <v>480</v>
      </c>
      <c r="G303" s="234" t="s">
        <v>240</v>
      </c>
      <c r="H303" s="235">
        <v>14</v>
      </c>
      <c r="I303" s="236"/>
      <c r="J303" s="237">
        <f>ROUND(I303*H303,2)</f>
        <v>0</v>
      </c>
      <c r="K303" s="233" t="s">
        <v>132</v>
      </c>
      <c r="L303" s="44"/>
      <c r="M303" s="238" t="s">
        <v>1</v>
      </c>
      <c r="N303" s="239" t="s">
        <v>42</v>
      </c>
      <c r="O303" s="91"/>
      <c r="P303" s="240">
        <f>O303*H303</f>
        <v>0</v>
      </c>
      <c r="Q303" s="240">
        <v>0</v>
      </c>
      <c r="R303" s="240">
        <f>Q303*H303</f>
        <v>0</v>
      </c>
      <c r="S303" s="240">
        <v>0</v>
      </c>
      <c r="T303" s="241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2" t="s">
        <v>287</v>
      </c>
      <c r="AT303" s="242" t="s">
        <v>128</v>
      </c>
      <c r="AU303" s="242" t="s">
        <v>87</v>
      </c>
      <c r="AY303" s="17" t="s">
        <v>126</v>
      </c>
      <c r="BE303" s="243">
        <f>IF(N303="základní",J303,0)</f>
        <v>0</v>
      </c>
      <c r="BF303" s="243">
        <f>IF(N303="snížená",J303,0)</f>
        <v>0</v>
      </c>
      <c r="BG303" s="243">
        <f>IF(N303="zákl. přenesená",J303,0)</f>
        <v>0</v>
      </c>
      <c r="BH303" s="243">
        <f>IF(N303="sníž. přenesená",J303,0)</f>
        <v>0</v>
      </c>
      <c r="BI303" s="243">
        <f>IF(N303="nulová",J303,0)</f>
        <v>0</v>
      </c>
      <c r="BJ303" s="17" t="s">
        <v>85</v>
      </c>
      <c r="BK303" s="243">
        <f>ROUND(I303*H303,2)</f>
        <v>0</v>
      </c>
      <c r="BL303" s="17" t="s">
        <v>287</v>
      </c>
      <c r="BM303" s="242" t="s">
        <v>481</v>
      </c>
    </row>
    <row r="304" spans="1:51" s="13" customFormat="1" ht="12">
      <c r="A304" s="13"/>
      <c r="B304" s="244"/>
      <c r="C304" s="245"/>
      <c r="D304" s="246" t="s">
        <v>134</v>
      </c>
      <c r="E304" s="247" t="s">
        <v>1</v>
      </c>
      <c r="F304" s="248" t="s">
        <v>482</v>
      </c>
      <c r="G304" s="245"/>
      <c r="H304" s="249">
        <v>14</v>
      </c>
      <c r="I304" s="250"/>
      <c r="J304" s="245"/>
      <c r="K304" s="245"/>
      <c r="L304" s="251"/>
      <c r="M304" s="252"/>
      <c r="N304" s="253"/>
      <c r="O304" s="253"/>
      <c r="P304" s="253"/>
      <c r="Q304" s="253"/>
      <c r="R304" s="253"/>
      <c r="S304" s="253"/>
      <c r="T304" s="25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5" t="s">
        <v>134</v>
      </c>
      <c r="AU304" s="255" t="s">
        <v>87</v>
      </c>
      <c r="AV304" s="13" t="s">
        <v>87</v>
      </c>
      <c r="AW304" s="13" t="s">
        <v>34</v>
      </c>
      <c r="AX304" s="13" t="s">
        <v>77</v>
      </c>
      <c r="AY304" s="255" t="s">
        <v>126</v>
      </c>
    </row>
    <row r="305" spans="1:51" s="14" customFormat="1" ht="12">
      <c r="A305" s="14"/>
      <c r="B305" s="256"/>
      <c r="C305" s="257"/>
      <c r="D305" s="246" t="s">
        <v>134</v>
      </c>
      <c r="E305" s="258" t="s">
        <v>1</v>
      </c>
      <c r="F305" s="259" t="s">
        <v>137</v>
      </c>
      <c r="G305" s="257"/>
      <c r="H305" s="260">
        <v>14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134</v>
      </c>
      <c r="AU305" s="266" t="s">
        <v>87</v>
      </c>
      <c r="AV305" s="14" t="s">
        <v>133</v>
      </c>
      <c r="AW305" s="14" t="s">
        <v>34</v>
      </c>
      <c r="AX305" s="14" t="s">
        <v>85</v>
      </c>
      <c r="AY305" s="266" t="s">
        <v>126</v>
      </c>
    </row>
    <row r="306" spans="1:65" s="2" customFormat="1" ht="21.75" customHeight="1">
      <c r="A306" s="38"/>
      <c r="B306" s="39"/>
      <c r="C306" s="231" t="s">
        <v>325</v>
      </c>
      <c r="D306" s="231" t="s">
        <v>128</v>
      </c>
      <c r="E306" s="232" t="s">
        <v>483</v>
      </c>
      <c r="F306" s="233" t="s">
        <v>484</v>
      </c>
      <c r="G306" s="234" t="s">
        <v>240</v>
      </c>
      <c r="H306" s="235">
        <v>18</v>
      </c>
      <c r="I306" s="236"/>
      <c r="J306" s="237">
        <f>ROUND(I306*H306,2)</f>
        <v>0</v>
      </c>
      <c r="K306" s="233" t="s">
        <v>132</v>
      </c>
      <c r="L306" s="44"/>
      <c r="M306" s="238" t="s">
        <v>1</v>
      </c>
      <c r="N306" s="239" t="s">
        <v>42</v>
      </c>
      <c r="O306" s="91"/>
      <c r="P306" s="240">
        <f>O306*H306</f>
        <v>0</v>
      </c>
      <c r="Q306" s="240">
        <v>0</v>
      </c>
      <c r="R306" s="240">
        <f>Q306*H306</f>
        <v>0</v>
      </c>
      <c r="S306" s="240">
        <v>0</v>
      </c>
      <c r="T306" s="241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2" t="s">
        <v>287</v>
      </c>
      <c r="AT306" s="242" t="s">
        <v>128</v>
      </c>
      <c r="AU306" s="242" t="s">
        <v>87</v>
      </c>
      <c r="AY306" s="17" t="s">
        <v>126</v>
      </c>
      <c r="BE306" s="243">
        <f>IF(N306="základní",J306,0)</f>
        <v>0</v>
      </c>
      <c r="BF306" s="243">
        <f>IF(N306="snížená",J306,0)</f>
        <v>0</v>
      </c>
      <c r="BG306" s="243">
        <f>IF(N306="zákl. přenesená",J306,0)</f>
        <v>0</v>
      </c>
      <c r="BH306" s="243">
        <f>IF(N306="sníž. přenesená",J306,0)</f>
        <v>0</v>
      </c>
      <c r="BI306" s="243">
        <f>IF(N306="nulová",J306,0)</f>
        <v>0</v>
      </c>
      <c r="BJ306" s="17" t="s">
        <v>85</v>
      </c>
      <c r="BK306" s="243">
        <f>ROUND(I306*H306,2)</f>
        <v>0</v>
      </c>
      <c r="BL306" s="17" t="s">
        <v>287</v>
      </c>
      <c r="BM306" s="242" t="s">
        <v>485</v>
      </c>
    </row>
    <row r="307" spans="1:65" s="2" customFormat="1" ht="21.75" customHeight="1">
      <c r="A307" s="38"/>
      <c r="B307" s="39"/>
      <c r="C307" s="231" t="s">
        <v>486</v>
      </c>
      <c r="D307" s="231" t="s">
        <v>128</v>
      </c>
      <c r="E307" s="232" t="s">
        <v>487</v>
      </c>
      <c r="F307" s="233" t="s">
        <v>488</v>
      </c>
      <c r="G307" s="234" t="s">
        <v>240</v>
      </c>
      <c r="H307" s="235">
        <v>18</v>
      </c>
      <c r="I307" s="236"/>
      <c r="J307" s="237">
        <f>ROUND(I307*H307,2)</f>
        <v>0</v>
      </c>
      <c r="K307" s="233" t="s">
        <v>132</v>
      </c>
      <c r="L307" s="44"/>
      <c r="M307" s="238" t="s">
        <v>1</v>
      </c>
      <c r="N307" s="239" t="s">
        <v>42</v>
      </c>
      <c r="O307" s="91"/>
      <c r="P307" s="240">
        <f>O307*H307</f>
        <v>0</v>
      </c>
      <c r="Q307" s="240">
        <v>0</v>
      </c>
      <c r="R307" s="240">
        <f>Q307*H307</f>
        <v>0</v>
      </c>
      <c r="S307" s="240">
        <v>0</v>
      </c>
      <c r="T307" s="24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2" t="s">
        <v>287</v>
      </c>
      <c r="AT307" s="242" t="s">
        <v>128</v>
      </c>
      <c r="AU307" s="242" t="s">
        <v>87</v>
      </c>
      <c r="AY307" s="17" t="s">
        <v>126</v>
      </c>
      <c r="BE307" s="243">
        <f>IF(N307="základní",J307,0)</f>
        <v>0</v>
      </c>
      <c r="BF307" s="243">
        <f>IF(N307="snížená",J307,0)</f>
        <v>0</v>
      </c>
      <c r="BG307" s="243">
        <f>IF(N307="zákl. přenesená",J307,0)</f>
        <v>0</v>
      </c>
      <c r="BH307" s="243">
        <f>IF(N307="sníž. přenesená",J307,0)</f>
        <v>0</v>
      </c>
      <c r="BI307" s="243">
        <f>IF(N307="nulová",J307,0)</f>
        <v>0</v>
      </c>
      <c r="BJ307" s="17" t="s">
        <v>85</v>
      </c>
      <c r="BK307" s="243">
        <f>ROUND(I307*H307,2)</f>
        <v>0</v>
      </c>
      <c r="BL307" s="17" t="s">
        <v>287</v>
      </c>
      <c r="BM307" s="242" t="s">
        <v>489</v>
      </c>
    </row>
    <row r="308" spans="1:51" s="13" customFormat="1" ht="12">
      <c r="A308" s="13"/>
      <c r="B308" s="244"/>
      <c r="C308" s="245"/>
      <c r="D308" s="246" t="s">
        <v>134</v>
      </c>
      <c r="E308" s="247" t="s">
        <v>1</v>
      </c>
      <c r="F308" s="248" t="s">
        <v>490</v>
      </c>
      <c r="G308" s="245"/>
      <c r="H308" s="249">
        <v>8</v>
      </c>
      <c r="I308" s="250"/>
      <c r="J308" s="245"/>
      <c r="K308" s="245"/>
      <c r="L308" s="251"/>
      <c r="M308" s="252"/>
      <c r="N308" s="253"/>
      <c r="O308" s="253"/>
      <c r="P308" s="253"/>
      <c r="Q308" s="253"/>
      <c r="R308" s="253"/>
      <c r="S308" s="253"/>
      <c r="T308" s="25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5" t="s">
        <v>134</v>
      </c>
      <c r="AU308" s="255" t="s">
        <v>87</v>
      </c>
      <c r="AV308" s="13" t="s">
        <v>87</v>
      </c>
      <c r="AW308" s="13" t="s">
        <v>34</v>
      </c>
      <c r="AX308" s="13" t="s">
        <v>77</v>
      </c>
      <c r="AY308" s="255" t="s">
        <v>126</v>
      </c>
    </row>
    <row r="309" spans="1:51" s="13" customFormat="1" ht="12">
      <c r="A309" s="13"/>
      <c r="B309" s="244"/>
      <c r="C309" s="245"/>
      <c r="D309" s="246" t="s">
        <v>134</v>
      </c>
      <c r="E309" s="247" t="s">
        <v>1</v>
      </c>
      <c r="F309" s="248" t="s">
        <v>491</v>
      </c>
      <c r="G309" s="245"/>
      <c r="H309" s="249">
        <v>10</v>
      </c>
      <c r="I309" s="250"/>
      <c r="J309" s="245"/>
      <c r="K309" s="245"/>
      <c r="L309" s="251"/>
      <c r="M309" s="252"/>
      <c r="N309" s="253"/>
      <c r="O309" s="253"/>
      <c r="P309" s="253"/>
      <c r="Q309" s="253"/>
      <c r="R309" s="253"/>
      <c r="S309" s="253"/>
      <c r="T309" s="25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5" t="s">
        <v>134</v>
      </c>
      <c r="AU309" s="255" t="s">
        <v>87</v>
      </c>
      <c r="AV309" s="13" t="s">
        <v>87</v>
      </c>
      <c r="AW309" s="13" t="s">
        <v>34</v>
      </c>
      <c r="AX309" s="13" t="s">
        <v>77</v>
      </c>
      <c r="AY309" s="255" t="s">
        <v>126</v>
      </c>
    </row>
    <row r="310" spans="1:51" s="14" customFormat="1" ht="12">
      <c r="A310" s="14"/>
      <c r="B310" s="256"/>
      <c r="C310" s="257"/>
      <c r="D310" s="246" t="s">
        <v>134</v>
      </c>
      <c r="E310" s="258" t="s">
        <v>1</v>
      </c>
      <c r="F310" s="259" t="s">
        <v>137</v>
      </c>
      <c r="G310" s="257"/>
      <c r="H310" s="260">
        <v>18</v>
      </c>
      <c r="I310" s="261"/>
      <c r="J310" s="257"/>
      <c r="K310" s="257"/>
      <c r="L310" s="262"/>
      <c r="M310" s="263"/>
      <c r="N310" s="264"/>
      <c r="O310" s="264"/>
      <c r="P310" s="264"/>
      <c r="Q310" s="264"/>
      <c r="R310" s="264"/>
      <c r="S310" s="264"/>
      <c r="T310" s="26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6" t="s">
        <v>134</v>
      </c>
      <c r="AU310" s="266" t="s">
        <v>87</v>
      </c>
      <c r="AV310" s="14" t="s">
        <v>133</v>
      </c>
      <c r="AW310" s="14" t="s">
        <v>34</v>
      </c>
      <c r="AX310" s="14" t="s">
        <v>85</v>
      </c>
      <c r="AY310" s="266" t="s">
        <v>126</v>
      </c>
    </row>
    <row r="311" spans="1:65" s="2" customFormat="1" ht="16.5" customHeight="1">
      <c r="A311" s="38"/>
      <c r="B311" s="39"/>
      <c r="C311" s="267" t="s">
        <v>328</v>
      </c>
      <c r="D311" s="267" t="s">
        <v>155</v>
      </c>
      <c r="E311" s="268" t="s">
        <v>492</v>
      </c>
      <c r="F311" s="269" t="s">
        <v>493</v>
      </c>
      <c r="G311" s="270" t="s">
        <v>291</v>
      </c>
      <c r="H311" s="271">
        <v>8</v>
      </c>
      <c r="I311" s="272"/>
      <c r="J311" s="273">
        <f>ROUND(I311*H311,2)</f>
        <v>0</v>
      </c>
      <c r="K311" s="269" t="s">
        <v>1</v>
      </c>
      <c r="L311" s="274"/>
      <c r="M311" s="275" t="s">
        <v>1</v>
      </c>
      <c r="N311" s="276" t="s">
        <v>42</v>
      </c>
      <c r="O311" s="91"/>
      <c r="P311" s="240">
        <f>O311*H311</f>
        <v>0</v>
      </c>
      <c r="Q311" s="240">
        <v>0</v>
      </c>
      <c r="R311" s="240">
        <f>Q311*H311</f>
        <v>0</v>
      </c>
      <c r="S311" s="240">
        <v>0</v>
      </c>
      <c r="T311" s="241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2" t="s">
        <v>292</v>
      </c>
      <c r="AT311" s="242" t="s">
        <v>155</v>
      </c>
      <c r="AU311" s="242" t="s">
        <v>87</v>
      </c>
      <c r="AY311" s="17" t="s">
        <v>126</v>
      </c>
      <c r="BE311" s="243">
        <f>IF(N311="základní",J311,0)</f>
        <v>0</v>
      </c>
      <c r="BF311" s="243">
        <f>IF(N311="snížená",J311,0)</f>
        <v>0</v>
      </c>
      <c r="BG311" s="243">
        <f>IF(N311="zákl. přenesená",J311,0)</f>
        <v>0</v>
      </c>
      <c r="BH311" s="243">
        <f>IF(N311="sníž. přenesená",J311,0)</f>
        <v>0</v>
      </c>
      <c r="BI311" s="243">
        <f>IF(N311="nulová",J311,0)</f>
        <v>0</v>
      </c>
      <c r="BJ311" s="17" t="s">
        <v>85</v>
      </c>
      <c r="BK311" s="243">
        <f>ROUND(I311*H311,2)</f>
        <v>0</v>
      </c>
      <c r="BL311" s="17" t="s">
        <v>287</v>
      </c>
      <c r="BM311" s="242" t="s">
        <v>494</v>
      </c>
    </row>
    <row r="312" spans="1:65" s="2" customFormat="1" ht="16.5" customHeight="1">
      <c r="A312" s="38"/>
      <c r="B312" s="39"/>
      <c r="C312" s="267" t="s">
        <v>495</v>
      </c>
      <c r="D312" s="267" t="s">
        <v>155</v>
      </c>
      <c r="E312" s="268" t="s">
        <v>496</v>
      </c>
      <c r="F312" s="269" t="s">
        <v>497</v>
      </c>
      <c r="G312" s="270" t="s">
        <v>291</v>
      </c>
      <c r="H312" s="271">
        <v>10</v>
      </c>
      <c r="I312" s="272"/>
      <c r="J312" s="273">
        <f>ROUND(I312*H312,2)</f>
        <v>0</v>
      </c>
      <c r="K312" s="269" t="s">
        <v>1</v>
      </c>
      <c r="L312" s="274"/>
      <c r="M312" s="275" t="s">
        <v>1</v>
      </c>
      <c r="N312" s="276" t="s">
        <v>42</v>
      </c>
      <c r="O312" s="91"/>
      <c r="P312" s="240">
        <f>O312*H312</f>
        <v>0</v>
      </c>
      <c r="Q312" s="240">
        <v>0</v>
      </c>
      <c r="R312" s="240">
        <f>Q312*H312</f>
        <v>0</v>
      </c>
      <c r="S312" s="240">
        <v>0</v>
      </c>
      <c r="T312" s="241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2" t="s">
        <v>292</v>
      </c>
      <c r="AT312" s="242" t="s">
        <v>155</v>
      </c>
      <c r="AU312" s="242" t="s">
        <v>87</v>
      </c>
      <c r="AY312" s="17" t="s">
        <v>126</v>
      </c>
      <c r="BE312" s="243">
        <f>IF(N312="základní",J312,0)</f>
        <v>0</v>
      </c>
      <c r="BF312" s="243">
        <f>IF(N312="snížená",J312,0)</f>
        <v>0</v>
      </c>
      <c r="BG312" s="243">
        <f>IF(N312="zákl. přenesená",J312,0)</f>
        <v>0</v>
      </c>
      <c r="BH312" s="243">
        <f>IF(N312="sníž. přenesená",J312,0)</f>
        <v>0</v>
      </c>
      <c r="BI312" s="243">
        <f>IF(N312="nulová",J312,0)</f>
        <v>0</v>
      </c>
      <c r="BJ312" s="17" t="s">
        <v>85</v>
      </c>
      <c r="BK312" s="243">
        <f>ROUND(I312*H312,2)</f>
        <v>0</v>
      </c>
      <c r="BL312" s="17" t="s">
        <v>287</v>
      </c>
      <c r="BM312" s="242" t="s">
        <v>498</v>
      </c>
    </row>
    <row r="313" spans="1:65" s="2" customFormat="1" ht="16.5" customHeight="1">
      <c r="A313" s="38"/>
      <c r="B313" s="39"/>
      <c r="C313" s="267" t="s">
        <v>332</v>
      </c>
      <c r="D313" s="267" t="s">
        <v>155</v>
      </c>
      <c r="E313" s="268" t="s">
        <v>499</v>
      </c>
      <c r="F313" s="269" t="s">
        <v>500</v>
      </c>
      <c r="G313" s="270" t="s">
        <v>291</v>
      </c>
      <c r="H313" s="271">
        <v>14</v>
      </c>
      <c r="I313" s="272"/>
      <c r="J313" s="273">
        <f>ROUND(I313*H313,2)</f>
        <v>0</v>
      </c>
      <c r="K313" s="269" t="s">
        <v>1</v>
      </c>
      <c r="L313" s="274"/>
      <c r="M313" s="275" t="s">
        <v>1</v>
      </c>
      <c r="N313" s="276" t="s">
        <v>42</v>
      </c>
      <c r="O313" s="91"/>
      <c r="P313" s="240">
        <f>O313*H313</f>
        <v>0</v>
      </c>
      <c r="Q313" s="240">
        <v>0</v>
      </c>
      <c r="R313" s="240">
        <f>Q313*H313</f>
        <v>0</v>
      </c>
      <c r="S313" s="240">
        <v>0</v>
      </c>
      <c r="T313" s="241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2" t="s">
        <v>292</v>
      </c>
      <c r="AT313" s="242" t="s">
        <v>155</v>
      </c>
      <c r="AU313" s="242" t="s">
        <v>87</v>
      </c>
      <c r="AY313" s="17" t="s">
        <v>126</v>
      </c>
      <c r="BE313" s="243">
        <f>IF(N313="základní",J313,0)</f>
        <v>0</v>
      </c>
      <c r="BF313" s="243">
        <f>IF(N313="snížená",J313,0)</f>
        <v>0</v>
      </c>
      <c r="BG313" s="243">
        <f>IF(N313="zákl. přenesená",J313,0)</f>
        <v>0</v>
      </c>
      <c r="BH313" s="243">
        <f>IF(N313="sníž. přenesená",J313,0)</f>
        <v>0</v>
      </c>
      <c r="BI313" s="243">
        <f>IF(N313="nulová",J313,0)</f>
        <v>0</v>
      </c>
      <c r="BJ313" s="17" t="s">
        <v>85</v>
      </c>
      <c r="BK313" s="243">
        <f>ROUND(I313*H313,2)</f>
        <v>0</v>
      </c>
      <c r="BL313" s="17" t="s">
        <v>287</v>
      </c>
      <c r="BM313" s="242" t="s">
        <v>501</v>
      </c>
    </row>
    <row r="314" spans="1:65" s="2" customFormat="1" ht="16.5" customHeight="1">
      <c r="A314" s="38"/>
      <c r="B314" s="39"/>
      <c r="C314" s="267" t="s">
        <v>502</v>
      </c>
      <c r="D314" s="267" t="s">
        <v>155</v>
      </c>
      <c r="E314" s="268" t="s">
        <v>503</v>
      </c>
      <c r="F314" s="269" t="s">
        <v>504</v>
      </c>
      <c r="G314" s="270" t="s">
        <v>291</v>
      </c>
      <c r="H314" s="271">
        <v>3</v>
      </c>
      <c r="I314" s="272"/>
      <c r="J314" s="273">
        <f>ROUND(I314*H314,2)</f>
        <v>0</v>
      </c>
      <c r="K314" s="269" t="s">
        <v>1</v>
      </c>
      <c r="L314" s="274"/>
      <c r="M314" s="275" t="s">
        <v>1</v>
      </c>
      <c r="N314" s="276" t="s">
        <v>42</v>
      </c>
      <c r="O314" s="91"/>
      <c r="P314" s="240">
        <f>O314*H314</f>
        <v>0</v>
      </c>
      <c r="Q314" s="240">
        <v>0</v>
      </c>
      <c r="R314" s="240">
        <f>Q314*H314</f>
        <v>0</v>
      </c>
      <c r="S314" s="240">
        <v>0</v>
      </c>
      <c r="T314" s="24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2" t="s">
        <v>292</v>
      </c>
      <c r="AT314" s="242" t="s">
        <v>155</v>
      </c>
      <c r="AU314" s="242" t="s">
        <v>87</v>
      </c>
      <c r="AY314" s="17" t="s">
        <v>126</v>
      </c>
      <c r="BE314" s="243">
        <f>IF(N314="základní",J314,0)</f>
        <v>0</v>
      </c>
      <c r="BF314" s="243">
        <f>IF(N314="snížená",J314,0)</f>
        <v>0</v>
      </c>
      <c r="BG314" s="243">
        <f>IF(N314="zákl. přenesená",J314,0)</f>
        <v>0</v>
      </c>
      <c r="BH314" s="243">
        <f>IF(N314="sníž. přenesená",J314,0)</f>
        <v>0</v>
      </c>
      <c r="BI314" s="243">
        <f>IF(N314="nulová",J314,0)</f>
        <v>0</v>
      </c>
      <c r="BJ314" s="17" t="s">
        <v>85</v>
      </c>
      <c r="BK314" s="243">
        <f>ROUND(I314*H314,2)</f>
        <v>0</v>
      </c>
      <c r="BL314" s="17" t="s">
        <v>287</v>
      </c>
      <c r="BM314" s="242" t="s">
        <v>505</v>
      </c>
    </row>
    <row r="315" spans="1:65" s="2" customFormat="1" ht="16.5" customHeight="1">
      <c r="A315" s="38"/>
      <c r="B315" s="39"/>
      <c r="C315" s="267" t="s">
        <v>336</v>
      </c>
      <c r="D315" s="267" t="s">
        <v>155</v>
      </c>
      <c r="E315" s="268" t="s">
        <v>506</v>
      </c>
      <c r="F315" s="269" t="s">
        <v>507</v>
      </c>
      <c r="G315" s="270" t="s">
        <v>291</v>
      </c>
      <c r="H315" s="271">
        <v>8</v>
      </c>
      <c r="I315" s="272"/>
      <c r="J315" s="273">
        <f>ROUND(I315*H315,2)</f>
        <v>0</v>
      </c>
      <c r="K315" s="269" t="s">
        <v>1</v>
      </c>
      <c r="L315" s="274"/>
      <c r="M315" s="275" t="s">
        <v>1</v>
      </c>
      <c r="N315" s="276" t="s">
        <v>42</v>
      </c>
      <c r="O315" s="91"/>
      <c r="P315" s="240">
        <f>O315*H315</f>
        <v>0</v>
      </c>
      <c r="Q315" s="240">
        <v>0</v>
      </c>
      <c r="R315" s="240">
        <f>Q315*H315</f>
        <v>0</v>
      </c>
      <c r="S315" s="240">
        <v>0</v>
      </c>
      <c r="T315" s="24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2" t="s">
        <v>292</v>
      </c>
      <c r="AT315" s="242" t="s">
        <v>155</v>
      </c>
      <c r="AU315" s="242" t="s">
        <v>87</v>
      </c>
      <c r="AY315" s="17" t="s">
        <v>126</v>
      </c>
      <c r="BE315" s="243">
        <f>IF(N315="základní",J315,0)</f>
        <v>0</v>
      </c>
      <c r="BF315" s="243">
        <f>IF(N315="snížená",J315,0)</f>
        <v>0</v>
      </c>
      <c r="BG315" s="243">
        <f>IF(N315="zákl. přenesená",J315,0)</f>
        <v>0</v>
      </c>
      <c r="BH315" s="243">
        <f>IF(N315="sníž. přenesená",J315,0)</f>
        <v>0</v>
      </c>
      <c r="BI315" s="243">
        <f>IF(N315="nulová",J315,0)</f>
        <v>0</v>
      </c>
      <c r="BJ315" s="17" t="s">
        <v>85</v>
      </c>
      <c r="BK315" s="243">
        <f>ROUND(I315*H315,2)</f>
        <v>0</v>
      </c>
      <c r="BL315" s="17" t="s">
        <v>287</v>
      </c>
      <c r="BM315" s="242" t="s">
        <v>508</v>
      </c>
    </row>
    <row r="316" spans="1:65" s="2" customFormat="1" ht="21.75" customHeight="1">
      <c r="A316" s="38"/>
      <c r="B316" s="39"/>
      <c r="C316" s="231" t="s">
        <v>509</v>
      </c>
      <c r="D316" s="231" t="s">
        <v>128</v>
      </c>
      <c r="E316" s="232" t="s">
        <v>510</v>
      </c>
      <c r="F316" s="233" t="s">
        <v>511</v>
      </c>
      <c r="G316" s="234" t="s">
        <v>240</v>
      </c>
      <c r="H316" s="235">
        <v>3</v>
      </c>
      <c r="I316" s="236"/>
      <c r="J316" s="237">
        <f>ROUND(I316*H316,2)</f>
        <v>0</v>
      </c>
      <c r="K316" s="233" t="s">
        <v>132</v>
      </c>
      <c r="L316" s="44"/>
      <c r="M316" s="238" t="s">
        <v>1</v>
      </c>
      <c r="N316" s="239" t="s">
        <v>42</v>
      </c>
      <c r="O316" s="91"/>
      <c r="P316" s="240">
        <f>O316*H316</f>
        <v>0</v>
      </c>
      <c r="Q316" s="240">
        <v>0</v>
      </c>
      <c r="R316" s="240">
        <f>Q316*H316</f>
        <v>0</v>
      </c>
      <c r="S316" s="240">
        <v>0</v>
      </c>
      <c r="T316" s="24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2" t="s">
        <v>287</v>
      </c>
      <c r="AT316" s="242" t="s">
        <v>128</v>
      </c>
      <c r="AU316" s="242" t="s">
        <v>87</v>
      </c>
      <c r="AY316" s="17" t="s">
        <v>126</v>
      </c>
      <c r="BE316" s="243">
        <f>IF(N316="základní",J316,0)</f>
        <v>0</v>
      </c>
      <c r="BF316" s="243">
        <f>IF(N316="snížená",J316,0)</f>
        <v>0</v>
      </c>
      <c r="BG316" s="243">
        <f>IF(N316="zákl. přenesená",J316,0)</f>
        <v>0</v>
      </c>
      <c r="BH316" s="243">
        <f>IF(N316="sníž. přenesená",J316,0)</f>
        <v>0</v>
      </c>
      <c r="BI316" s="243">
        <f>IF(N316="nulová",J316,0)</f>
        <v>0</v>
      </c>
      <c r="BJ316" s="17" t="s">
        <v>85</v>
      </c>
      <c r="BK316" s="243">
        <f>ROUND(I316*H316,2)</f>
        <v>0</v>
      </c>
      <c r="BL316" s="17" t="s">
        <v>287</v>
      </c>
      <c r="BM316" s="242" t="s">
        <v>512</v>
      </c>
    </row>
    <row r="317" spans="1:65" s="2" customFormat="1" ht="16.5" customHeight="1">
      <c r="A317" s="38"/>
      <c r="B317" s="39"/>
      <c r="C317" s="267" t="s">
        <v>340</v>
      </c>
      <c r="D317" s="267" t="s">
        <v>155</v>
      </c>
      <c r="E317" s="268" t="s">
        <v>513</v>
      </c>
      <c r="F317" s="269" t="s">
        <v>514</v>
      </c>
      <c r="G317" s="270" t="s">
        <v>291</v>
      </c>
      <c r="H317" s="271">
        <v>3</v>
      </c>
      <c r="I317" s="272"/>
      <c r="J317" s="273">
        <f>ROUND(I317*H317,2)</f>
        <v>0</v>
      </c>
      <c r="K317" s="269" t="s">
        <v>1</v>
      </c>
      <c r="L317" s="274"/>
      <c r="M317" s="275" t="s">
        <v>1</v>
      </c>
      <c r="N317" s="276" t="s">
        <v>42</v>
      </c>
      <c r="O317" s="91"/>
      <c r="P317" s="240">
        <f>O317*H317</f>
        <v>0</v>
      </c>
      <c r="Q317" s="240">
        <v>0</v>
      </c>
      <c r="R317" s="240">
        <f>Q317*H317</f>
        <v>0</v>
      </c>
      <c r="S317" s="240">
        <v>0</v>
      </c>
      <c r="T317" s="24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2" t="s">
        <v>292</v>
      </c>
      <c r="AT317" s="242" t="s">
        <v>155</v>
      </c>
      <c r="AU317" s="242" t="s">
        <v>87</v>
      </c>
      <c r="AY317" s="17" t="s">
        <v>126</v>
      </c>
      <c r="BE317" s="243">
        <f>IF(N317="základní",J317,0)</f>
        <v>0</v>
      </c>
      <c r="BF317" s="243">
        <f>IF(N317="snížená",J317,0)</f>
        <v>0</v>
      </c>
      <c r="BG317" s="243">
        <f>IF(N317="zákl. přenesená",J317,0)</f>
        <v>0</v>
      </c>
      <c r="BH317" s="243">
        <f>IF(N317="sníž. přenesená",J317,0)</f>
        <v>0</v>
      </c>
      <c r="BI317" s="243">
        <f>IF(N317="nulová",J317,0)</f>
        <v>0</v>
      </c>
      <c r="BJ317" s="17" t="s">
        <v>85</v>
      </c>
      <c r="BK317" s="243">
        <f>ROUND(I317*H317,2)</f>
        <v>0</v>
      </c>
      <c r="BL317" s="17" t="s">
        <v>287</v>
      </c>
      <c r="BM317" s="242" t="s">
        <v>515</v>
      </c>
    </row>
    <row r="318" spans="1:65" s="2" customFormat="1" ht="16.5" customHeight="1">
      <c r="A318" s="38"/>
      <c r="B318" s="39"/>
      <c r="C318" s="267" t="s">
        <v>516</v>
      </c>
      <c r="D318" s="267" t="s">
        <v>155</v>
      </c>
      <c r="E318" s="268" t="s">
        <v>517</v>
      </c>
      <c r="F318" s="269" t="s">
        <v>518</v>
      </c>
      <c r="G318" s="270" t="s">
        <v>291</v>
      </c>
      <c r="H318" s="271">
        <v>45</v>
      </c>
      <c r="I318" s="272"/>
      <c r="J318" s="273">
        <f>ROUND(I318*H318,2)</f>
        <v>0</v>
      </c>
      <c r="K318" s="269" t="s">
        <v>1</v>
      </c>
      <c r="L318" s="274"/>
      <c r="M318" s="275" t="s">
        <v>1</v>
      </c>
      <c r="N318" s="276" t="s">
        <v>42</v>
      </c>
      <c r="O318" s="91"/>
      <c r="P318" s="240">
        <f>O318*H318</f>
        <v>0</v>
      </c>
      <c r="Q318" s="240">
        <v>0</v>
      </c>
      <c r="R318" s="240">
        <f>Q318*H318</f>
        <v>0</v>
      </c>
      <c r="S318" s="240">
        <v>0</v>
      </c>
      <c r="T318" s="24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2" t="s">
        <v>292</v>
      </c>
      <c r="AT318" s="242" t="s">
        <v>155</v>
      </c>
      <c r="AU318" s="242" t="s">
        <v>87</v>
      </c>
      <c r="AY318" s="17" t="s">
        <v>126</v>
      </c>
      <c r="BE318" s="243">
        <f>IF(N318="základní",J318,0)</f>
        <v>0</v>
      </c>
      <c r="BF318" s="243">
        <f>IF(N318="snížená",J318,0)</f>
        <v>0</v>
      </c>
      <c r="BG318" s="243">
        <f>IF(N318="zákl. přenesená",J318,0)</f>
        <v>0</v>
      </c>
      <c r="BH318" s="243">
        <f>IF(N318="sníž. přenesená",J318,0)</f>
        <v>0</v>
      </c>
      <c r="BI318" s="243">
        <f>IF(N318="nulová",J318,0)</f>
        <v>0</v>
      </c>
      <c r="BJ318" s="17" t="s">
        <v>85</v>
      </c>
      <c r="BK318" s="243">
        <f>ROUND(I318*H318,2)</f>
        <v>0</v>
      </c>
      <c r="BL318" s="17" t="s">
        <v>287</v>
      </c>
      <c r="BM318" s="242" t="s">
        <v>519</v>
      </c>
    </row>
    <row r="319" spans="1:65" s="2" customFormat="1" ht="21.75" customHeight="1">
      <c r="A319" s="38"/>
      <c r="B319" s="39"/>
      <c r="C319" s="231" t="s">
        <v>344</v>
      </c>
      <c r="D319" s="231" t="s">
        <v>128</v>
      </c>
      <c r="E319" s="232" t="s">
        <v>520</v>
      </c>
      <c r="F319" s="233" t="s">
        <v>521</v>
      </c>
      <c r="G319" s="234" t="s">
        <v>240</v>
      </c>
      <c r="H319" s="235">
        <v>14</v>
      </c>
      <c r="I319" s="236"/>
      <c r="J319" s="237">
        <f>ROUND(I319*H319,2)</f>
        <v>0</v>
      </c>
      <c r="K319" s="233" t="s">
        <v>132</v>
      </c>
      <c r="L319" s="44"/>
      <c r="M319" s="238" t="s">
        <v>1</v>
      </c>
      <c r="N319" s="239" t="s">
        <v>42</v>
      </c>
      <c r="O319" s="91"/>
      <c r="P319" s="240">
        <f>O319*H319</f>
        <v>0</v>
      </c>
      <c r="Q319" s="240">
        <v>0</v>
      </c>
      <c r="R319" s="240">
        <f>Q319*H319</f>
        <v>0</v>
      </c>
      <c r="S319" s="240">
        <v>0</v>
      </c>
      <c r="T319" s="24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2" t="s">
        <v>287</v>
      </c>
      <c r="AT319" s="242" t="s">
        <v>128</v>
      </c>
      <c r="AU319" s="242" t="s">
        <v>87</v>
      </c>
      <c r="AY319" s="17" t="s">
        <v>126</v>
      </c>
      <c r="BE319" s="243">
        <f>IF(N319="základní",J319,0)</f>
        <v>0</v>
      </c>
      <c r="BF319" s="243">
        <f>IF(N319="snížená",J319,0)</f>
        <v>0</v>
      </c>
      <c r="BG319" s="243">
        <f>IF(N319="zákl. přenesená",J319,0)</f>
        <v>0</v>
      </c>
      <c r="BH319" s="243">
        <f>IF(N319="sníž. přenesená",J319,0)</f>
        <v>0</v>
      </c>
      <c r="BI319" s="243">
        <f>IF(N319="nulová",J319,0)</f>
        <v>0</v>
      </c>
      <c r="BJ319" s="17" t="s">
        <v>85</v>
      </c>
      <c r="BK319" s="243">
        <f>ROUND(I319*H319,2)</f>
        <v>0</v>
      </c>
      <c r="BL319" s="17" t="s">
        <v>287</v>
      </c>
      <c r="BM319" s="242" t="s">
        <v>522</v>
      </c>
    </row>
    <row r="320" spans="1:65" s="2" customFormat="1" ht="21.75" customHeight="1">
      <c r="A320" s="38"/>
      <c r="B320" s="39"/>
      <c r="C320" s="231" t="s">
        <v>523</v>
      </c>
      <c r="D320" s="231" t="s">
        <v>128</v>
      </c>
      <c r="E320" s="232" t="s">
        <v>524</v>
      </c>
      <c r="F320" s="233" t="s">
        <v>525</v>
      </c>
      <c r="G320" s="234" t="s">
        <v>240</v>
      </c>
      <c r="H320" s="235">
        <v>14</v>
      </c>
      <c r="I320" s="236"/>
      <c r="J320" s="237">
        <f>ROUND(I320*H320,2)</f>
        <v>0</v>
      </c>
      <c r="K320" s="233" t="s">
        <v>132</v>
      </c>
      <c r="L320" s="44"/>
      <c r="M320" s="238" t="s">
        <v>1</v>
      </c>
      <c r="N320" s="239" t="s">
        <v>42</v>
      </c>
      <c r="O320" s="91"/>
      <c r="P320" s="240">
        <f>O320*H320</f>
        <v>0</v>
      </c>
      <c r="Q320" s="240">
        <v>0</v>
      </c>
      <c r="R320" s="240">
        <f>Q320*H320</f>
        <v>0</v>
      </c>
      <c r="S320" s="240">
        <v>0</v>
      </c>
      <c r="T320" s="241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2" t="s">
        <v>287</v>
      </c>
      <c r="AT320" s="242" t="s">
        <v>128</v>
      </c>
      <c r="AU320" s="242" t="s">
        <v>87</v>
      </c>
      <c r="AY320" s="17" t="s">
        <v>126</v>
      </c>
      <c r="BE320" s="243">
        <f>IF(N320="základní",J320,0)</f>
        <v>0</v>
      </c>
      <c r="BF320" s="243">
        <f>IF(N320="snížená",J320,0)</f>
        <v>0</v>
      </c>
      <c r="BG320" s="243">
        <f>IF(N320="zákl. přenesená",J320,0)</f>
        <v>0</v>
      </c>
      <c r="BH320" s="243">
        <f>IF(N320="sníž. přenesená",J320,0)</f>
        <v>0</v>
      </c>
      <c r="BI320" s="243">
        <f>IF(N320="nulová",J320,0)</f>
        <v>0</v>
      </c>
      <c r="BJ320" s="17" t="s">
        <v>85</v>
      </c>
      <c r="BK320" s="243">
        <f>ROUND(I320*H320,2)</f>
        <v>0</v>
      </c>
      <c r="BL320" s="17" t="s">
        <v>287</v>
      </c>
      <c r="BM320" s="242" t="s">
        <v>526</v>
      </c>
    </row>
    <row r="321" spans="1:65" s="2" customFormat="1" ht="16.5" customHeight="1">
      <c r="A321" s="38"/>
      <c r="B321" s="39"/>
      <c r="C321" s="267" t="s">
        <v>348</v>
      </c>
      <c r="D321" s="267" t="s">
        <v>155</v>
      </c>
      <c r="E321" s="268" t="s">
        <v>527</v>
      </c>
      <c r="F321" s="269" t="s">
        <v>528</v>
      </c>
      <c r="G321" s="270" t="s">
        <v>291</v>
      </c>
      <c r="H321" s="271">
        <v>14</v>
      </c>
      <c r="I321" s="272"/>
      <c r="J321" s="273">
        <f>ROUND(I321*H321,2)</f>
        <v>0</v>
      </c>
      <c r="K321" s="269" t="s">
        <v>1</v>
      </c>
      <c r="L321" s="274"/>
      <c r="M321" s="275" t="s">
        <v>1</v>
      </c>
      <c r="N321" s="276" t="s">
        <v>42</v>
      </c>
      <c r="O321" s="91"/>
      <c r="P321" s="240">
        <f>O321*H321</f>
        <v>0</v>
      </c>
      <c r="Q321" s="240">
        <v>0</v>
      </c>
      <c r="R321" s="240">
        <f>Q321*H321</f>
        <v>0</v>
      </c>
      <c r="S321" s="240">
        <v>0</v>
      </c>
      <c r="T321" s="24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2" t="s">
        <v>292</v>
      </c>
      <c r="AT321" s="242" t="s">
        <v>155</v>
      </c>
      <c r="AU321" s="242" t="s">
        <v>87</v>
      </c>
      <c r="AY321" s="17" t="s">
        <v>126</v>
      </c>
      <c r="BE321" s="243">
        <f>IF(N321="základní",J321,0)</f>
        <v>0</v>
      </c>
      <c r="BF321" s="243">
        <f>IF(N321="snížená",J321,0)</f>
        <v>0</v>
      </c>
      <c r="BG321" s="243">
        <f>IF(N321="zákl. přenesená",J321,0)</f>
        <v>0</v>
      </c>
      <c r="BH321" s="243">
        <f>IF(N321="sníž. přenesená",J321,0)</f>
        <v>0</v>
      </c>
      <c r="BI321" s="243">
        <f>IF(N321="nulová",J321,0)</f>
        <v>0</v>
      </c>
      <c r="BJ321" s="17" t="s">
        <v>85</v>
      </c>
      <c r="BK321" s="243">
        <f>ROUND(I321*H321,2)</f>
        <v>0</v>
      </c>
      <c r="BL321" s="17" t="s">
        <v>287</v>
      </c>
      <c r="BM321" s="242" t="s">
        <v>529</v>
      </c>
    </row>
    <row r="322" spans="1:65" s="2" customFormat="1" ht="16.5" customHeight="1">
      <c r="A322" s="38"/>
      <c r="B322" s="39"/>
      <c r="C322" s="231" t="s">
        <v>530</v>
      </c>
      <c r="D322" s="231" t="s">
        <v>128</v>
      </c>
      <c r="E322" s="232" t="s">
        <v>531</v>
      </c>
      <c r="F322" s="233" t="s">
        <v>532</v>
      </c>
      <c r="G322" s="234" t="s">
        <v>240</v>
      </c>
      <c r="H322" s="235">
        <v>12</v>
      </c>
      <c r="I322" s="236"/>
      <c r="J322" s="237">
        <f>ROUND(I322*H322,2)</f>
        <v>0</v>
      </c>
      <c r="K322" s="233" t="s">
        <v>132</v>
      </c>
      <c r="L322" s="44"/>
      <c r="M322" s="238" t="s">
        <v>1</v>
      </c>
      <c r="N322" s="239" t="s">
        <v>42</v>
      </c>
      <c r="O322" s="91"/>
      <c r="P322" s="240">
        <f>O322*H322</f>
        <v>0</v>
      </c>
      <c r="Q322" s="240">
        <v>0</v>
      </c>
      <c r="R322" s="240">
        <f>Q322*H322</f>
        <v>0</v>
      </c>
      <c r="S322" s="240">
        <v>0</v>
      </c>
      <c r="T322" s="241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2" t="s">
        <v>287</v>
      </c>
      <c r="AT322" s="242" t="s">
        <v>128</v>
      </c>
      <c r="AU322" s="242" t="s">
        <v>87</v>
      </c>
      <c r="AY322" s="17" t="s">
        <v>126</v>
      </c>
      <c r="BE322" s="243">
        <f>IF(N322="základní",J322,0)</f>
        <v>0</v>
      </c>
      <c r="BF322" s="243">
        <f>IF(N322="snížená",J322,0)</f>
        <v>0</v>
      </c>
      <c r="BG322" s="243">
        <f>IF(N322="zákl. přenesená",J322,0)</f>
        <v>0</v>
      </c>
      <c r="BH322" s="243">
        <f>IF(N322="sníž. přenesená",J322,0)</f>
        <v>0</v>
      </c>
      <c r="BI322" s="243">
        <f>IF(N322="nulová",J322,0)</f>
        <v>0</v>
      </c>
      <c r="BJ322" s="17" t="s">
        <v>85</v>
      </c>
      <c r="BK322" s="243">
        <f>ROUND(I322*H322,2)</f>
        <v>0</v>
      </c>
      <c r="BL322" s="17" t="s">
        <v>287</v>
      </c>
      <c r="BM322" s="242" t="s">
        <v>533</v>
      </c>
    </row>
    <row r="323" spans="1:65" s="2" customFormat="1" ht="16.5" customHeight="1">
      <c r="A323" s="38"/>
      <c r="B323" s="39"/>
      <c r="C323" s="267" t="s">
        <v>352</v>
      </c>
      <c r="D323" s="267" t="s">
        <v>155</v>
      </c>
      <c r="E323" s="268" t="s">
        <v>534</v>
      </c>
      <c r="F323" s="269" t="s">
        <v>535</v>
      </c>
      <c r="G323" s="270" t="s">
        <v>291</v>
      </c>
      <c r="H323" s="271">
        <v>12</v>
      </c>
      <c r="I323" s="272"/>
      <c r="J323" s="273">
        <f>ROUND(I323*H323,2)</f>
        <v>0</v>
      </c>
      <c r="K323" s="269" t="s">
        <v>1</v>
      </c>
      <c r="L323" s="274"/>
      <c r="M323" s="275" t="s">
        <v>1</v>
      </c>
      <c r="N323" s="276" t="s">
        <v>42</v>
      </c>
      <c r="O323" s="91"/>
      <c r="P323" s="240">
        <f>O323*H323</f>
        <v>0</v>
      </c>
      <c r="Q323" s="240">
        <v>0</v>
      </c>
      <c r="R323" s="240">
        <f>Q323*H323</f>
        <v>0</v>
      </c>
      <c r="S323" s="240">
        <v>0</v>
      </c>
      <c r="T323" s="241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2" t="s">
        <v>292</v>
      </c>
      <c r="AT323" s="242" t="s">
        <v>155</v>
      </c>
      <c r="AU323" s="242" t="s">
        <v>87</v>
      </c>
      <c r="AY323" s="17" t="s">
        <v>126</v>
      </c>
      <c r="BE323" s="243">
        <f>IF(N323="základní",J323,0)</f>
        <v>0</v>
      </c>
      <c r="BF323" s="243">
        <f>IF(N323="snížená",J323,0)</f>
        <v>0</v>
      </c>
      <c r="BG323" s="243">
        <f>IF(N323="zákl. přenesená",J323,0)</f>
        <v>0</v>
      </c>
      <c r="BH323" s="243">
        <f>IF(N323="sníž. přenesená",J323,0)</f>
        <v>0</v>
      </c>
      <c r="BI323" s="243">
        <f>IF(N323="nulová",J323,0)</f>
        <v>0</v>
      </c>
      <c r="BJ323" s="17" t="s">
        <v>85</v>
      </c>
      <c r="BK323" s="243">
        <f>ROUND(I323*H323,2)</f>
        <v>0</v>
      </c>
      <c r="BL323" s="17" t="s">
        <v>287</v>
      </c>
      <c r="BM323" s="242" t="s">
        <v>536</v>
      </c>
    </row>
    <row r="324" spans="1:65" s="2" customFormat="1" ht="16.5" customHeight="1">
      <c r="A324" s="38"/>
      <c r="B324" s="39"/>
      <c r="C324" s="231" t="s">
        <v>537</v>
      </c>
      <c r="D324" s="231" t="s">
        <v>128</v>
      </c>
      <c r="E324" s="232" t="s">
        <v>538</v>
      </c>
      <c r="F324" s="233" t="s">
        <v>539</v>
      </c>
      <c r="G324" s="234" t="s">
        <v>240</v>
      </c>
      <c r="H324" s="235">
        <v>1</v>
      </c>
      <c r="I324" s="236"/>
      <c r="J324" s="237">
        <f>ROUND(I324*H324,2)</f>
        <v>0</v>
      </c>
      <c r="K324" s="233" t="s">
        <v>132</v>
      </c>
      <c r="L324" s="44"/>
      <c r="M324" s="238" t="s">
        <v>1</v>
      </c>
      <c r="N324" s="239" t="s">
        <v>42</v>
      </c>
      <c r="O324" s="91"/>
      <c r="P324" s="240">
        <f>O324*H324</f>
        <v>0</v>
      </c>
      <c r="Q324" s="240">
        <v>0</v>
      </c>
      <c r="R324" s="240">
        <f>Q324*H324</f>
        <v>0</v>
      </c>
      <c r="S324" s="240">
        <v>0</v>
      </c>
      <c r="T324" s="24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2" t="s">
        <v>287</v>
      </c>
      <c r="AT324" s="242" t="s">
        <v>128</v>
      </c>
      <c r="AU324" s="242" t="s">
        <v>87</v>
      </c>
      <c r="AY324" s="17" t="s">
        <v>126</v>
      </c>
      <c r="BE324" s="243">
        <f>IF(N324="základní",J324,0)</f>
        <v>0</v>
      </c>
      <c r="BF324" s="243">
        <f>IF(N324="snížená",J324,0)</f>
        <v>0</v>
      </c>
      <c r="BG324" s="243">
        <f>IF(N324="zákl. přenesená",J324,0)</f>
        <v>0</v>
      </c>
      <c r="BH324" s="243">
        <f>IF(N324="sníž. přenesená",J324,0)</f>
        <v>0</v>
      </c>
      <c r="BI324" s="243">
        <f>IF(N324="nulová",J324,0)</f>
        <v>0</v>
      </c>
      <c r="BJ324" s="17" t="s">
        <v>85</v>
      </c>
      <c r="BK324" s="243">
        <f>ROUND(I324*H324,2)</f>
        <v>0</v>
      </c>
      <c r="BL324" s="17" t="s">
        <v>287</v>
      </c>
      <c r="BM324" s="242" t="s">
        <v>540</v>
      </c>
    </row>
    <row r="325" spans="1:65" s="2" customFormat="1" ht="16.5" customHeight="1">
      <c r="A325" s="38"/>
      <c r="B325" s="39"/>
      <c r="C325" s="231" t="s">
        <v>356</v>
      </c>
      <c r="D325" s="231" t="s">
        <v>128</v>
      </c>
      <c r="E325" s="232" t="s">
        <v>541</v>
      </c>
      <c r="F325" s="233" t="s">
        <v>542</v>
      </c>
      <c r="G325" s="234" t="s">
        <v>240</v>
      </c>
      <c r="H325" s="235">
        <v>1</v>
      </c>
      <c r="I325" s="236"/>
      <c r="J325" s="237">
        <f>ROUND(I325*H325,2)</f>
        <v>0</v>
      </c>
      <c r="K325" s="233" t="s">
        <v>132</v>
      </c>
      <c r="L325" s="44"/>
      <c r="M325" s="238" t="s">
        <v>1</v>
      </c>
      <c r="N325" s="239" t="s">
        <v>42</v>
      </c>
      <c r="O325" s="91"/>
      <c r="P325" s="240">
        <f>O325*H325</f>
        <v>0</v>
      </c>
      <c r="Q325" s="240">
        <v>0</v>
      </c>
      <c r="R325" s="240">
        <f>Q325*H325</f>
        <v>0</v>
      </c>
      <c r="S325" s="240">
        <v>0</v>
      </c>
      <c r="T325" s="241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2" t="s">
        <v>287</v>
      </c>
      <c r="AT325" s="242" t="s">
        <v>128</v>
      </c>
      <c r="AU325" s="242" t="s">
        <v>87</v>
      </c>
      <c r="AY325" s="17" t="s">
        <v>126</v>
      </c>
      <c r="BE325" s="243">
        <f>IF(N325="základní",J325,0)</f>
        <v>0</v>
      </c>
      <c r="BF325" s="243">
        <f>IF(N325="snížená",J325,0)</f>
        <v>0</v>
      </c>
      <c r="BG325" s="243">
        <f>IF(N325="zákl. přenesená",J325,0)</f>
        <v>0</v>
      </c>
      <c r="BH325" s="243">
        <f>IF(N325="sníž. přenesená",J325,0)</f>
        <v>0</v>
      </c>
      <c r="BI325" s="243">
        <f>IF(N325="nulová",J325,0)</f>
        <v>0</v>
      </c>
      <c r="BJ325" s="17" t="s">
        <v>85</v>
      </c>
      <c r="BK325" s="243">
        <f>ROUND(I325*H325,2)</f>
        <v>0</v>
      </c>
      <c r="BL325" s="17" t="s">
        <v>287</v>
      </c>
      <c r="BM325" s="242" t="s">
        <v>543</v>
      </c>
    </row>
    <row r="326" spans="1:51" s="13" customFormat="1" ht="12">
      <c r="A326" s="13"/>
      <c r="B326" s="244"/>
      <c r="C326" s="245"/>
      <c r="D326" s="246" t="s">
        <v>134</v>
      </c>
      <c r="E326" s="247" t="s">
        <v>1</v>
      </c>
      <c r="F326" s="248" t="s">
        <v>85</v>
      </c>
      <c r="G326" s="245"/>
      <c r="H326" s="249">
        <v>1</v>
      </c>
      <c r="I326" s="250"/>
      <c r="J326" s="245"/>
      <c r="K326" s="245"/>
      <c r="L326" s="251"/>
      <c r="M326" s="252"/>
      <c r="N326" s="253"/>
      <c r="O326" s="253"/>
      <c r="P326" s="253"/>
      <c r="Q326" s="253"/>
      <c r="R326" s="253"/>
      <c r="S326" s="253"/>
      <c r="T326" s="25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5" t="s">
        <v>134</v>
      </c>
      <c r="AU326" s="255" t="s">
        <v>87</v>
      </c>
      <c r="AV326" s="13" t="s">
        <v>87</v>
      </c>
      <c r="AW326" s="13" t="s">
        <v>34</v>
      </c>
      <c r="AX326" s="13" t="s">
        <v>77</v>
      </c>
      <c r="AY326" s="255" t="s">
        <v>126</v>
      </c>
    </row>
    <row r="327" spans="1:51" s="14" customFormat="1" ht="12">
      <c r="A327" s="14"/>
      <c r="B327" s="256"/>
      <c r="C327" s="257"/>
      <c r="D327" s="246" t="s">
        <v>134</v>
      </c>
      <c r="E327" s="258" t="s">
        <v>1</v>
      </c>
      <c r="F327" s="259" t="s">
        <v>137</v>
      </c>
      <c r="G327" s="257"/>
      <c r="H327" s="260">
        <v>1</v>
      </c>
      <c r="I327" s="261"/>
      <c r="J327" s="257"/>
      <c r="K327" s="257"/>
      <c r="L327" s="262"/>
      <c r="M327" s="263"/>
      <c r="N327" s="264"/>
      <c r="O327" s="264"/>
      <c r="P327" s="264"/>
      <c r="Q327" s="264"/>
      <c r="R327" s="264"/>
      <c r="S327" s="264"/>
      <c r="T327" s="26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6" t="s">
        <v>134</v>
      </c>
      <c r="AU327" s="266" t="s">
        <v>87</v>
      </c>
      <c r="AV327" s="14" t="s">
        <v>133</v>
      </c>
      <c r="AW327" s="14" t="s">
        <v>34</v>
      </c>
      <c r="AX327" s="14" t="s">
        <v>85</v>
      </c>
      <c r="AY327" s="266" t="s">
        <v>126</v>
      </c>
    </row>
    <row r="328" spans="1:65" s="2" customFormat="1" ht="16.5" customHeight="1">
      <c r="A328" s="38"/>
      <c r="B328" s="39"/>
      <c r="C328" s="267" t="s">
        <v>544</v>
      </c>
      <c r="D328" s="267" t="s">
        <v>155</v>
      </c>
      <c r="E328" s="268" t="s">
        <v>545</v>
      </c>
      <c r="F328" s="269" t="s">
        <v>546</v>
      </c>
      <c r="G328" s="270" t="s">
        <v>291</v>
      </c>
      <c r="H328" s="271">
        <v>1</v>
      </c>
      <c r="I328" s="272"/>
      <c r="J328" s="273">
        <f>ROUND(I328*H328,2)</f>
        <v>0</v>
      </c>
      <c r="K328" s="269" t="s">
        <v>1</v>
      </c>
      <c r="L328" s="274"/>
      <c r="M328" s="275" t="s">
        <v>1</v>
      </c>
      <c r="N328" s="276" t="s">
        <v>42</v>
      </c>
      <c r="O328" s="91"/>
      <c r="P328" s="240">
        <f>O328*H328</f>
        <v>0</v>
      </c>
      <c r="Q328" s="240">
        <v>0</v>
      </c>
      <c r="R328" s="240">
        <f>Q328*H328</f>
        <v>0</v>
      </c>
      <c r="S328" s="240">
        <v>0</v>
      </c>
      <c r="T328" s="24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2" t="s">
        <v>292</v>
      </c>
      <c r="AT328" s="242" t="s">
        <v>155</v>
      </c>
      <c r="AU328" s="242" t="s">
        <v>87</v>
      </c>
      <c r="AY328" s="17" t="s">
        <v>126</v>
      </c>
      <c r="BE328" s="243">
        <f>IF(N328="základní",J328,0)</f>
        <v>0</v>
      </c>
      <c r="BF328" s="243">
        <f>IF(N328="snížená",J328,0)</f>
        <v>0</v>
      </c>
      <c r="BG328" s="243">
        <f>IF(N328="zákl. přenesená",J328,0)</f>
        <v>0</v>
      </c>
      <c r="BH328" s="243">
        <f>IF(N328="sníž. přenesená",J328,0)</f>
        <v>0</v>
      </c>
      <c r="BI328" s="243">
        <f>IF(N328="nulová",J328,0)</f>
        <v>0</v>
      </c>
      <c r="BJ328" s="17" t="s">
        <v>85</v>
      </c>
      <c r="BK328" s="243">
        <f>ROUND(I328*H328,2)</f>
        <v>0</v>
      </c>
      <c r="BL328" s="17" t="s">
        <v>287</v>
      </c>
      <c r="BM328" s="242" t="s">
        <v>547</v>
      </c>
    </row>
    <row r="329" spans="1:65" s="2" customFormat="1" ht="16.5" customHeight="1">
      <c r="A329" s="38"/>
      <c r="B329" s="39"/>
      <c r="C329" s="267" t="s">
        <v>360</v>
      </c>
      <c r="D329" s="267" t="s">
        <v>155</v>
      </c>
      <c r="E329" s="268" t="s">
        <v>548</v>
      </c>
      <c r="F329" s="269" t="s">
        <v>549</v>
      </c>
      <c r="G329" s="270" t="s">
        <v>240</v>
      </c>
      <c r="H329" s="271">
        <v>1</v>
      </c>
      <c r="I329" s="272"/>
      <c r="J329" s="273">
        <f>ROUND(I329*H329,2)</f>
        <v>0</v>
      </c>
      <c r="K329" s="269" t="s">
        <v>1</v>
      </c>
      <c r="L329" s="274"/>
      <c r="M329" s="275" t="s">
        <v>1</v>
      </c>
      <c r="N329" s="276" t="s">
        <v>42</v>
      </c>
      <c r="O329" s="91"/>
      <c r="P329" s="240">
        <f>O329*H329</f>
        <v>0</v>
      </c>
      <c r="Q329" s="240">
        <v>0</v>
      </c>
      <c r="R329" s="240">
        <f>Q329*H329</f>
        <v>0</v>
      </c>
      <c r="S329" s="240">
        <v>0</v>
      </c>
      <c r="T329" s="241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2" t="s">
        <v>292</v>
      </c>
      <c r="AT329" s="242" t="s">
        <v>155</v>
      </c>
      <c r="AU329" s="242" t="s">
        <v>87</v>
      </c>
      <c r="AY329" s="17" t="s">
        <v>126</v>
      </c>
      <c r="BE329" s="243">
        <f>IF(N329="základní",J329,0)</f>
        <v>0</v>
      </c>
      <c r="BF329" s="243">
        <f>IF(N329="snížená",J329,0)</f>
        <v>0</v>
      </c>
      <c r="BG329" s="243">
        <f>IF(N329="zákl. přenesená",J329,0)</f>
        <v>0</v>
      </c>
      <c r="BH329" s="243">
        <f>IF(N329="sníž. přenesená",J329,0)</f>
        <v>0</v>
      </c>
      <c r="BI329" s="243">
        <f>IF(N329="nulová",J329,0)</f>
        <v>0</v>
      </c>
      <c r="BJ329" s="17" t="s">
        <v>85</v>
      </c>
      <c r="BK329" s="243">
        <f>ROUND(I329*H329,2)</f>
        <v>0</v>
      </c>
      <c r="BL329" s="17" t="s">
        <v>287</v>
      </c>
      <c r="BM329" s="242" t="s">
        <v>550</v>
      </c>
    </row>
    <row r="330" spans="1:65" s="2" customFormat="1" ht="16.5" customHeight="1">
      <c r="A330" s="38"/>
      <c r="B330" s="39"/>
      <c r="C330" s="231" t="s">
        <v>551</v>
      </c>
      <c r="D330" s="231" t="s">
        <v>128</v>
      </c>
      <c r="E330" s="232" t="s">
        <v>552</v>
      </c>
      <c r="F330" s="233" t="s">
        <v>553</v>
      </c>
      <c r="G330" s="234" t="s">
        <v>240</v>
      </c>
      <c r="H330" s="235">
        <v>6</v>
      </c>
      <c r="I330" s="236"/>
      <c r="J330" s="237">
        <f>ROUND(I330*H330,2)</f>
        <v>0</v>
      </c>
      <c r="K330" s="233" t="s">
        <v>132</v>
      </c>
      <c r="L330" s="44"/>
      <c r="M330" s="238" t="s">
        <v>1</v>
      </c>
      <c r="N330" s="239" t="s">
        <v>42</v>
      </c>
      <c r="O330" s="91"/>
      <c r="P330" s="240">
        <f>O330*H330</f>
        <v>0</v>
      </c>
      <c r="Q330" s="240">
        <v>0</v>
      </c>
      <c r="R330" s="240">
        <f>Q330*H330</f>
        <v>0</v>
      </c>
      <c r="S330" s="240">
        <v>0</v>
      </c>
      <c r="T330" s="241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2" t="s">
        <v>287</v>
      </c>
      <c r="AT330" s="242" t="s">
        <v>128</v>
      </c>
      <c r="AU330" s="242" t="s">
        <v>87</v>
      </c>
      <c r="AY330" s="17" t="s">
        <v>126</v>
      </c>
      <c r="BE330" s="243">
        <f>IF(N330="základní",J330,0)</f>
        <v>0</v>
      </c>
      <c r="BF330" s="243">
        <f>IF(N330="snížená",J330,0)</f>
        <v>0</v>
      </c>
      <c r="BG330" s="243">
        <f>IF(N330="zákl. přenesená",J330,0)</f>
        <v>0</v>
      </c>
      <c r="BH330" s="243">
        <f>IF(N330="sníž. přenesená",J330,0)</f>
        <v>0</v>
      </c>
      <c r="BI330" s="243">
        <f>IF(N330="nulová",J330,0)</f>
        <v>0</v>
      </c>
      <c r="BJ330" s="17" t="s">
        <v>85</v>
      </c>
      <c r="BK330" s="243">
        <f>ROUND(I330*H330,2)</f>
        <v>0</v>
      </c>
      <c r="BL330" s="17" t="s">
        <v>287</v>
      </c>
      <c r="BM330" s="242" t="s">
        <v>554</v>
      </c>
    </row>
    <row r="331" spans="1:65" s="2" customFormat="1" ht="16.5" customHeight="1">
      <c r="A331" s="38"/>
      <c r="B331" s="39"/>
      <c r="C331" s="231" t="s">
        <v>366</v>
      </c>
      <c r="D331" s="231" t="s">
        <v>128</v>
      </c>
      <c r="E331" s="232" t="s">
        <v>555</v>
      </c>
      <c r="F331" s="233" t="s">
        <v>556</v>
      </c>
      <c r="G331" s="234" t="s">
        <v>240</v>
      </c>
      <c r="H331" s="235">
        <v>6</v>
      </c>
      <c r="I331" s="236"/>
      <c r="J331" s="237">
        <f>ROUND(I331*H331,2)</f>
        <v>0</v>
      </c>
      <c r="K331" s="233" t="s">
        <v>132</v>
      </c>
      <c r="L331" s="44"/>
      <c r="M331" s="238" t="s">
        <v>1</v>
      </c>
      <c r="N331" s="239" t="s">
        <v>42</v>
      </c>
      <c r="O331" s="91"/>
      <c r="P331" s="240">
        <f>O331*H331</f>
        <v>0</v>
      </c>
      <c r="Q331" s="240">
        <v>0</v>
      </c>
      <c r="R331" s="240">
        <f>Q331*H331</f>
        <v>0</v>
      </c>
      <c r="S331" s="240">
        <v>0</v>
      </c>
      <c r="T331" s="24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2" t="s">
        <v>287</v>
      </c>
      <c r="AT331" s="242" t="s">
        <v>128</v>
      </c>
      <c r="AU331" s="242" t="s">
        <v>87</v>
      </c>
      <c r="AY331" s="17" t="s">
        <v>126</v>
      </c>
      <c r="BE331" s="243">
        <f>IF(N331="základní",J331,0)</f>
        <v>0</v>
      </c>
      <c r="BF331" s="243">
        <f>IF(N331="snížená",J331,0)</f>
        <v>0</v>
      </c>
      <c r="BG331" s="243">
        <f>IF(N331="zákl. přenesená",J331,0)</f>
        <v>0</v>
      </c>
      <c r="BH331" s="243">
        <f>IF(N331="sníž. přenesená",J331,0)</f>
        <v>0</v>
      </c>
      <c r="BI331" s="243">
        <f>IF(N331="nulová",J331,0)</f>
        <v>0</v>
      </c>
      <c r="BJ331" s="17" t="s">
        <v>85</v>
      </c>
      <c r="BK331" s="243">
        <f>ROUND(I331*H331,2)</f>
        <v>0</v>
      </c>
      <c r="BL331" s="17" t="s">
        <v>287</v>
      </c>
      <c r="BM331" s="242" t="s">
        <v>557</v>
      </c>
    </row>
    <row r="332" spans="1:65" s="2" customFormat="1" ht="16.5" customHeight="1">
      <c r="A332" s="38"/>
      <c r="B332" s="39"/>
      <c r="C332" s="231" t="s">
        <v>558</v>
      </c>
      <c r="D332" s="231" t="s">
        <v>128</v>
      </c>
      <c r="E332" s="232" t="s">
        <v>559</v>
      </c>
      <c r="F332" s="233" t="s">
        <v>560</v>
      </c>
      <c r="G332" s="234" t="s">
        <v>240</v>
      </c>
      <c r="H332" s="235">
        <v>6</v>
      </c>
      <c r="I332" s="236"/>
      <c r="J332" s="237">
        <f>ROUND(I332*H332,2)</f>
        <v>0</v>
      </c>
      <c r="K332" s="233" t="s">
        <v>132</v>
      </c>
      <c r="L332" s="44"/>
      <c r="M332" s="238" t="s">
        <v>1</v>
      </c>
      <c r="N332" s="239" t="s">
        <v>42</v>
      </c>
      <c r="O332" s="91"/>
      <c r="P332" s="240">
        <f>O332*H332</f>
        <v>0</v>
      </c>
      <c r="Q332" s="240">
        <v>0</v>
      </c>
      <c r="R332" s="240">
        <f>Q332*H332</f>
        <v>0</v>
      </c>
      <c r="S332" s="240">
        <v>0</v>
      </c>
      <c r="T332" s="241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2" t="s">
        <v>287</v>
      </c>
      <c r="AT332" s="242" t="s">
        <v>128</v>
      </c>
      <c r="AU332" s="242" t="s">
        <v>87</v>
      </c>
      <c r="AY332" s="17" t="s">
        <v>126</v>
      </c>
      <c r="BE332" s="243">
        <f>IF(N332="základní",J332,0)</f>
        <v>0</v>
      </c>
      <c r="BF332" s="243">
        <f>IF(N332="snížená",J332,0)</f>
        <v>0</v>
      </c>
      <c r="BG332" s="243">
        <f>IF(N332="zákl. přenesená",J332,0)</f>
        <v>0</v>
      </c>
      <c r="BH332" s="243">
        <f>IF(N332="sníž. přenesená",J332,0)</f>
        <v>0</v>
      </c>
      <c r="BI332" s="243">
        <f>IF(N332="nulová",J332,0)</f>
        <v>0</v>
      </c>
      <c r="BJ332" s="17" t="s">
        <v>85</v>
      </c>
      <c r="BK332" s="243">
        <f>ROUND(I332*H332,2)</f>
        <v>0</v>
      </c>
      <c r="BL332" s="17" t="s">
        <v>287</v>
      </c>
      <c r="BM332" s="242" t="s">
        <v>561</v>
      </c>
    </row>
    <row r="333" spans="1:65" s="2" customFormat="1" ht="16.5" customHeight="1">
      <c r="A333" s="38"/>
      <c r="B333" s="39"/>
      <c r="C333" s="231" t="s">
        <v>562</v>
      </c>
      <c r="D333" s="231" t="s">
        <v>128</v>
      </c>
      <c r="E333" s="232" t="s">
        <v>563</v>
      </c>
      <c r="F333" s="233" t="s">
        <v>564</v>
      </c>
      <c r="G333" s="234" t="s">
        <v>291</v>
      </c>
      <c r="H333" s="235">
        <v>2</v>
      </c>
      <c r="I333" s="236"/>
      <c r="J333" s="237">
        <f>ROUND(I333*H333,2)</f>
        <v>0</v>
      </c>
      <c r="K333" s="233" t="s">
        <v>1</v>
      </c>
      <c r="L333" s="44"/>
      <c r="M333" s="238" t="s">
        <v>1</v>
      </c>
      <c r="N333" s="239" t="s">
        <v>42</v>
      </c>
      <c r="O333" s="91"/>
      <c r="P333" s="240">
        <f>O333*H333</f>
        <v>0</v>
      </c>
      <c r="Q333" s="240">
        <v>0</v>
      </c>
      <c r="R333" s="240">
        <f>Q333*H333</f>
        <v>0</v>
      </c>
      <c r="S333" s="240">
        <v>0</v>
      </c>
      <c r="T333" s="241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2" t="s">
        <v>287</v>
      </c>
      <c r="AT333" s="242" t="s">
        <v>128</v>
      </c>
      <c r="AU333" s="242" t="s">
        <v>87</v>
      </c>
      <c r="AY333" s="17" t="s">
        <v>126</v>
      </c>
      <c r="BE333" s="243">
        <f>IF(N333="základní",J333,0)</f>
        <v>0</v>
      </c>
      <c r="BF333" s="243">
        <f>IF(N333="snížená",J333,0)</f>
        <v>0</v>
      </c>
      <c r="BG333" s="243">
        <f>IF(N333="zákl. přenesená",J333,0)</f>
        <v>0</v>
      </c>
      <c r="BH333" s="243">
        <f>IF(N333="sníž. přenesená",J333,0)</f>
        <v>0</v>
      </c>
      <c r="BI333" s="243">
        <f>IF(N333="nulová",J333,0)</f>
        <v>0</v>
      </c>
      <c r="BJ333" s="17" t="s">
        <v>85</v>
      </c>
      <c r="BK333" s="243">
        <f>ROUND(I333*H333,2)</f>
        <v>0</v>
      </c>
      <c r="BL333" s="17" t="s">
        <v>287</v>
      </c>
      <c r="BM333" s="242" t="s">
        <v>565</v>
      </c>
    </row>
    <row r="334" spans="1:65" s="2" customFormat="1" ht="16.5" customHeight="1">
      <c r="A334" s="38"/>
      <c r="B334" s="39"/>
      <c r="C334" s="267" t="s">
        <v>566</v>
      </c>
      <c r="D334" s="267" t="s">
        <v>155</v>
      </c>
      <c r="E334" s="268" t="s">
        <v>567</v>
      </c>
      <c r="F334" s="269" t="s">
        <v>568</v>
      </c>
      <c r="G334" s="270" t="s">
        <v>291</v>
      </c>
      <c r="H334" s="271">
        <v>6</v>
      </c>
      <c r="I334" s="272"/>
      <c r="J334" s="273">
        <f>ROUND(I334*H334,2)</f>
        <v>0</v>
      </c>
      <c r="K334" s="269" t="s">
        <v>1</v>
      </c>
      <c r="L334" s="274"/>
      <c r="M334" s="275" t="s">
        <v>1</v>
      </c>
      <c r="N334" s="276" t="s">
        <v>42</v>
      </c>
      <c r="O334" s="91"/>
      <c r="P334" s="240">
        <f>O334*H334</f>
        <v>0</v>
      </c>
      <c r="Q334" s="240">
        <v>0</v>
      </c>
      <c r="R334" s="240">
        <f>Q334*H334</f>
        <v>0</v>
      </c>
      <c r="S334" s="240">
        <v>0</v>
      </c>
      <c r="T334" s="24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2" t="s">
        <v>292</v>
      </c>
      <c r="AT334" s="242" t="s">
        <v>155</v>
      </c>
      <c r="AU334" s="242" t="s">
        <v>87</v>
      </c>
      <c r="AY334" s="17" t="s">
        <v>126</v>
      </c>
      <c r="BE334" s="243">
        <f>IF(N334="základní",J334,0)</f>
        <v>0</v>
      </c>
      <c r="BF334" s="243">
        <f>IF(N334="snížená",J334,0)</f>
        <v>0</v>
      </c>
      <c r="BG334" s="243">
        <f>IF(N334="zákl. přenesená",J334,0)</f>
        <v>0</v>
      </c>
      <c r="BH334" s="243">
        <f>IF(N334="sníž. přenesená",J334,0)</f>
        <v>0</v>
      </c>
      <c r="BI334" s="243">
        <f>IF(N334="nulová",J334,0)</f>
        <v>0</v>
      </c>
      <c r="BJ334" s="17" t="s">
        <v>85</v>
      </c>
      <c r="BK334" s="243">
        <f>ROUND(I334*H334,2)</f>
        <v>0</v>
      </c>
      <c r="BL334" s="17" t="s">
        <v>287</v>
      </c>
      <c r="BM334" s="242" t="s">
        <v>569</v>
      </c>
    </row>
    <row r="335" spans="1:65" s="2" customFormat="1" ht="21.75" customHeight="1">
      <c r="A335" s="38"/>
      <c r="B335" s="39"/>
      <c r="C335" s="231" t="s">
        <v>376</v>
      </c>
      <c r="D335" s="231" t="s">
        <v>128</v>
      </c>
      <c r="E335" s="232" t="s">
        <v>570</v>
      </c>
      <c r="F335" s="233" t="s">
        <v>571</v>
      </c>
      <c r="G335" s="234" t="s">
        <v>240</v>
      </c>
      <c r="H335" s="235">
        <v>1</v>
      </c>
      <c r="I335" s="236"/>
      <c r="J335" s="237">
        <f>ROUND(I335*H335,2)</f>
        <v>0</v>
      </c>
      <c r="K335" s="233" t="s">
        <v>132</v>
      </c>
      <c r="L335" s="44"/>
      <c r="M335" s="238" t="s">
        <v>1</v>
      </c>
      <c r="N335" s="239" t="s">
        <v>42</v>
      </c>
      <c r="O335" s="91"/>
      <c r="P335" s="240">
        <f>O335*H335</f>
        <v>0</v>
      </c>
      <c r="Q335" s="240">
        <v>0</v>
      </c>
      <c r="R335" s="240">
        <f>Q335*H335</f>
        <v>0</v>
      </c>
      <c r="S335" s="240">
        <v>0</v>
      </c>
      <c r="T335" s="241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2" t="s">
        <v>287</v>
      </c>
      <c r="AT335" s="242" t="s">
        <v>128</v>
      </c>
      <c r="AU335" s="242" t="s">
        <v>87</v>
      </c>
      <c r="AY335" s="17" t="s">
        <v>126</v>
      </c>
      <c r="BE335" s="243">
        <f>IF(N335="základní",J335,0)</f>
        <v>0</v>
      </c>
      <c r="BF335" s="243">
        <f>IF(N335="snížená",J335,0)</f>
        <v>0</v>
      </c>
      <c r="BG335" s="243">
        <f>IF(N335="zákl. přenesená",J335,0)</f>
        <v>0</v>
      </c>
      <c r="BH335" s="243">
        <f>IF(N335="sníž. přenesená",J335,0)</f>
        <v>0</v>
      </c>
      <c r="BI335" s="243">
        <f>IF(N335="nulová",J335,0)</f>
        <v>0</v>
      </c>
      <c r="BJ335" s="17" t="s">
        <v>85</v>
      </c>
      <c r="BK335" s="243">
        <f>ROUND(I335*H335,2)</f>
        <v>0</v>
      </c>
      <c r="BL335" s="17" t="s">
        <v>287</v>
      </c>
      <c r="BM335" s="242" t="s">
        <v>572</v>
      </c>
    </row>
    <row r="336" spans="1:65" s="2" customFormat="1" ht="21.75" customHeight="1">
      <c r="A336" s="38"/>
      <c r="B336" s="39"/>
      <c r="C336" s="231" t="s">
        <v>573</v>
      </c>
      <c r="D336" s="231" t="s">
        <v>128</v>
      </c>
      <c r="E336" s="232" t="s">
        <v>574</v>
      </c>
      <c r="F336" s="233" t="s">
        <v>575</v>
      </c>
      <c r="G336" s="234" t="s">
        <v>240</v>
      </c>
      <c r="H336" s="235">
        <v>6</v>
      </c>
      <c r="I336" s="236"/>
      <c r="J336" s="237">
        <f>ROUND(I336*H336,2)</f>
        <v>0</v>
      </c>
      <c r="K336" s="233" t="s">
        <v>132</v>
      </c>
      <c r="L336" s="44"/>
      <c r="M336" s="238" t="s">
        <v>1</v>
      </c>
      <c r="N336" s="239" t="s">
        <v>42</v>
      </c>
      <c r="O336" s="91"/>
      <c r="P336" s="240">
        <f>O336*H336</f>
        <v>0</v>
      </c>
      <c r="Q336" s="240">
        <v>0</v>
      </c>
      <c r="R336" s="240">
        <f>Q336*H336</f>
        <v>0</v>
      </c>
      <c r="S336" s="240">
        <v>0</v>
      </c>
      <c r="T336" s="241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2" t="s">
        <v>287</v>
      </c>
      <c r="AT336" s="242" t="s">
        <v>128</v>
      </c>
      <c r="AU336" s="242" t="s">
        <v>87</v>
      </c>
      <c r="AY336" s="17" t="s">
        <v>126</v>
      </c>
      <c r="BE336" s="243">
        <f>IF(N336="základní",J336,0)</f>
        <v>0</v>
      </c>
      <c r="BF336" s="243">
        <f>IF(N336="snížená",J336,0)</f>
        <v>0</v>
      </c>
      <c r="BG336" s="243">
        <f>IF(N336="zákl. přenesená",J336,0)</f>
        <v>0</v>
      </c>
      <c r="BH336" s="243">
        <f>IF(N336="sníž. přenesená",J336,0)</f>
        <v>0</v>
      </c>
      <c r="BI336" s="243">
        <f>IF(N336="nulová",J336,0)</f>
        <v>0</v>
      </c>
      <c r="BJ336" s="17" t="s">
        <v>85</v>
      </c>
      <c r="BK336" s="243">
        <f>ROUND(I336*H336,2)</f>
        <v>0</v>
      </c>
      <c r="BL336" s="17" t="s">
        <v>287</v>
      </c>
      <c r="BM336" s="242" t="s">
        <v>576</v>
      </c>
    </row>
    <row r="337" spans="1:65" s="2" customFormat="1" ht="16.5" customHeight="1">
      <c r="A337" s="38"/>
      <c r="B337" s="39"/>
      <c r="C337" s="231" t="s">
        <v>380</v>
      </c>
      <c r="D337" s="231" t="s">
        <v>128</v>
      </c>
      <c r="E337" s="232" t="s">
        <v>577</v>
      </c>
      <c r="F337" s="233" t="s">
        <v>578</v>
      </c>
      <c r="G337" s="234" t="s">
        <v>240</v>
      </c>
      <c r="H337" s="235">
        <v>13</v>
      </c>
      <c r="I337" s="236"/>
      <c r="J337" s="237">
        <f>ROUND(I337*H337,2)</f>
        <v>0</v>
      </c>
      <c r="K337" s="233" t="s">
        <v>132</v>
      </c>
      <c r="L337" s="44"/>
      <c r="M337" s="238" t="s">
        <v>1</v>
      </c>
      <c r="N337" s="239" t="s">
        <v>42</v>
      </c>
      <c r="O337" s="91"/>
      <c r="P337" s="240">
        <f>O337*H337</f>
        <v>0</v>
      </c>
      <c r="Q337" s="240">
        <v>0</v>
      </c>
      <c r="R337" s="240">
        <f>Q337*H337</f>
        <v>0</v>
      </c>
      <c r="S337" s="240">
        <v>0</v>
      </c>
      <c r="T337" s="241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2" t="s">
        <v>287</v>
      </c>
      <c r="AT337" s="242" t="s">
        <v>128</v>
      </c>
      <c r="AU337" s="242" t="s">
        <v>87</v>
      </c>
      <c r="AY337" s="17" t="s">
        <v>126</v>
      </c>
      <c r="BE337" s="243">
        <f>IF(N337="základní",J337,0)</f>
        <v>0</v>
      </c>
      <c r="BF337" s="243">
        <f>IF(N337="snížená",J337,0)</f>
        <v>0</v>
      </c>
      <c r="BG337" s="243">
        <f>IF(N337="zákl. přenesená",J337,0)</f>
        <v>0</v>
      </c>
      <c r="BH337" s="243">
        <f>IF(N337="sníž. přenesená",J337,0)</f>
        <v>0</v>
      </c>
      <c r="BI337" s="243">
        <f>IF(N337="nulová",J337,0)</f>
        <v>0</v>
      </c>
      <c r="BJ337" s="17" t="s">
        <v>85</v>
      </c>
      <c r="BK337" s="243">
        <f>ROUND(I337*H337,2)</f>
        <v>0</v>
      </c>
      <c r="BL337" s="17" t="s">
        <v>287</v>
      </c>
      <c r="BM337" s="242" t="s">
        <v>579</v>
      </c>
    </row>
    <row r="338" spans="1:65" s="2" customFormat="1" ht="21.75" customHeight="1">
      <c r="A338" s="38"/>
      <c r="B338" s="39"/>
      <c r="C338" s="231" t="s">
        <v>580</v>
      </c>
      <c r="D338" s="231" t="s">
        <v>128</v>
      </c>
      <c r="E338" s="232" t="s">
        <v>581</v>
      </c>
      <c r="F338" s="233" t="s">
        <v>582</v>
      </c>
      <c r="G338" s="234" t="s">
        <v>240</v>
      </c>
      <c r="H338" s="235">
        <v>1</v>
      </c>
      <c r="I338" s="236"/>
      <c r="J338" s="237">
        <f>ROUND(I338*H338,2)</f>
        <v>0</v>
      </c>
      <c r="K338" s="233" t="s">
        <v>132</v>
      </c>
      <c r="L338" s="44"/>
      <c r="M338" s="238" t="s">
        <v>1</v>
      </c>
      <c r="N338" s="239" t="s">
        <v>42</v>
      </c>
      <c r="O338" s="91"/>
      <c r="P338" s="240">
        <f>O338*H338</f>
        <v>0</v>
      </c>
      <c r="Q338" s="240">
        <v>0</v>
      </c>
      <c r="R338" s="240">
        <f>Q338*H338</f>
        <v>0</v>
      </c>
      <c r="S338" s="240">
        <v>0</v>
      </c>
      <c r="T338" s="241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2" t="s">
        <v>287</v>
      </c>
      <c r="AT338" s="242" t="s">
        <v>128</v>
      </c>
      <c r="AU338" s="242" t="s">
        <v>87</v>
      </c>
      <c r="AY338" s="17" t="s">
        <v>126</v>
      </c>
      <c r="BE338" s="243">
        <f>IF(N338="základní",J338,0)</f>
        <v>0</v>
      </c>
      <c r="BF338" s="243">
        <f>IF(N338="snížená",J338,0)</f>
        <v>0</v>
      </c>
      <c r="BG338" s="243">
        <f>IF(N338="zákl. přenesená",J338,0)</f>
        <v>0</v>
      </c>
      <c r="BH338" s="243">
        <f>IF(N338="sníž. přenesená",J338,0)</f>
        <v>0</v>
      </c>
      <c r="BI338" s="243">
        <f>IF(N338="nulová",J338,0)</f>
        <v>0</v>
      </c>
      <c r="BJ338" s="17" t="s">
        <v>85</v>
      </c>
      <c r="BK338" s="243">
        <f>ROUND(I338*H338,2)</f>
        <v>0</v>
      </c>
      <c r="BL338" s="17" t="s">
        <v>287</v>
      </c>
      <c r="BM338" s="242" t="s">
        <v>583</v>
      </c>
    </row>
    <row r="339" spans="1:65" s="2" customFormat="1" ht="21.75" customHeight="1">
      <c r="A339" s="38"/>
      <c r="B339" s="39"/>
      <c r="C339" s="231" t="s">
        <v>384</v>
      </c>
      <c r="D339" s="231" t="s">
        <v>128</v>
      </c>
      <c r="E339" s="232" t="s">
        <v>584</v>
      </c>
      <c r="F339" s="233" t="s">
        <v>585</v>
      </c>
      <c r="G339" s="234" t="s">
        <v>240</v>
      </c>
      <c r="H339" s="235">
        <v>1</v>
      </c>
      <c r="I339" s="236"/>
      <c r="J339" s="237">
        <f>ROUND(I339*H339,2)</f>
        <v>0</v>
      </c>
      <c r="K339" s="233" t="s">
        <v>132</v>
      </c>
      <c r="L339" s="44"/>
      <c r="M339" s="238" t="s">
        <v>1</v>
      </c>
      <c r="N339" s="239" t="s">
        <v>42</v>
      </c>
      <c r="O339" s="91"/>
      <c r="P339" s="240">
        <f>O339*H339</f>
        <v>0</v>
      </c>
      <c r="Q339" s="240">
        <v>0</v>
      </c>
      <c r="R339" s="240">
        <f>Q339*H339</f>
        <v>0</v>
      </c>
      <c r="S339" s="240">
        <v>0</v>
      </c>
      <c r="T339" s="241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2" t="s">
        <v>287</v>
      </c>
      <c r="AT339" s="242" t="s">
        <v>128</v>
      </c>
      <c r="AU339" s="242" t="s">
        <v>87</v>
      </c>
      <c r="AY339" s="17" t="s">
        <v>126</v>
      </c>
      <c r="BE339" s="243">
        <f>IF(N339="základní",J339,0)</f>
        <v>0</v>
      </c>
      <c r="BF339" s="243">
        <f>IF(N339="snížená",J339,0)</f>
        <v>0</v>
      </c>
      <c r="BG339" s="243">
        <f>IF(N339="zákl. přenesená",J339,0)</f>
        <v>0</v>
      </c>
      <c r="BH339" s="243">
        <f>IF(N339="sníž. přenesená",J339,0)</f>
        <v>0</v>
      </c>
      <c r="BI339" s="243">
        <f>IF(N339="nulová",J339,0)</f>
        <v>0</v>
      </c>
      <c r="BJ339" s="17" t="s">
        <v>85</v>
      </c>
      <c r="BK339" s="243">
        <f>ROUND(I339*H339,2)</f>
        <v>0</v>
      </c>
      <c r="BL339" s="17" t="s">
        <v>287</v>
      </c>
      <c r="BM339" s="242" t="s">
        <v>586</v>
      </c>
    </row>
    <row r="340" spans="1:65" s="2" customFormat="1" ht="21.75" customHeight="1">
      <c r="A340" s="38"/>
      <c r="B340" s="39"/>
      <c r="C340" s="231" t="s">
        <v>587</v>
      </c>
      <c r="D340" s="231" t="s">
        <v>128</v>
      </c>
      <c r="E340" s="232" t="s">
        <v>588</v>
      </c>
      <c r="F340" s="233" t="s">
        <v>589</v>
      </c>
      <c r="G340" s="234" t="s">
        <v>240</v>
      </c>
      <c r="H340" s="235">
        <v>1</v>
      </c>
      <c r="I340" s="236"/>
      <c r="J340" s="237">
        <f>ROUND(I340*H340,2)</f>
        <v>0</v>
      </c>
      <c r="K340" s="233" t="s">
        <v>132</v>
      </c>
      <c r="L340" s="44"/>
      <c r="M340" s="238" t="s">
        <v>1</v>
      </c>
      <c r="N340" s="239" t="s">
        <v>42</v>
      </c>
      <c r="O340" s="91"/>
      <c r="P340" s="240">
        <f>O340*H340</f>
        <v>0</v>
      </c>
      <c r="Q340" s="240">
        <v>0</v>
      </c>
      <c r="R340" s="240">
        <f>Q340*H340</f>
        <v>0</v>
      </c>
      <c r="S340" s="240">
        <v>0</v>
      </c>
      <c r="T340" s="24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2" t="s">
        <v>287</v>
      </c>
      <c r="AT340" s="242" t="s">
        <v>128</v>
      </c>
      <c r="AU340" s="242" t="s">
        <v>87</v>
      </c>
      <c r="AY340" s="17" t="s">
        <v>126</v>
      </c>
      <c r="BE340" s="243">
        <f>IF(N340="základní",J340,0)</f>
        <v>0</v>
      </c>
      <c r="BF340" s="243">
        <f>IF(N340="snížená",J340,0)</f>
        <v>0</v>
      </c>
      <c r="BG340" s="243">
        <f>IF(N340="zákl. přenesená",J340,0)</f>
        <v>0</v>
      </c>
      <c r="BH340" s="243">
        <f>IF(N340="sníž. přenesená",J340,0)</f>
        <v>0</v>
      </c>
      <c r="BI340" s="243">
        <f>IF(N340="nulová",J340,0)</f>
        <v>0</v>
      </c>
      <c r="BJ340" s="17" t="s">
        <v>85</v>
      </c>
      <c r="BK340" s="243">
        <f>ROUND(I340*H340,2)</f>
        <v>0</v>
      </c>
      <c r="BL340" s="17" t="s">
        <v>287</v>
      </c>
      <c r="BM340" s="242" t="s">
        <v>590</v>
      </c>
    </row>
    <row r="341" spans="1:65" s="2" customFormat="1" ht="21.75" customHeight="1">
      <c r="A341" s="38"/>
      <c r="B341" s="39"/>
      <c r="C341" s="231" t="s">
        <v>387</v>
      </c>
      <c r="D341" s="231" t="s">
        <v>128</v>
      </c>
      <c r="E341" s="232" t="s">
        <v>591</v>
      </c>
      <c r="F341" s="233" t="s">
        <v>592</v>
      </c>
      <c r="G341" s="234" t="s">
        <v>240</v>
      </c>
      <c r="H341" s="235">
        <v>3</v>
      </c>
      <c r="I341" s="236"/>
      <c r="J341" s="237">
        <f>ROUND(I341*H341,2)</f>
        <v>0</v>
      </c>
      <c r="K341" s="233" t="s">
        <v>132</v>
      </c>
      <c r="L341" s="44"/>
      <c r="M341" s="238" t="s">
        <v>1</v>
      </c>
      <c r="N341" s="239" t="s">
        <v>42</v>
      </c>
      <c r="O341" s="91"/>
      <c r="P341" s="240">
        <f>O341*H341</f>
        <v>0</v>
      </c>
      <c r="Q341" s="240">
        <v>0</v>
      </c>
      <c r="R341" s="240">
        <f>Q341*H341</f>
        <v>0</v>
      </c>
      <c r="S341" s="240">
        <v>0</v>
      </c>
      <c r="T341" s="24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42" t="s">
        <v>287</v>
      </c>
      <c r="AT341" s="242" t="s">
        <v>128</v>
      </c>
      <c r="AU341" s="242" t="s">
        <v>87</v>
      </c>
      <c r="AY341" s="17" t="s">
        <v>126</v>
      </c>
      <c r="BE341" s="243">
        <f>IF(N341="základní",J341,0)</f>
        <v>0</v>
      </c>
      <c r="BF341" s="243">
        <f>IF(N341="snížená",J341,0)</f>
        <v>0</v>
      </c>
      <c r="BG341" s="243">
        <f>IF(N341="zákl. přenesená",J341,0)</f>
        <v>0</v>
      </c>
      <c r="BH341" s="243">
        <f>IF(N341="sníž. přenesená",J341,0)</f>
        <v>0</v>
      </c>
      <c r="BI341" s="243">
        <f>IF(N341="nulová",J341,0)</f>
        <v>0</v>
      </c>
      <c r="BJ341" s="17" t="s">
        <v>85</v>
      </c>
      <c r="BK341" s="243">
        <f>ROUND(I341*H341,2)</f>
        <v>0</v>
      </c>
      <c r="BL341" s="17" t="s">
        <v>287</v>
      </c>
      <c r="BM341" s="242" t="s">
        <v>593</v>
      </c>
    </row>
    <row r="342" spans="1:65" s="2" customFormat="1" ht="16.5" customHeight="1">
      <c r="A342" s="38"/>
      <c r="B342" s="39"/>
      <c r="C342" s="231" t="s">
        <v>594</v>
      </c>
      <c r="D342" s="231" t="s">
        <v>128</v>
      </c>
      <c r="E342" s="232" t="s">
        <v>595</v>
      </c>
      <c r="F342" s="233" t="s">
        <v>596</v>
      </c>
      <c r="G342" s="234" t="s">
        <v>240</v>
      </c>
      <c r="H342" s="235">
        <v>1</v>
      </c>
      <c r="I342" s="236"/>
      <c r="J342" s="237">
        <f>ROUND(I342*H342,2)</f>
        <v>0</v>
      </c>
      <c r="K342" s="233" t="s">
        <v>1</v>
      </c>
      <c r="L342" s="44"/>
      <c r="M342" s="238" t="s">
        <v>1</v>
      </c>
      <c r="N342" s="239" t="s">
        <v>42</v>
      </c>
      <c r="O342" s="91"/>
      <c r="P342" s="240">
        <f>O342*H342</f>
        <v>0</v>
      </c>
      <c r="Q342" s="240">
        <v>0</v>
      </c>
      <c r="R342" s="240">
        <f>Q342*H342</f>
        <v>0</v>
      </c>
      <c r="S342" s="240">
        <v>0</v>
      </c>
      <c r="T342" s="241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2" t="s">
        <v>287</v>
      </c>
      <c r="AT342" s="242" t="s">
        <v>128</v>
      </c>
      <c r="AU342" s="242" t="s">
        <v>87</v>
      </c>
      <c r="AY342" s="17" t="s">
        <v>126</v>
      </c>
      <c r="BE342" s="243">
        <f>IF(N342="základní",J342,0)</f>
        <v>0</v>
      </c>
      <c r="BF342" s="243">
        <f>IF(N342="snížená",J342,0)</f>
        <v>0</v>
      </c>
      <c r="BG342" s="243">
        <f>IF(N342="zákl. přenesená",J342,0)</f>
        <v>0</v>
      </c>
      <c r="BH342" s="243">
        <f>IF(N342="sníž. přenesená",J342,0)</f>
        <v>0</v>
      </c>
      <c r="BI342" s="243">
        <f>IF(N342="nulová",J342,0)</f>
        <v>0</v>
      </c>
      <c r="BJ342" s="17" t="s">
        <v>85</v>
      </c>
      <c r="BK342" s="243">
        <f>ROUND(I342*H342,2)</f>
        <v>0</v>
      </c>
      <c r="BL342" s="17" t="s">
        <v>287</v>
      </c>
      <c r="BM342" s="242" t="s">
        <v>597</v>
      </c>
    </row>
    <row r="343" spans="1:63" s="12" customFormat="1" ht="22.8" customHeight="1">
      <c r="A343" s="12"/>
      <c r="B343" s="215"/>
      <c r="C343" s="216"/>
      <c r="D343" s="217" t="s">
        <v>76</v>
      </c>
      <c r="E343" s="229" t="s">
        <v>598</v>
      </c>
      <c r="F343" s="229" t="s">
        <v>599</v>
      </c>
      <c r="G343" s="216"/>
      <c r="H343" s="216"/>
      <c r="I343" s="219"/>
      <c r="J343" s="230">
        <f>BK343</f>
        <v>0</v>
      </c>
      <c r="K343" s="216"/>
      <c r="L343" s="221"/>
      <c r="M343" s="222"/>
      <c r="N343" s="223"/>
      <c r="O343" s="223"/>
      <c r="P343" s="224">
        <f>SUM(P344:P393)</f>
        <v>0</v>
      </c>
      <c r="Q343" s="223"/>
      <c r="R343" s="224">
        <f>SUM(R344:R393)</f>
        <v>0</v>
      </c>
      <c r="S343" s="223"/>
      <c r="T343" s="225">
        <f>SUM(T344:T393)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26" t="s">
        <v>142</v>
      </c>
      <c r="AT343" s="227" t="s">
        <v>76</v>
      </c>
      <c r="AU343" s="227" t="s">
        <v>85</v>
      </c>
      <c r="AY343" s="226" t="s">
        <v>126</v>
      </c>
      <c r="BK343" s="228">
        <f>SUM(BK344:BK393)</f>
        <v>0</v>
      </c>
    </row>
    <row r="344" spans="1:65" s="2" customFormat="1" ht="16.5" customHeight="1">
      <c r="A344" s="38"/>
      <c r="B344" s="39"/>
      <c r="C344" s="231" t="s">
        <v>391</v>
      </c>
      <c r="D344" s="231" t="s">
        <v>128</v>
      </c>
      <c r="E344" s="232" t="s">
        <v>600</v>
      </c>
      <c r="F344" s="233" t="s">
        <v>601</v>
      </c>
      <c r="G344" s="234" t="s">
        <v>150</v>
      </c>
      <c r="H344" s="235">
        <v>166</v>
      </c>
      <c r="I344" s="236"/>
      <c r="J344" s="237">
        <f>ROUND(I344*H344,2)</f>
        <v>0</v>
      </c>
      <c r="K344" s="233" t="s">
        <v>132</v>
      </c>
      <c r="L344" s="44"/>
      <c r="M344" s="238" t="s">
        <v>1</v>
      </c>
      <c r="N344" s="239" t="s">
        <v>42</v>
      </c>
      <c r="O344" s="91"/>
      <c r="P344" s="240">
        <f>O344*H344</f>
        <v>0</v>
      </c>
      <c r="Q344" s="240">
        <v>0</v>
      </c>
      <c r="R344" s="240">
        <f>Q344*H344</f>
        <v>0</v>
      </c>
      <c r="S344" s="240">
        <v>0</v>
      </c>
      <c r="T344" s="241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2" t="s">
        <v>287</v>
      </c>
      <c r="AT344" s="242" t="s">
        <v>128</v>
      </c>
      <c r="AU344" s="242" t="s">
        <v>87</v>
      </c>
      <c r="AY344" s="17" t="s">
        <v>126</v>
      </c>
      <c r="BE344" s="243">
        <f>IF(N344="základní",J344,0)</f>
        <v>0</v>
      </c>
      <c r="BF344" s="243">
        <f>IF(N344="snížená",J344,0)</f>
        <v>0</v>
      </c>
      <c r="BG344" s="243">
        <f>IF(N344="zákl. přenesená",J344,0)</f>
        <v>0</v>
      </c>
      <c r="BH344" s="243">
        <f>IF(N344="sníž. přenesená",J344,0)</f>
        <v>0</v>
      </c>
      <c r="BI344" s="243">
        <f>IF(N344="nulová",J344,0)</f>
        <v>0</v>
      </c>
      <c r="BJ344" s="17" t="s">
        <v>85</v>
      </c>
      <c r="BK344" s="243">
        <f>ROUND(I344*H344,2)</f>
        <v>0</v>
      </c>
      <c r="BL344" s="17" t="s">
        <v>287</v>
      </c>
      <c r="BM344" s="242" t="s">
        <v>602</v>
      </c>
    </row>
    <row r="345" spans="1:51" s="13" customFormat="1" ht="12">
      <c r="A345" s="13"/>
      <c r="B345" s="244"/>
      <c r="C345" s="245"/>
      <c r="D345" s="246" t="s">
        <v>134</v>
      </c>
      <c r="E345" s="247" t="s">
        <v>1</v>
      </c>
      <c r="F345" s="248" t="s">
        <v>603</v>
      </c>
      <c r="G345" s="245"/>
      <c r="H345" s="249">
        <v>166</v>
      </c>
      <c r="I345" s="250"/>
      <c r="J345" s="245"/>
      <c r="K345" s="245"/>
      <c r="L345" s="251"/>
      <c r="M345" s="252"/>
      <c r="N345" s="253"/>
      <c r="O345" s="253"/>
      <c r="P345" s="253"/>
      <c r="Q345" s="253"/>
      <c r="R345" s="253"/>
      <c r="S345" s="253"/>
      <c r="T345" s="25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5" t="s">
        <v>134</v>
      </c>
      <c r="AU345" s="255" t="s">
        <v>87</v>
      </c>
      <c r="AV345" s="13" t="s">
        <v>87</v>
      </c>
      <c r="AW345" s="13" t="s">
        <v>34</v>
      </c>
      <c r="AX345" s="13" t="s">
        <v>77</v>
      </c>
      <c r="AY345" s="255" t="s">
        <v>126</v>
      </c>
    </row>
    <row r="346" spans="1:51" s="14" customFormat="1" ht="12">
      <c r="A346" s="14"/>
      <c r="B346" s="256"/>
      <c r="C346" s="257"/>
      <c r="D346" s="246" t="s">
        <v>134</v>
      </c>
      <c r="E346" s="258" t="s">
        <v>1</v>
      </c>
      <c r="F346" s="259" t="s">
        <v>137</v>
      </c>
      <c r="G346" s="257"/>
      <c r="H346" s="260">
        <v>166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6" t="s">
        <v>134</v>
      </c>
      <c r="AU346" s="266" t="s">
        <v>87</v>
      </c>
      <c r="AV346" s="14" t="s">
        <v>133</v>
      </c>
      <c r="AW346" s="14" t="s">
        <v>34</v>
      </c>
      <c r="AX346" s="14" t="s">
        <v>85</v>
      </c>
      <c r="AY346" s="266" t="s">
        <v>126</v>
      </c>
    </row>
    <row r="347" spans="1:65" s="2" customFormat="1" ht="21.75" customHeight="1">
      <c r="A347" s="38"/>
      <c r="B347" s="39"/>
      <c r="C347" s="231" t="s">
        <v>604</v>
      </c>
      <c r="D347" s="231" t="s">
        <v>128</v>
      </c>
      <c r="E347" s="232" t="s">
        <v>605</v>
      </c>
      <c r="F347" s="233" t="s">
        <v>606</v>
      </c>
      <c r="G347" s="234" t="s">
        <v>240</v>
      </c>
      <c r="H347" s="235">
        <v>9</v>
      </c>
      <c r="I347" s="236"/>
      <c r="J347" s="237">
        <f>ROUND(I347*H347,2)</f>
        <v>0</v>
      </c>
      <c r="K347" s="233" t="s">
        <v>132</v>
      </c>
      <c r="L347" s="44"/>
      <c r="M347" s="238" t="s">
        <v>1</v>
      </c>
      <c r="N347" s="239" t="s">
        <v>42</v>
      </c>
      <c r="O347" s="91"/>
      <c r="P347" s="240">
        <f>O347*H347</f>
        <v>0</v>
      </c>
      <c r="Q347" s="240">
        <v>0</v>
      </c>
      <c r="R347" s="240">
        <f>Q347*H347</f>
        <v>0</v>
      </c>
      <c r="S347" s="240">
        <v>0</v>
      </c>
      <c r="T347" s="24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2" t="s">
        <v>287</v>
      </c>
      <c r="AT347" s="242" t="s">
        <v>128</v>
      </c>
      <c r="AU347" s="242" t="s">
        <v>87</v>
      </c>
      <c r="AY347" s="17" t="s">
        <v>126</v>
      </c>
      <c r="BE347" s="243">
        <f>IF(N347="základní",J347,0)</f>
        <v>0</v>
      </c>
      <c r="BF347" s="243">
        <f>IF(N347="snížená",J347,0)</f>
        <v>0</v>
      </c>
      <c r="BG347" s="243">
        <f>IF(N347="zákl. přenesená",J347,0)</f>
        <v>0</v>
      </c>
      <c r="BH347" s="243">
        <f>IF(N347="sníž. přenesená",J347,0)</f>
        <v>0</v>
      </c>
      <c r="BI347" s="243">
        <f>IF(N347="nulová",J347,0)</f>
        <v>0</v>
      </c>
      <c r="BJ347" s="17" t="s">
        <v>85</v>
      </c>
      <c r="BK347" s="243">
        <f>ROUND(I347*H347,2)</f>
        <v>0</v>
      </c>
      <c r="BL347" s="17" t="s">
        <v>287</v>
      </c>
      <c r="BM347" s="242" t="s">
        <v>607</v>
      </c>
    </row>
    <row r="348" spans="1:65" s="2" customFormat="1" ht="16.5" customHeight="1">
      <c r="A348" s="38"/>
      <c r="B348" s="39"/>
      <c r="C348" s="231" t="s">
        <v>394</v>
      </c>
      <c r="D348" s="231" t="s">
        <v>128</v>
      </c>
      <c r="E348" s="232" t="s">
        <v>608</v>
      </c>
      <c r="F348" s="233" t="s">
        <v>609</v>
      </c>
      <c r="G348" s="234" t="s">
        <v>131</v>
      </c>
      <c r="H348" s="235">
        <v>10.26</v>
      </c>
      <c r="I348" s="236"/>
      <c r="J348" s="237">
        <f>ROUND(I348*H348,2)</f>
        <v>0</v>
      </c>
      <c r="K348" s="233" t="s">
        <v>1</v>
      </c>
      <c r="L348" s="44"/>
      <c r="M348" s="238" t="s">
        <v>1</v>
      </c>
      <c r="N348" s="239" t="s">
        <v>42</v>
      </c>
      <c r="O348" s="91"/>
      <c r="P348" s="240">
        <f>O348*H348</f>
        <v>0</v>
      </c>
      <c r="Q348" s="240">
        <v>0</v>
      </c>
      <c r="R348" s="240">
        <f>Q348*H348</f>
        <v>0</v>
      </c>
      <c r="S348" s="240">
        <v>0</v>
      </c>
      <c r="T348" s="241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2" t="s">
        <v>287</v>
      </c>
      <c r="AT348" s="242" t="s">
        <v>128</v>
      </c>
      <c r="AU348" s="242" t="s">
        <v>87</v>
      </c>
      <c r="AY348" s="17" t="s">
        <v>126</v>
      </c>
      <c r="BE348" s="243">
        <f>IF(N348="základní",J348,0)</f>
        <v>0</v>
      </c>
      <c r="BF348" s="243">
        <f>IF(N348="snížená",J348,0)</f>
        <v>0</v>
      </c>
      <c r="BG348" s="243">
        <f>IF(N348="zákl. přenesená",J348,0)</f>
        <v>0</v>
      </c>
      <c r="BH348" s="243">
        <f>IF(N348="sníž. přenesená",J348,0)</f>
        <v>0</v>
      </c>
      <c r="BI348" s="243">
        <f>IF(N348="nulová",J348,0)</f>
        <v>0</v>
      </c>
      <c r="BJ348" s="17" t="s">
        <v>85</v>
      </c>
      <c r="BK348" s="243">
        <f>ROUND(I348*H348,2)</f>
        <v>0</v>
      </c>
      <c r="BL348" s="17" t="s">
        <v>287</v>
      </c>
      <c r="BM348" s="242" t="s">
        <v>610</v>
      </c>
    </row>
    <row r="349" spans="1:51" s="13" customFormat="1" ht="12">
      <c r="A349" s="13"/>
      <c r="B349" s="244"/>
      <c r="C349" s="245"/>
      <c r="D349" s="246" t="s">
        <v>134</v>
      </c>
      <c r="E349" s="247" t="s">
        <v>1</v>
      </c>
      <c r="F349" s="248" t="s">
        <v>611</v>
      </c>
      <c r="G349" s="245"/>
      <c r="H349" s="249">
        <v>4.5</v>
      </c>
      <c r="I349" s="250"/>
      <c r="J349" s="245"/>
      <c r="K349" s="245"/>
      <c r="L349" s="251"/>
      <c r="M349" s="252"/>
      <c r="N349" s="253"/>
      <c r="O349" s="253"/>
      <c r="P349" s="253"/>
      <c r="Q349" s="253"/>
      <c r="R349" s="253"/>
      <c r="S349" s="253"/>
      <c r="T349" s="25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5" t="s">
        <v>134</v>
      </c>
      <c r="AU349" s="255" t="s">
        <v>87</v>
      </c>
      <c r="AV349" s="13" t="s">
        <v>87</v>
      </c>
      <c r="AW349" s="13" t="s">
        <v>34</v>
      </c>
      <c r="AX349" s="13" t="s">
        <v>77</v>
      </c>
      <c r="AY349" s="255" t="s">
        <v>126</v>
      </c>
    </row>
    <row r="350" spans="1:51" s="13" customFormat="1" ht="12">
      <c r="A350" s="13"/>
      <c r="B350" s="244"/>
      <c r="C350" s="245"/>
      <c r="D350" s="246" t="s">
        <v>134</v>
      </c>
      <c r="E350" s="247" t="s">
        <v>1</v>
      </c>
      <c r="F350" s="248" t="s">
        <v>612</v>
      </c>
      <c r="G350" s="245"/>
      <c r="H350" s="249">
        <v>5.76</v>
      </c>
      <c r="I350" s="250"/>
      <c r="J350" s="245"/>
      <c r="K350" s="245"/>
      <c r="L350" s="251"/>
      <c r="M350" s="252"/>
      <c r="N350" s="253"/>
      <c r="O350" s="253"/>
      <c r="P350" s="253"/>
      <c r="Q350" s="253"/>
      <c r="R350" s="253"/>
      <c r="S350" s="253"/>
      <c r="T350" s="25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5" t="s">
        <v>134</v>
      </c>
      <c r="AU350" s="255" t="s">
        <v>87</v>
      </c>
      <c r="AV350" s="13" t="s">
        <v>87</v>
      </c>
      <c r="AW350" s="13" t="s">
        <v>34</v>
      </c>
      <c r="AX350" s="13" t="s">
        <v>77</v>
      </c>
      <c r="AY350" s="255" t="s">
        <v>126</v>
      </c>
    </row>
    <row r="351" spans="1:51" s="14" customFormat="1" ht="12">
      <c r="A351" s="14"/>
      <c r="B351" s="256"/>
      <c r="C351" s="257"/>
      <c r="D351" s="246" t="s">
        <v>134</v>
      </c>
      <c r="E351" s="258" t="s">
        <v>1</v>
      </c>
      <c r="F351" s="259" t="s">
        <v>137</v>
      </c>
      <c r="G351" s="257"/>
      <c r="H351" s="260">
        <v>10.26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6" t="s">
        <v>134</v>
      </c>
      <c r="AU351" s="266" t="s">
        <v>87</v>
      </c>
      <c r="AV351" s="14" t="s">
        <v>133</v>
      </c>
      <c r="AW351" s="14" t="s">
        <v>34</v>
      </c>
      <c r="AX351" s="14" t="s">
        <v>85</v>
      </c>
      <c r="AY351" s="266" t="s">
        <v>126</v>
      </c>
    </row>
    <row r="352" spans="1:65" s="2" customFormat="1" ht="16.5" customHeight="1">
      <c r="A352" s="38"/>
      <c r="B352" s="39"/>
      <c r="C352" s="231" t="s">
        <v>613</v>
      </c>
      <c r="D352" s="231" t="s">
        <v>128</v>
      </c>
      <c r="E352" s="232" t="s">
        <v>614</v>
      </c>
      <c r="F352" s="233" t="s">
        <v>615</v>
      </c>
      <c r="G352" s="234" t="s">
        <v>140</v>
      </c>
      <c r="H352" s="235">
        <v>0.069</v>
      </c>
      <c r="I352" s="236"/>
      <c r="J352" s="237">
        <f>ROUND(I352*H352,2)</f>
        <v>0</v>
      </c>
      <c r="K352" s="233" t="s">
        <v>132</v>
      </c>
      <c r="L352" s="44"/>
      <c r="M352" s="238" t="s">
        <v>1</v>
      </c>
      <c r="N352" s="239" t="s">
        <v>42</v>
      </c>
      <c r="O352" s="91"/>
      <c r="P352" s="240">
        <f>O352*H352</f>
        <v>0</v>
      </c>
      <c r="Q352" s="240">
        <v>0</v>
      </c>
      <c r="R352" s="240">
        <f>Q352*H352</f>
        <v>0</v>
      </c>
      <c r="S352" s="240">
        <v>0</v>
      </c>
      <c r="T352" s="241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2" t="s">
        <v>287</v>
      </c>
      <c r="AT352" s="242" t="s">
        <v>128</v>
      </c>
      <c r="AU352" s="242" t="s">
        <v>87</v>
      </c>
      <c r="AY352" s="17" t="s">
        <v>126</v>
      </c>
      <c r="BE352" s="243">
        <f>IF(N352="základní",J352,0)</f>
        <v>0</v>
      </c>
      <c r="BF352" s="243">
        <f>IF(N352="snížená",J352,0)</f>
        <v>0</v>
      </c>
      <c r="BG352" s="243">
        <f>IF(N352="zákl. přenesená",J352,0)</f>
        <v>0</v>
      </c>
      <c r="BH352" s="243">
        <f>IF(N352="sníž. přenesená",J352,0)</f>
        <v>0</v>
      </c>
      <c r="BI352" s="243">
        <f>IF(N352="nulová",J352,0)</f>
        <v>0</v>
      </c>
      <c r="BJ352" s="17" t="s">
        <v>85</v>
      </c>
      <c r="BK352" s="243">
        <f>ROUND(I352*H352,2)</f>
        <v>0</v>
      </c>
      <c r="BL352" s="17" t="s">
        <v>287</v>
      </c>
      <c r="BM352" s="242" t="s">
        <v>616</v>
      </c>
    </row>
    <row r="353" spans="1:51" s="13" customFormat="1" ht="12">
      <c r="A353" s="13"/>
      <c r="B353" s="244"/>
      <c r="C353" s="245"/>
      <c r="D353" s="246" t="s">
        <v>134</v>
      </c>
      <c r="E353" s="247" t="s">
        <v>1</v>
      </c>
      <c r="F353" s="248" t="s">
        <v>617</v>
      </c>
      <c r="G353" s="245"/>
      <c r="H353" s="249">
        <v>0.069</v>
      </c>
      <c r="I353" s="250"/>
      <c r="J353" s="245"/>
      <c r="K353" s="245"/>
      <c r="L353" s="251"/>
      <c r="M353" s="252"/>
      <c r="N353" s="253"/>
      <c r="O353" s="253"/>
      <c r="P353" s="253"/>
      <c r="Q353" s="253"/>
      <c r="R353" s="253"/>
      <c r="S353" s="253"/>
      <c r="T353" s="25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5" t="s">
        <v>134</v>
      </c>
      <c r="AU353" s="255" t="s">
        <v>87</v>
      </c>
      <c r="AV353" s="13" t="s">
        <v>87</v>
      </c>
      <c r="AW353" s="13" t="s">
        <v>34</v>
      </c>
      <c r="AX353" s="13" t="s">
        <v>77</v>
      </c>
      <c r="AY353" s="255" t="s">
        <v>126</v>
      </c>
    </row>
    <row r="354" spans="1:51" s="14" customFormat="1" ht="12">
      <c r="A354" s="14"/>
      <c r="B354" s="256"/>
      <c r="C354" s="257"/>
      <c r="D354" s="246" t="s">
        <v>134</v>
      </c>
      <c r="E354" s="258" t="s">
        <v>1</v>
      </c>
      <c r="F354" s="259" t="s">
        <v>137</v>
      </c>
      <c r="G354" s="257"/>
      <c r="H354" s="260">
        <v>0.069</v>
      </c>
      <c r="I354" s="261"/>
      <c r="J354" s="257"/>
      <c r="K354" s="257"/>
      <c r="L354" s="262"/>
      <c r="M354" s="263"/>
      <c r="N354" s="264"/>
      <c r="O354" s="264"/>
      <c r="P354" s="264"/>
      <c r="Q354" s="264"/>
      <c r="R354" s="264"/>
      <c r="S354" s="264"/>
      <c r="T354" s="26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6" t="s">
        <v>134</v>
      </c>
      <c r="AU354" s="266" t="s">
        <v>87</v>
      </c>
      <c r="AV354" s="14" t="s">
        <v>133</v>
      </c>
      <c r="AW354" s="14" t="s">
        <v>34</v>
      </c>
      <c r="AX354" s="14" t="s">
        <v>85</v>
      </c>
      <c r="AY354" s="266" t="s">
        <v>126</v>
      </c>
    </row>
    <row r="355" spans="1:65" s="2" customFormat="1" ht="16.5" customHeight="1">
      <c r="A355" s="38"/>
      <c r="B355" s="39"/>
      <c r="C355" s="231" t="s">
        <v>399</v>
      </c>
      <c r="D355" s="231" t="s">
        <v>128</v>
      </c>
      <c r="E355" s="232" t="s">
        <v>618</v>
      </c>
      <c r="F355" s="233" t="s">
        <v>619</v>
      </c>
      <c r="G355" s="234" t="s">
        <v>131</v>
      </c>
      <c r="H355" s="235">
        <v>10.26</v>
      </c>
      <c r="I355" s="236"/>
      <c r="J355" s="237">
        <f>ROUND(I355*H355,2)</f>
        <v>0</v>
      </c>
      <c r="K355" s="233" t="s">
        <v>132</v>
      </c>
      <c r="L355" s="44"/>
      <c r="M355" s="238" t="s">
        <v>1</v>
      </c>
      <c r="N355" s="239" t="s">
        <v>42</v>
      </c>
      <c r="O355" s="91"/>
      <c r="P355" s="240">
        <f>O355*H355</f>
        <v>0</v>
      </c>
      <c r="Q355" s="240">
        <v>0</v>
      </c>
      <c r="R355" s="240">
        <f>Q355*H355</f>
        <v>0</v>
      </c>
      <c r="S355" s="240">
        <v>0</v>
      </c>
      <c r="T355" s="241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2" t="s">
        <v>287</v>
      </c>
      <c r="AT355" s="242" t="s">
        <v>128</v>
      </c>
      <c r="AU355" s="242" t="s">
        <v>87</v>
      </c>
      <c r="AY355" s="17" t="s">
        <v>126</v>
      </c>
      <c r="BE355" s="243">
        <f>IF(N355="základní",J355,0)</f>
        <v>0</v>
      </c>
      <c r="BF355" s="243">
        <f>IF(N355="snížená",J355,0)</f>
        <v>0</v>
      </c>
      <c r="BG355" s="243">
        <f>IF(N355="zákl. přenesená",J355,0)</f>
        <v>0</v>
      </c>
      <c r="BH355" s="243">
        <f>IF(N355="sníž. přenesená",J355,0)</f>
        <v>0</v>
      </c>
      <c r="BI355" s="243">
        <f>IF(N355="nulová",J355,0)</f>
        <v>0</v>
      </c>
      <c r="BJ355" s="17" t="s">
        <v>85</v>
      </c>
      <c r="BK355" s="243">
        <f>ROUND(I355*H355,2)</f>
        <v>0</v>
      </c>
      <c r="BL355" s="17" t="s">
        <v>287</v>
      </c>
      <c r="BM355" s="242" t="s">
        <v>620</v>
      </c>
    </row>
    <row r="356" spans="1:51" s="13" customFormat="1" ht="12">
      <c r="A356" s="13"/>
      <c r="B356" s="244"/>
      <c r="C356" s="245"/>
      <c r="D356" s="246" t="s">
        <v>134</v>
      </c>
      <c r="E356" s="247" t="s">
        <v>1</v>
      </c>
      <c r="F356" s="248" t="s">
        <v>621</v>
      </c>
      <c r="G356" s="245"/>
      <c r="H356" s="249">
        <v>5.76</v>
      </c>
      <c r="I356" s="250"/>
      <c r="J356" s="245"/>
      <c r="K356" s="245"/>
      <c r="L356" s="251"/>
      <c r="M356" s="252"/>
      <c r="N356" s="253"/>
      <c r="O356" s="253"/>
      <c r="P356" s="253"/>
      <c r="Q356" s="253"/>
      <c r="R356" s="253"/>
      <c r="S356" s="253"/>
      <c r="T356" s="25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5" t="s">
        <v>134</v>
      </c>
      <c r="AU356" s="255" t="s">
        <v>87</v>
      </c>
      <c r="AV356" s="13" t="s">
        <v>87</v>
      </c>
      <c r="AW356" s="13" t="s">
        <v>34</v>
      </c>
      <c r="AX356" s="13" t="s">
        <v>77</v>
      </c>
      <c r="AY356" s="255" t="s">
        <v>126</v>
      </c>
    </row>
    <row r="357" spans="1:51" s="13" customFormat="1" ht="12">
      <c r="A357" s="13"/>
      <c r="B357" s="244"/>
      <c r="C357" s="245"/>
      <c r="D357" s="246" t="s">
        <v>134</v>
      </c>
      <c r="E357" s="247" t="s">
        <v>1</v>
      </c>
      <c r="F357" s="248" t="s">
        <v>611</v>
      </c>
      <c r="G357" s="245"/>
      <c r="H357" s="249">
        <v>4.5</v>
      </c>
      <c r="I357" s="250"/>
      <c r="J357" s="245"/>
      <c r="K357" s="245"/>
      <c r="L357" s="251"/>
      <c r="M357" s="252"/>
      <c r="N357" s="253"/>
      <c r="O357" s="253"/>
      <c r="P357" s="253"/>
      <c r="Q357" s="253"/>
      <c r="R357" s="253"/>
      <c r="S357" s="253"/>
      <c r="T357" s="25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5" t="s">
        <v>134</v>
      </c>
      <c r="AU357" s="255" t="s">
        <v>87</v>
      </c>
      <c r="AV357" s="13" t="s">
        <v>87</v>
      </c>
      <c r="AW357" s="13" t="s">
        <v>34</v>
      </c>
      <c r="AX357" s="13" t="s">
        <v>77</v>
      </c>
      <c r="AY357" s="255" t="s">
        <v>126</v>
      </c>
    </row>
    <row r="358" spans="1:51" s="14" customFormat="1" ht="12">
      <c r="A358" s="14"/>
      <c r="B358" s="256"/>
      <c r="C358" s="257"/>
      <c r="D358" s="246" t="s">
        <v>134</v>
      </c>
      <c r="E358" s="258" t="s">
        <v>1</v>
      </c>
      <c r="F358" s="259" t="s">
        <v>137</v>
      </c>
      <c r="G358" s="257"/>
      <c r="H358" s="260">
        <v>10.26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6" t="s">
        <v>134</v>
      </c>
      <c r="AU358" s="266" t="s">
        <v>87</v>
      </c>
      <c r="AV358" s="14" t="s">
        <v>133</v>
      </c>
      <c r="AW358" s="14" t="s">
        <v>34</v>
      </c>
      <c r="AX358" s="14" t="s">
        <v>85</v>
      </c>
      <c r="AY358" s="266" t="s">
        <v>126</v>
      </c>
    </row>
    <row r="359" spans="1:65" s="2" customFormat="1" ht="21.75" customHeight="1">
      <c r="A359" s="38"/>
      <c r="B359" s="39"/>
      <c r="C359" s="231" t="s">
        <v>622</v>
      </c>
      <c r="D359" s="231" t="s">
        <v>128</v>
      </c>
      <c r="E359" s="232" t="s">
        <v>623</v>
      </c>
      <c r="F359" s="233" t="s">
        <v>624</v>
      </c>
      <c r="G359" s="234" t="s">
        <v>150</v>
      </c>
      <c r="H359" s="235">
        <v>46.8</v>
      </c>
      <c r="I359" s="236"/>
      <c r="J359" s="237">
        <f>ROUND(I359*H359,2)</f>
        <v>0</v>
      </c>
      <c r="K359" s="233" t="s">
        <v>132</v>
      </c>
      <c r="L359" s="44"/>
      <c r="M359" s="238" t="s">
        <v>1</v>
      </c>
      <c r="N359" s="239" t="s">
        <v>42</v>
      </c>
      <c r="O359" s="91"/>
      <c r="P359" s="240">
        <f>O359*H359</f>
        <v>0</v>
      </c>
      <c r="Q359" s="240">
        <v>0</v>
      </c>
      <c r="R359" s="240">
        <f>Q359*H359</f>
        <v>0</v>
      </c>
      <c r="S359" s="240">
        <v>0</v>
      </c>
      <c r="T359" s="241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2" t="s">
        <v>287</v>
      </c>
      <c r="AT359" s="242" t="s">
        <v>128</v>
      </c>
      <c r="AU359" s="242" t="s">
        <v>87</v>
      </c>
      <c r="AY359" s="17" t="s">
        <v>126</v>
      </c>
      <c r="BE359" s="243">
        <f>IF(N359="základní",J359,0)</f>
        <v>0</v>
      </c>
      <c r="BF359" s="243">
        <f>IF(N359="snížená",J359,0)</f>
        <v>0</v>
      </c>
      <c r="BG359" s="243">
        <f>IF(N359="zákl. přenesená",J359,0)</f>
        <v>0</v>
      </c>
      <c r="BH359" s="243">
        <f>IF(N359="sníž. přenesená",J359,0)</f>
        <v>0</v>
      </c>
      <c r="BI359" s="243">
        <f>IF(N359="nulová",J359,0)</f>
        <v>0</v>
      </c>
      <c r="BJ359" s="17" t="s">
        <v>85</v>
      </c>
      <c r="BK359" s="243">
        <f>ROUND(I359*H359,2)</f>
        <v>0</v>
      </c>
      <c r="BL359" s="17" t="s">
        <v>287</v>
      </c>
      <c r="BM359" s="242" t="s">
        <v>625</v>
      </c>
    </row>
    <row r="360" spans="1:51" s="13" customFormat="1" ht="12">
      <c r="A360" s="13"/>
      <c r="B360" s="244"/>
      <c r="C360" s="245"/>
      <c r="D360" s="246" t="s">
        <v>134</v>
      </c>
      <c r="E360" s="247" t="s">
        <v>1</v>
      </c>
      <c r="F360" s="248" t="s">
        <v>626</v>
      </c>
      <c r="G360" s="245"/>
      <c r="H360" s="249">
        <v>28.8</v>
      </c>
      <c r="I360" s="250"/>
      <c r="J360" s="245"/>
      <c r="K360" s="245"/>
      <c r="L360" s="251"/>
      <c r="M360" s="252"/>
      <c r="N360" s="253"/>
      <c r="O360" s="253"/>
      <c r="P360" s="253"/>
      <c r="Q360" s="253"/>
      <c r="R360" s="253"/>
      <c r="S360" s="253"/>
      <c r="T360" s="25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5" t="s">
        <v>134</v>
      </c>
      <c r="AU360" s="255" t="s">
        <v>87</v>
      </c>
      <c r="AV360" s="13" t="s">
        <v>87</v>
      </c>
      <c r="AW360" s="13" t="s">
        <v>34</v>
      </c>
      <c r="AX360" s="13" t="s">
        <v>77</v>
      </c>
      <c r="AY360" s="255" t="s">
        <v>126</v>
      </c>
    </row>
    <row r="361" spans="1:51" s="13" customFormat="1" ht="12">
      <c r="A361" s="13"/>
      <c r="B361" s="244"/>
      <c r="C361" s="245"/>
      <c r="D361" s="246" t="s">
        <v>134</v>
      </c>
      <c r="E361" s="247" t="s">
        <v>1</v>
      </c>
      <c r="F361" s="248" t="s">
        <v>627</v>
      </c>
      <c r="G361" s="245"/>
      <c r="H361" s="249">
        <v>18</v>
      </c>
      <c r="I361" s="250"/>
      <c r="J361" s="245"/>
      <c r="K361" s="245"/>
      <c r="L361" s="251"/>
      <c r="M361" s="252"/>
      <c r="N361" s="253"/>
      <c r="O361" s="253"/>
      <c r="P361" s="253"/>
      <c r="Q361" s="253"/>
      <c r="R361" s="253"/>
      <c r="S361" s="253"/>
      <c r="T361" s="25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5" t="s">
        <v>134</v>
      </c>
      <c r="AU361" s="255" t="s">
        <v>87</v>
      </c>
      <c r="AV361" s="13" t="s">
        <v>87</v>
      </c>
      <c r="AW361" s="13" t="s">
        <v>34</v>
      </c>
      <c r="AX361" s="13" t="s">
        <v>77</v>
      </c>
      <c r="AY361" s="255" t="s">
        <v>126</v>
      </c>
    </row>
    <row r="362" spans="1:51" s="14" customFormat="1" ht="12">
      <c r="A362" s="14"/>
      <c r="B362" s="256"/>
      <c r="C362" s="257"/>
      <c r="D362" s="246" t="s">
        <v>134</v>
      </c>
      <c r="E362" s="258" t="s">
        <v>1</v>
      </c>
      <c r="F362" s="259" t="s">
        <v>137</v>
      </c>
      <c r="G362" s="257"/>
      <c r="H362" s="260">
        <v>46.8</v>
      </c>
      <c r="I362" s="261"/>
      <c r="J362" s="257"/>
      <c r="K362" s="257"/>
      <c r="L362" s="262"/>
      <c r="M362" s="263"/>
      <c r="N362" s="264"/>
      <c r="O362" s="264"/>
      <c r="P362" s="264"/>
      <c r="Q362" s="264"/>
      <c r="R362" s="264"/>
      <c r="S362" s="264"/>
      <c r="T362" s="26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6" t="s">
        <v>134</v>
      </c>
      <c r="AU362" s="266" t="s">
        <v>87</v>
      </c>
      <c r="AV362" s="14" t="s">
        <v>133</v>
      </c>
      <c r="AW362" s="14" t="s">
        <v>34</v>
      </c>
      <c r="AX362" s="14" t="s">
        <v>85</v>
      </c>
      <c r="AY362" s="266" t="s">
        <v>126</v>
      </c>
    </row>
    <row r="363" spans="1:65" s="2" customFormat="1" ht="21.75" customHeight="1">
      <c r="A363" s="38"/>
      <c r="B363" s="39"/>
      <c r="C363" s="231" t="s">
        <v>403</v>
      </c>
      <c r="D363" s="231" t="s">
        <v>128</v>
      </c>
      <c r="E363" s="232" t="s">
        <v>628</v>
      </c>
      <c r="F363" s="233" t="s">
        <v>629</v>
      </c>
      <c r="G363" s="234" t="s">
        <v>150</v>
      </c>
      <c r="H363" s="235">
        <v>46.8</v>
      </c>
      <c r="I363" s="236"/>
      <c r="J363" s="237">
        <f>ROUND(I363*H363,2)</f>
        <v>0</v>
      </c>
      <c r="K363" s="233" t="s">
        <v>132</v>
      </c>
      <c r="L363" s="44"/>
      <c r="M363" s="238" t="s">
        <v>1</v>
      </c>
      <c r="N363" s="239" t="s">
        <v>42</v>
      </c>
      <c r="O363" s="91"/>
      <c r="P363" s="240">
        <f>O363*H363</f>
        <v>0</v>
      </c>
      <c r="Q363" s="240">
        <v>0</v>
      </c>
      <c r="R363" s="240">
        <f>Q363*H363</f>
        <v>0</v>
      </c>
      <c r="S363" s="240">
        <v>0</v>
      </c>
      <c r="T363" s="241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2" t="s">
        <v>287</v>
      </c>
      <c r="AT363" s="242" t="s">
        <v>128</v>
      </c>
      <c r="AU363" s="242" t="s">
        <v>87</v>
      </c>
      <c r="AY363" s="17" t="s">
        <v>126</v>
      </c>
      <c r="BE363" s="243">
        <f>IF(N363="základní",J363,0)</f>
        <v>0</v>
      </c>
      <c r="BF363" s="243">
        <f>IF(N363="snížená",J363,0)</f>
        <v>0</v>
      </c>
      <c r="BG363" s="243">
        <f>IF(N363="zákl. přenesená",J363,0)</f>
        <v>0</v>
      </c>
      <c r="BH363" s="243">
        <f>IF(N363="sníž. přenesená",J363,0)</f>
        <v>0</v>
      </c>
      <c r="BI363" s="243">
        <f>IF(N363="nulová",J363,0)</f>
        <v>0</v>
      </c>
      <c r="BJ363" s="17" t="s">
        <v>85</v>
      </c>
      <c r="BK363" s="243">
        <f>ROUND(I363*H363,2)</f>
        <v>0</v>
      </c>
      <c r="BL363" s="17" t="s">
        <v>287</v>
      </c>
      <c r="BM363" s="242" t="s">
        <v>630</v>
      </c>
    </row>
    <row r="364" spans="1:65" s="2" customFormat="1" ht="21.75" customHeight="1">
      <c r="A364" s="38"/>
      <c r="B364" s="39"/>
      <c r="C364" s="231" t="s">
        <v>631</v>
      </c>
      <c r="D364" s="231" t="s">
        <v>128</v>
      </c>
      <c r="E364" s="232" t="s">
        <v>632</v>
      </c>
      <c r="F364" s="233" t="s">
        <v>633</v>
      </c>
      <c r="G364" s="234" t="s">
        <v>213</v>
      </c>
      <c r="H364" s="235">
        <v>210</v>
      </c>
      <c r="I364" s="236"/>
      <c r="J364" s="237">
        <f>ROUND(I364*H364,2)</f>
        <v>0</v>
      </c>
      <c r="K364" s="233" t="s">
        <v>132</v>
      </c>
      <c r="L364" s="44"/>
      <c r="M364" s="238" t="s">
        <v>1</v>
      </c>
      <c r="N364" s="239" t="s">
        <v>42</v>
      </c>
      <c r="O364" s="91"/>
      <c r="P364" s="240">
        <f>O364*H364</f>
        <v>0</v>
      </c>
      <c r="Q364" s="240">
        <v>0</v>
      </c>
      <c r="R364" s="240">
        <f>Q364*H364</f>
        <v>0</v>
      </c>
      <c r="S364" s="240">
        <v>0</v>
      </c>
      <c r="T364" s="241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2" t="s">
        <v>287</v>
      </c>
      <c r="AT364" s="242" t="s">
        <v>128</v>
      </c>
      <c r="AU364" s="242" t="s">
        <v>87</v>
      </c>
      <c r="AY364" s="17" t="s">
        <v>126</v>
      </c>
      <c r="BE364" s="243">
        <f>IF(N364="základní",J364,0)</f>
        <v>0</v>
      </c>
      <c r="BF364" s="243">
        <f>IF(N364="snížená",J364,0)</f>
        <v>0</v>
      </c>
      <c r="BG364" s="243">
        <f>IF(N364="zákl. přenesená",J364,0)</f>
        <v>0</v>
      </c>
      <c r="BH364" s="243">
        <f>IF(N364="sníž. přenesená",J364,0)</f>
        <v>0</v>
      </c>
      <c r="BI364" s="243">
        <f>IF(N364="nulová",J364,0)</f>
        <v>0</v>
      </c>
      <c r="BJ364" s="17" t="s">
        <v>85</v>
      </c>
      <c r="BK364" s="243">
        <f>ROUND(I364*H364,2)</f>
        <v>0</v>
      </c>
      <c r="BL364" s="17" t="s">
        <v>287</v>
      </c>
      <c r="BM364" s="242" t="s">
        <v>634</v>
      </c>
    </row>
    <row r="365" spans="1:51" s="15" customFormat="1" ht="12">
      <c r="A365" s="15"/>
      <c r="B365" s="277"/>
      <c r="C365" s="278"/>
      <c r="D365" s="246" t="s">
        <v>134</v>
      </c>
      <c r="E365" s="279" t="s">
        <v>1</v>
      </c>
      <c r="F365" s="280" t="s">
        <v>635</v>
      </c>
      <c r="G365" s="278"/>
      <c r="H365" s="279" t="s">
        <v>1</v>
      </c>
      <c r="I365" s="281"/>
      <c r="J365" s="278"/>
      <c r="K365" s="278"/>
      <c r="L365" s="282"/>
      <c r="M365" s="283"/>
      <c r="N365" s="284"/>
      <c r="O365" s="284"/>
      <c r="P365" s="284"/>
      <c r="Q365" s="284"/>
      <c r="R365" s="284"/>
      <c r="S365" s="284"/>
      <c r="T365" s="28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86" t="s">
        <v>134</v>
      </c>
      <c r="AU365" s="286" t="s">
        <v>87</v>
      </c>
      <c r="AV365" s="15" t="s">
        <v>85</v>
      </c>
      <c r="AW365" s="15" t="s">
        <v>34</v>
      </c>
      <c r="AX365" s="15" t="s">
        <v>77</v>
      </c>
      <c r="AY365" s="286" t="s">
        <v>126</v>
      </c>
    </row>
    <row r="366" spans="1:51" s="13" customFormat="1" ht="12">
      <c r="A366" s="13"/>
      <c r="B366" s="244"/>
      <c r="C366" s="245"/>
      <c r="D366" s="246" t="s">
        <v>134</v>
      </c>
      <c r="E366" s="247" t="s">
        <v>1</v>
      </c>
      <c r="F366" s="248" t="s">
        <v>636</v>
      </c>
      <c r="G366" s="245"/>
      <c r="H366" s="249">
        <v>210</v>
      </c>
      <c r="I366" s="250"/>
      <c r="J366" s="245"/>
      <c r="K366" s="245"/>
      <c r="L366" s="251"/>
      <c r="M366" s="252"/>
      <c r="N366" s="253"/>
      <c r="O366" s="253"/>
      <c r="P366" s="253"/>
      <c r="Q366" s="253"/>
      <c r="R366" s="253"/>
      <c r="S366" s="253"/>
      <c r="T366" s="25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5" t="s">
        <v>134</v>
      </c>
      <c r="AU366" s="255" t="s">
        <v>87</v>
      </c>
      <c r="AV366" s="13" t="s">
        <v>87</v>
      </c>
      <c r="AW366" s="13" t="s">
        <v>34</v>
      </c>
      <c r="AX366" s="13" t="s">
        <v>77</v>
      </c>
      <c r="AY366" s="255" t="s">
        <v>126</v>
      </c>
    </row>
    <row r="367" spans="1:51" s="14" customFormat="1" ht="12">
      <c r="A367" s="14"/>
      <c r="B367" s="256"/>
      <c r="C367" s="257"/>
      <c r="D367" s="246" t="s">
        <v>134</v>
      </c>
      <c r="E367" s="258" t="s">
        <v>1</v>
      </c>
      <c r="F367" s="259" t="s">
        <v>137</v>
      </c>
      <c r="G367" s="257"/>
      <c r="H367" s="260">
        <v>210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6" t="s">
        <v>134</v>
      </c>
      <c r="AU367" s="266" t="s">
        <v>87</v>
      </c>
      <c r="AV367" s="14" t="s">
        <v>133</v>
      </c>
      <c r="AW367" s="14" t="s">
        <v>34</v>
      </c>
      <c r="AX367" s="14" t="s">
        <v>85</v>
      </c>
      <c r="AY367" s="266" t="s">
        <v>126</v>
      </c>
    </row>
    <row r="368" spans="1:65" s="2" customFormat="1" ht="21.75" customHeight="1">
      <c r="A368" s="38"/>
      <c r="B368" s="39"/>
      <c r="C368" s="231" t="s">
        <v>408</v>
      </c>
      <c r="D368" s="231" t="s">
        <v>128</v>
      </c>
      <c r="E368" s="232" t="s">
        <v>637</v>
      </c>
      <c r="F368" s="233" t="s">
        <v>638</v>
      </c>
      <c r="G368" s="234" t="s">
        <v>213</v>
      </c>
      <c r="H368" s="235">
        <v>210</v>
      </c>
      <c r="I368" s="236"/>
      <c r="J368" s="237">
        <f>ROUND(I368*H368,2)</f>
        <v>0</v>
      </c>
      <c r="K368" s="233" t="s">
        <v>132</v>
      </c>
      <c r="L368" s="44"/>
      <c r="M368" s="238" t="s">
        <v>1</v>
      </c>
      <c r="N368" s="239" t="s">
        <v>42</v>
      </c>
      <c r="O368" s="91"/>
      <c r="P368" s="240">
        <f>O368*H368</f>
        <v>0</v>
      </c>
      <c r="Q368" s="240">
        <v>0</v>
      </c>
      <c r="R368" s="240">
        <f>Q368*H368</f>
        <v>0</v>
      </c>
      <c r="S368" s="240">
        <v>0</v>
      </c>
      <c r="T368" s="241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2" t="s">
        <v>287</v>
      </c>
      <c r="AT368" s="242" t="s">
        <v>128</v>
      </c>
      <c r="AU368" s="242" t="s">
        <v>87</v>
      </c>
      <c r="AY368" s="17" t="s">
        <v>126</v>
      </c>
      <c r="BE368" s="243">
        <f>IF(N368="základní",J368,0)</f>
        <v>0</v>
      </c>
      <c r="BF368" s="243">
        <f>IF(N368="snížená",J368,0)</f>
        <v>0</v>
      </c>
      <c r="BG368" s="243">
        <f>IF(N368="zákl. přenesená",J368,0)</f>
        <v>0</v>
      </c>
      <c r="BH368" s="243">
        <f>IF(N368="sníž. přenesená",J368,0)</f>
        <v>0</v>
      </c>
      <c r="BI368" s="243">
        <f>IF(N368="nulová",J368,0)</f>
        <v>0</v>
      </c>
      <c r="BJ368" s="17" t="s">
        <v>85</v>
      </c>
      <c r="BK368" s="243">
        <f>ROUND(I368*H368,2)</f>
        <v>0</v>
      </c>
      <c r="BL368" s="17" t="s">
        <v>287</v>
      </c>
      <c r="BM368" s="242" t="s">
        <v>639</v>
      </c>
    </row>
    <row r="369" spans="1:65" s="2" customFormat="1" ht="21.75" customHeight="1">
      <c r="A369" s="38"/>
      <c r="B369" s="39"/>
      <c r="C369" s="231" t="s">
        <v>640</v>
      </c>
      <c r="D369" s="231" t="s">
        <v>128</v>
      </c>
      <c r="E369" s="232" t="s">
        <v>641</v>
      </c>
      <c r="F369" s="233" t="s">
        <v>642</v>
      </c>
      <c r="G369" s="234" t="s">
        <v>240</v>
      </c>
      <c r="H369" s="235">
        <v>8</v>
      </c>
      <c r="I369" s="236"/>
      <c r="J369" s="237">
        <f>ROUND(I369*H369,2)</f>
        <v>0</v>
      </c>
      <c r="K369" s="233" t="s">
        <v>132</v>
      </c>
      <c r="L369" s="44"/>
      <c r="M369" s="238" t="s">
        <v>1</v>
      </c>
      <c r="N369" s="239" t="s">
        <v>42</v>
      </c>
      <c r="O369" s="91"/>
      <c r="P369" s="240">
        <f>O369*H369</f>
        <v>0</v>
      </c>
      <c r="Q369" s="240">
        <v>0</v>
      </c>
      <c r="R369" s="240">
        <f>Q369*H369</f>
        <v>0</v>
      </c>
      <c r="S369" s="240">
        <v>0</v>
      </c>
      <c r="T369" s="241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2" t="s">
        <v>287</v>
      </c>
      <c r="AT369" s="242" t="s">
        <v>128</v>
      </c>
      <c r="AU369" s="242" t="s">
        <v>87</v>
      </c>
      <c r="AY369" s="17" t="s">
        <v>126</v>
      </c>
      <c r="BE369" s="243">
        <f>IF(N369="základní",J369,0)</f>
        <v>0</v>
      </c>
      <c r="BF369" s="243">
        <f>IF(N369="snížená",J369,0)</f>
        <v>0</v>
      </c>
      <c r="BG369" s="243">
        <f>IF(N369="zákl. přenesená",J369,0)</f>
        <v>0</v>
      </c>
      <c r="BH369" s="243">
        <f>IF(N369="sníž. přenesená",J369,0)</f>
        <v>0</v>
      </c>
      <c r="BI369" s="243">
        <f>IF(N369="nulová",J369,0)</f>
        <v>0</v>
      </c>
      <c r="BJ369" s="17" t="s">
        <v>85</v>
      </c>
      <c r="BK369" s="243">
        <f>ROUND(I369*H369,2)</f>
        <v>0</v>
      </c>
      <c r="BL369" s="17" t="s">
        <v>287</v>
      </c>
      <c r="BM369" s="242" t="s">
        <v>643</v>
      </c>
    </row>
    <row r="370" spans="1:65" s="2" customFormat="1" ht="21.75" customHeight="1">
      <c r="A370" s="38"/>
      <c r="B370" s="39"/>
      <c r="C370" s="231" t="s">
        <v>411</v>
      </c>
      <c r="D370" s="231" t="s">
        <v>128</v>
      </c>
      <c r="E370" s="232" t="s">
        <v>644</v>
      </c>
      <c r="F370" s="233" t="s">
        <v>645</v>
      </c>
      <c r="G370" s="234" t="s">
        <v>213</v>
      </c>
      <c r="H370" s="235">
        <v>40</v>
      </c>
      <c r="I370" s="236"/>
      <c r="J370" s="237">
        <f>ROUND(I370*H370,2)</f>
        <v>0</v>
      </c>
      <c r="K370" s="233" t="s">
        <v>132</v>
      </c>
      <c r="L370" s="44"/>
      <c r="M370" s="238" t="s">
        <v>1</v>
      </c>
      <c r="N370" s="239" t="s">
        <v>42</v>
      </c>
      <c r="O370" s="91"/>
      <c r="P370" s="240">
        <f>O370*H370</f>
        <v>0</v>
      </c>
      <c r="Q370" s="240">
        <v>0</v>
      </c>
      <c r="R370" s="240">
        <f>Q370*H370</f>
        <v>0</v>
      </c>
      <c r="S370" s="240">
        <v>0</v>
      </c>
      <c r="T370" s="241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2" t="s">
        <v>287</v>
      </c>
      <c r="AT370" s="242" t="s">
        <v>128</v>
      </c>
      <c r="AU370" s="242" t="s">
        <v>87</v>
      </c>
      <c r="AY370" s="17" t="s">
        <v>126</v>
      </c>
      <c r="BE370" s="243">
        <f>IF(N370="základní",J370,0)</f>
        <v>0</v>
      </c>
      <c r="BF370" s="243">
        <f>IF(N370="snížená",J370,0)</f>
        <v>0</v>
      </c>
      <c r="BG370" s="243">
        <f>IF(N370="zákl. přenesená",J370,0)</f>
        <v>0</v>
      </c>
      <c r="BH370" s="243">
        <f>IF(N370="sníž. přenesená",J370,0)</f>
        <v>0</v>
      </c>
      <c r="BI370" s="243">
        <f>IF(N370="nulová",J370,0)</f>
        <v>0</v>
      </c>
      <c r="BJ370" s="17" t="s">
        <v>85</v>
      </c>
      <c r="BK370" s="243">
        <f>ROUND(I370*H370,2)</f>
        <v>0</v>
      </c>
      <c r="BL370" s="17" t="s">
        <v>287</v>
      </c>
      <c r="BM370" s="242" t="s">
        <v>646</v>
      </c>
    </row>
    <row r="371" spans="1:65" s="2" customFormat="1" ht="16.5" customHeight="1">
      <c r="A371" s="38"/>
      <c r="B371" s="39"/>
      <c r="C371" s="231" t="s">
        <v>647</v>
      </c>
      <c r="D371" s="231" t="s">
        <v>128</v>
      </c>
      <c r="E371" s="232" t="s">
        <v>648</v>
      </c>
      <c r="F371" s="233" t="s">
        <v>649</v>
      </c>
      <c r="G371" s="234" t="s">
        <v>213</v>
      </c>
      <c r="H371" s="235">
        <v>212</v>
      </c>
      <c r="I371" s="236"/>
      <c r="J371" s="237">
        <f>ROUND(I371*H371,2)</f>
        <v>0</v>
      </c>
      <c r="K371" s="233" t="s">
        <v>132</v>
      </c>
      <c r="L371" s="44"/>
      <c r="M371" s="238" t="s">
        <v>1</v>
      </c>
      <c r="N371" s="239" t="s">
        <v>42</v>
      </c>
      <c r="O371" s="91"/>
      <c r="P371" s="240">
        <f>O371*H371</f>
        <v>0</v>
      </c>
      <c r="Q371" s="240">
        <v>0</v>
      </c>
      <c r="R371" s="240">
        <f>Q371*H371</f>
        <v>0</v>
      </c>
      <c r="S371" s="240">
        <v>0</v>
      </c>
      <c r="T371" s="241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2" t="s">
        <v>287</v>
      </c>
      <c r="AT371" s="242" t="s">
        <v>128</v>
      </c>
      <c r="AU371" s="242" t="s">
        <v>87</v>
      </c>
      <c r="AY371" s="17" t="s">
        <v>126</v>
      </c>
      <c r="BE371" s="243">
        <f>IF(N371="základní",J371,0)</f>
        <v>0</v>
      </c>
      <c r="BF371" s="243">
        <f>IF(N371="snížená",J371,0)</f>
        <v>0</v>
      </c>
      <c r="BG371" s="243">
        <f>IF(N371="zákl. přenesená",J371,0)</f>
        <v>0</v>
      </c>
      <c r="BH371" s="243">
        <f>IF(N371="sníž. přenesená",J371,0)</f>
        <v>0</v>
      </c>
      <c r="BI371" s="243">
        <f>IF(N371="nulová",J371,0)</f>
        <v>0</v>
      </c>
      <c r="BJ371" s="17" t="s">
        <v>85</v>
      </c>
      <c r="BK371" s="243">
        <f>ROUND(I371*H371,2)</f>
        <v>0</v>
      </c>
      <c r="BL371" s="17" t="s">
        <v>287</v>
      </c>
      <c r="BM371" s="242" t="s">
        <v>650</v>
      </c>
    </row>
    <row r="372" spans="1:51" s="13" customFormat="1" ht="12">
      <c r="A372" s="13"/>
      <c r="B372" s="244"/>
      <c r="C372" s="245"/>
      <c r="D372" s="246" t="s">
        <v>134</v>
      </c>
      <c r="E372" s="247" t="s">
        <v>1</v>
      </c>
      <c r="F372" s="248" t="s">
        <v>651</v>
      </c>
      <c r="G372" s="245"/>
      <c r="H372" s="249">
        <v>212</v>
      </c>
      <c r="I372" s="250"/>
      <c r="J372" s="245"/>
      <c r="K372" s="245"/>
      <c r="L372" s="251"/>
      <c r="M372" s="252"/>
      <c r="N372" s="253"/>
      <c r="O372" s="253"/>
      <c r="P372" s="253"/>
      <c r="Q372" s="253"/>
      <c r="R372" s="253"/>
      <c r="S372" s="253"/>
      <c r="T372" s="25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5" t="s">
        <v>134</v>
      </c>
      <c r="AU372" s="255" t="s">
        <v>87</v>
      </c>
      <c r="AV372" s="13" t="s">
        <v>87</v>
      </c>
      <c r="AW372" s="13" t="s">
        <v>34</v>
      </c>
      <c r="AX372" s="13" t="s">
        <v>77</v>
      </c>
      <c r="AY372" s="255" t="s">
        <v>126</v>
      </c>
    </row>
    <row r="373" spans="1:51" s="14" customFormat="1" ht="12">
      <c r="A373" s="14"/>
      <c r="B373" s="256"/>
      <c r="C373" s="257"/>
      <c r="D373" s="246" t="s">
        <v>134</v>
      </c>
      <c r="E373" s="258" t="s">
        <v>1</v>
      </c>
      <c r="F373" s="259" t="s">
        <v>137</v>
      </c>
      <c r="G373" s="257"/>
      <c r="H373" s="260">
        <v>212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6" t="s">
        <v>134</v>
      </c>
      <c r="AU373" s="266" t="s">
        <v>87</v>
      </c>
      <c r="AV373" s="14" t="s">
        <v>133</v>
      </c>
      <c r="AW373" s="14" t="s">
        <v>34</v>
      </c>
      <c r="AX373" s="14" t="s">
        <v>85</v>
      </c>
      <c r="AY373" s="266" t="s">
        <v>126</v>
      </c>
    </row>
    <row r="374" spans="1:65" s="2" customFormat="1" ht="16.5" customHeight="1">
      <c r="A374" s="38"/>
      <c r="B374" s="39"/>
      <c r="C374" s="231" t="s">
        <v>415</v>
      </c>
      <c r="D374" s="231" t="s">
        <v>128</v>
      </c>
      <c r="E374" s="232" t="s">
        <v>652</v>
      </c>
      <c r="F374" s="233" t="s">
        <v>653</v>
      </c>
      <c r="G374" s="234" t="s">
        <v>213</v>
      </c>
      <c r="H374" s="235">
        <v>79</v>
      </c>
      <c r="I374" s="236"/>
      <c r="J374" s="237">
        <f>ROUND(I374*H374,2)</f>
        <v>0</v>
      </c>
      <c r="K374" s="233" t="s">
        <v>1</v>
      </c>
      <c r="L374" s="44"/>
      <c r="M374" s="238" t="s">
        <v>1</v>
      </c>
      <c r="N374" s="239" t="s">
        <v>42</v>
      </c>
      <c r="O374" s="91"/>
      <c r="P374" s="240">
        <f>O374*H374</f>
        <v>0</v>
      </c>
      <c r="Q374" s="240">
        <v>0</v>
      </c>
      <c r="R374" s="240">
        <f>Q374*H374</f>
        <v>0</v>
      </c>
      <c r="S374" s="240">
        <v>0</v>
      </c>
      <c r="T374" s="241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2" t="s">
        <v>287</v>
      </c>
      <c r="AT374" s="242" t="s">
        <v>128</v>
      </c>
      <c r="AU374" s="242" t="s">
        <v>87</v>
      </c>
      <c r="AY374" s="17" t="s">
        <v>126</v>
      </c>
      <c r="BE374" s="243">
        <f>IF(N374="základní",J374,0)</f>
        <v>0</v>
      </c>
      <c r="BF374" s="243">
        <f>IF(N374="snížená",J374,0)</f>
        <v>0</v>
      </c>
      <c r="BG374" s="243">
        <f>IF(N374="zákl. přenesená",J374,0)</f>
        <v>0</v>
      </c>
      <c r="BH374" s="243">
        <f>IF(N374="sníž. přenesená",J374,0)</f>
        <v>0</v>
      </c>
      <c r="BI374" s="243">
        <f>IF(N374="nulová",J374,0)</f>
        <v>0</v>
      </c>
      <c r="BJ374" s="17" t="s">
        <v>85</v>
      </c>
      <c r="BK374" s="243">
        <f>ROUND(I374*H374,2)</f>
        <v>0</v>
      </c>
      <c r="BL374" s="17" t="s">
        <v>287</v>
      </c>
      <c r="BM374" s="242" t="s">
        <v>654</v>
      </c>
    </row>
    <row r="375" spans="1:51" s="13" customFormat="1" ht="12">
      <c r="A375" s="13"/>
      <c r="B375" s="244"/>
      <c r="C375" s="245"/>
      <c r="D375" s="246" t="s">
        <v>134</v>
      </c>
      <c r="E375" s="247" t="s">
        <v>1</v>
      </c>
      <c r="F375" s="248" t="s">
        <v>655</v>
      </c>
      <c r="G375" s="245"/>
      <c r="H375" s="249">
        <v>79</v>
      </c>
      <c r="I375" s="250"/>
      <c r="J375" s="245"/>
      <c r="K375" s="245"/>
      <c r="L375" s="251"/>
      <c r="M375" s="252"/>
      <c r="N375" s="253"/>
      <c r="O375" s="253"/>
      <c r="P375" s="253"/>
      <c r="Q375" s="253"/>
      <c r="R375" s="253"/>
      <c r="S375" s="253"/>
      <c r="T375" s="25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5" t="s">
        <v>134</v>
      </c>
      <c r="AU375" s="255" t="s">
        <v>87</v>
      </c>
      <c r="AV375" s="13" t="s">
        <v>87</v>
      </c>
      <c r="AW375" s="13" t="s">
        <v>34</v>
      </c>
      <c r="AX375" s="13" t="s">
        <v>77</v>
      </c>
      <c r="AY375" s="255" t="s">
        <v>126</v>
      </c>
    </row>
    <row r="376" spans="1:51" s="14" customFormat="1" ht="12">
      <c r="A376" s="14"/>
      <c r="B376" s="256"/>
      <c r="C376" s="257"/>
      <c r="D376" s="246" t="s">
        <v>134</v>
      </c>
      <c r="E376" s="258" t="s">
        <v>1</v>
      </c>
      <c r="F376" s="259" t="s">
        <v>137</v>
      </c>
      <c r="G376" s="257"/>
      <c r="H376" s="260">
        <v>79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6" t="s">
        <v>134</v>
      </c>
      <c r="AU376" s="266" t="s">
        <v>87</v>
      </c>
      <c r="AV376" s="14" t="s">
        <v>133</v>
      </c>
      <c r="AW376" s="14" t="s">
        <v>34</v>
      </c>
      <c r="AX376" s="14" t="s">
        <v>85</v>
      </c>
      <c r="AY376" s="266" t="s">
        <v>126</v>
      </c>
    </row>
    <row r="377" spans="1:65" s="2" customFormat="1" ht="21.75" customHeight="1">
      <c r="A377" s="38"/>
      <c r="B377" s="39"/>
      <c r="C377" s="231" t="s">
        <v>656</v>
      </c>
      <c r="D377" s="231" t="s">
        <v>128</v>
      </c>
      <c r="E377" s="232" t="s">
        <v>657</v>
      </c>
      <c r="F377" s="233" t="s">
        <v>658</v>
      </c>
      <c r="G377" s="234" t="s">
        <v>213</v>
      </c>
      <c r="H377" s="235">
        <v>60</v>
      </c>
      <c r="I377" s="236"/>
      <c r="J377" s="237">
        <f>ROUND(I377*H377,2)</f>
        <v>0</v>
      </c>
      <c r="K377" s="233" t="s">
        <v>132</v>
      </c>
      <c r="L377" s="44"/>
      <c r="M377" s="238" t="s">
        <v>1</v>
      </c>
      <c r="N377" s="239" t="s">
        <v>42</v>
      </c>
      <c r="O377" s="91"/>
      <c r="P377" s="240">
        <f>O377*H377</f>
        <v>0</v>
      </c>
      <c r="Q377" s="240">
        <v>0</v>
      </c>
      <c r="R377" s="240">
        <f>Q377*H377</f>
        <v>0</v>
      </c>
      <c r="S377" s="240">
        <v>0</v>
      </c>
      <c r="T377" s="24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2" t="s">
        <v>287</v>
      </c>
      <c r="AT377" s="242" t="s">
        <v>128</v>
      </c>
      <c r="AU377" s="242" t="s">
        <v>87</v>
      </c>
      <c r="AY377" s="17" t="s">
        <v>126</v>
      </c>
      <c r="BE377" s="243">
        <f>IF(N377="základní",J377,0)</f>
        <v>0</v>
      </c>
      <c r="BF377" s="243">
        <f>IF(N377="snížená",J377,0)</f>
        <v>0</v>
      </c>
      <c r="BG377" s="243">
        <f>IF(N377="zákl. přenesená",J377,0)</f>
        <v>0</v>
      </c>
      <c r="BH377" s="243">
        <f>IF(N377="sníž. přenesená",J377,0)</f>
        <v>0</v>
      </c>
      <c r="BI377" s="243">
        <f>IF(N377="nulová",J377,0)</f>
        <v>0</v>
      </c>
      <c r="BJ377" s="17" t="s">
        <v>85</v>
      </c>
      <c r="BK377" s="243">
        <f>ROUND(I377*H377,2)</f>
        <v>0</v>
      </c>
      <c r="BL377" s="17" t="s">
        <v>287</v>
      </c>
      <c r="BM377" s="242" t="s">
        <v>659</v>
      </c>
    </row>
    <row r="378" spans="1:51" s="13" customFormat="1" ht="12">
      <c r="A378" s="13"/>
      <c r="B378" s="244"/>
      <c r="C378" s="245"/>
      <c r="D378" s="246" t="s">
        <v>134</v>
      </c>
      <c r="E378" s="247" t="s">
        <v>1</v>
      </c>
      <c r="F378" s="248" t="s">
        <v>660</v>
      </c>
      <c r="G378" s="245"/>
      <c r="H378" s="249">
        <v>30</v>
      </c>
      <c r="I378" s="250"/>
      <c r="J378" s="245"/>
      <c r="K378" s="245"/>
      <c r="L378" s="251"/>
      <c r="M378" s="252"/>
      <c r="N378" s="253"/>
      <c r="O378" s="253"/>
      <c r="P378" s="253"/>
      <c r="Q378" s="253"/>
      <c r="R378" s="253"/>
      <c r="S378" s="253"/>
      <c r="T378" s="25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5" t="s">
        <v>134</v>
      </c>
      <c r="AU378" s="255" t="s">
        <v>87</v>
      </c>
      <c r="AV378" s="13" t="s">
        <v>87</v>
      </c>
      <c r="AW378" s="13" t="s">
        <v>34</v>
      </c>
      <c r="AX378" s="13" t="s">
        <v>77</v>
      </c>
      <c r="AY378" s="255" t="s">
        <v>126</v>
      </c>
    </row>
    <row r="379" spans="1:51" s="13" customFormat="1" ht="12">
      <c r="A379" s="13"/>
      <c r="B379" s="244"/>
      <c r="C379" s="245"/>
      <c r="D379" s="246" t="s">
        <v>134</v>
      </c>
      <c r="E379" s="247" t="s">
        <v>1</v>
      </c>
      <c r="F379" s="248" t="s">
        <v>661</v>
      </c>
      <c r="G379" s="245"/>
      <c r="H379" s="249">
        <v>30</v>
      </c>
      <c r="I379" s="250"/>
      <c r="J379" s="245"/>
      <c r="K379" s="245"/>
      <c r="L379" s="251"/>
      <c r="M379" s="252"/>
      <c r="N379" s="253"/>
      <c r="O379" s="253"/>
      <c r="P379" s="253"/>
      <c r="Q379" s="253"/>
      <c r="R379" s="253"/>
      <c r="S379" s="253"/>
      <c r="T379" s="25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5" t="s">
        <v>134</v>
      </c>
      <c r="AU379" s="255" t="s">
        <v>87</v>
      </c>
      <c r="AV379" s="13" t="s">
        <v>87</v>
      </c>
      <c r="AW379" s="13" t="s">
        <v>34</v>
      </c>
      <c r="AX379" s="13" t="s">
        <v>77</v>
      </c>
      <c r="AY379" s="255" t="s">
        <v>126</v>
      </c>
    </row>
    <row r="380" spans="1:51" s="14" customFormat="1" ht="12">
      <c r="A380" s="14"/>
      <c r="B380" s="256"/>
      <c r="C380" s="257"/>
      <c r="D380" s="246" t="s">
        <v>134</v>
      </c>
      <c r="E380" s="258" t="s">
        <v>1</v>
      </c>
      <c r="F380" s="259" t="s">
        <v>137</v>
      </c>
      <c r="G380" s="257"/>
      <c r="H380" s="260">
        <v>60</v>
      </c>
      <c r="I380" s="261"/>
      <c r="J380" s="257"/>
      <c r="K380" s="257"/>
      <c r="L380" s="262"/>
      <c r="M380" s="263"/>
      <c r="N380" s="264"/>
      <c r="O380" s="264"/>
      <c r="P380" s="264"/>
      <c r="Q380" s="264"/>
      <c r="R380" s="264"/>
      <c r="S380" s="264"/>
      <c r="T380" s="26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6" t="s">
        <v>134</v>
      </c>
      <c r="AU380" s="266" t="s">
        <v>87</v>
      </c>
      <c r="AV380" s="14" t="s">
        <v>133</v>
      </c>
      <c r="AW380" s="14" t="s">
        <v>34</v>
      </c>
      <c r="AX380" s="14" t="s">
        <v>85</v>
      </c>
      <c r="AY380" s="266" t="s">
        <v>126</v>
      </c>
    </row>
    <row r="381" spans="1:65" s="2" customFormat="1" ht="21.75" customHeight="1">
      <c r="A381" s="38"/>
      <c r="B381" s="39"/>
      <c r="C381" s="231" t="s">
        <v>419</v>
      </c>
      <c r="D381" s="231" t="s">
        <v>128</v>
      </c>
      <c r="E381" s="232" t="s">
        <v>662</v>
      </c>
      <c r="F381" s="233" t="s">
        <v>663</v>
      </c>
      <c r="G381" s="234" t="s">
        <v>213</v>
      </c>
      <c r="H381" s="235">
        <v>210</v>
      </c>
      <c r="I381" s="236"/>
      <c r="J381" s="237">
        <f>ROUND(I381*H381,2)</f>
        <v>0</v>
      </c>
      <c r="K381" s="233" t="s">
        <v>132</v>
      </c>
      <c r="L381" s="44"/>
      <c r="M381" s="238" t="s">
        <v>1</v>
      </c>
      <c r="N381" s="239" t="s">
        <v>42</v>
      </c>
      <c r="O381" s="91"/>
      <c r="P381" s="240">
        <f>O381*H381</f>
        <v>0</v>
      </c>
      <c r="Q381" s="240">
        <v>0</v>
      </c>
      <c r="R381" s="240">
        <f>Q381*H381</f>
        <v>0</v>
      </c>
      <c r="S381" s="240">
        <v>0</v>
      </c>
      <c r="T381" s="241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2" t="s">
        <v>287</v>
      </c>
      <c r="AT381" s="242" t="s">
        <v>128</v>
      </c>
      <c r="AU381" s="242" t="s">
        <v>87</v>
      </c>
      <c r="AY381" s="17" t="s">
        <v>126</v>
      </c>
      <c r="BE381" s="243">
        <f>IF(N381="základní",J381,0)</f>
        <v>0</v>
      </c>
      <c r="BF381" s="243">
        <f>IF(N381="snížená",J381,0)</f>
        <v>0</v>
      </c>
      <c r="BG381" s="243">
        <f>IF(N381="zákl. přenesená",J381,0)</f>
        <v>0</v>
      </c>
      <c r="BH381" s="243">
        <f>IF(N381="sníž. přenesená",J381,0)</f>
        <v>0</v>
      </c>
      <c r="BI381" s="243">
        <f>IF(N381="nulová",J381,0)</f>
        <v>0</v>
      </c>
      <c r="BJ381" s="17" t="s">
        <v>85</v>
      </c>
      <c r="BK381" s="243">
        <f>ROUND(I381*H381,2)</f>
        <v>0</v>
      </c>
      <c r="BL381" s="17" t="s">
        <v>287</v>
      </c>
      <c r="BM381" s="242" t="s">
        <v>292</v>
      </c>
    </row>
    <row r="382" spans="1:51" s="13" customFormat="1" ht="12">
      <c r="A382" s="13"/>
      <c r="B382" s="244"/>
      <c r="C382" s="245"/>
      <c r="D382" s="246" t="s">
        <v>134</v>
      </c>
      <c r="E382" s="247" t="s">
        <v>1</v>
      </c>
      <c r="F382" s="248" t="s">
        <v>664</v>
      </c>
      <c r="G382" s="245"/>
      <c r="H382" s="249">
        <v>210</v>
      </c>
      <c r="I382" s="250"/>
      <c r="J382" s="245"/>
      <c r="K382" s="245"/>
      <c r="L382" s="251"/>
      <c r="M382" s="252"/>
      <c r="N382" s="253"/>
      <c r="O382" s="253"/>
      <c r="P382" s="253"/>
      <c r="Q382" s="253"/>
      <c r="R382" s="253"/>
      <c r="S382" s="253"/>
      <c r="T382" s="25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5" t="s">
        <v>134</v>
      </c>
      <c r="AU382" s="255" t="s">
        <v>87</v>
      </c>
      <c r="AV382" s="13" t="s">
        <v>87</v>
      </c>
      <c r="AW382" s="13" t="s">
        <v>34</v>
      </c>
      <c r="AX382" s="13" t="s">
        <v>77</v>
      </c>
      <c r="AY382" s="255" t="s">
        <v>126</v>
      </c>
    </row>
    <row r="383" spans="1:51" s="14" customFormat="1" ht="12">
      <c r="A383" s="14"/>
      <c r="B383" s="256"/>
      <c r="C383" s="257"/>
      <c r="D383" s="246" t="s">
        <v>134</v>
      </c>
      <c r="E383" s="258" t="s">
        <v>1</v>
      </c>
      <c r="F383" s="259" t="s">
        <v>137</v>
      </c>
      <c r="G383" s="257"/>
      <c r="H383" s="260">
        <v>210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6" t="s">
        <v>134</v>
      </c>
      <c r="AU383" s="266" t="s">
        <v>87</v>
      </c>
      <c r="AV383" s="14" t="s">
        <v>133</v>
      </c>
      <c r="AW383" s="14" t="s">
        <v>34</v>
      </c>
      <c r="AX383" s="14" t="s">
        <v>85</v>
      </c>
      <c r="AY383" s="266" t="s">
        <v>126</v>
      </c>
    </row>
    <row r="384" spans="1:65" s="2" customFormat="1" ht="21.75" customHeight="1">
      <c r="A384" s="38"/>
      <c r="B384" s="39"/>
      <c r="C384" s="267" t="s">
        <v>665</v>
      </c>
      <c r="D384" s="267" t="s">
        <v>155</v>
      </c>
      <c r="E384" s="268" t="s">
        <v>666</v>
      </c>
      <c r="F384" s="269" t="s">
        <v>667</v>
      </c>
      <c r="G384" s="270" t="s">
        <v>213</v>
      </c>
      <c r="H384" s="271">
        <v>30</v>
      </c>
      <c r="I384" s="272"/>
      <c r="J384" s="273">
        <f>ROUND(I384*H384,2)</f>
        <v>0</v>
      </c>
      <c r="K384" s="269" t="s">
        <v>132</v>
      </c>
      <c r="L384" s="274"/>
      <c r="M384" s="275" t="s">
        <v>1</v>
      </c>
      <c r="N384" s="276" t="s">
        <v>42</v>
      </c>
      <c r="O384" s="91"/>
      <c r="P384" s="240">
        <f>O384*H384</f>
        <v>0</v>
      </c>
      <c r="Q384" s="240">
        <v>0</v>
      </c>
      <c r="R384" s="240">
        <f>Q384*H384</f>
        <v>0</v>
      </c>
      <c r="S384" s="240">
        <v>0</v>
      </c>
      <c r="T384" s="241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2" t="s">
        <v>292</v>
      </c>
      <c r="AT384" s="242" t="s">
        <v>155</v>
      </c>
      <c r="AU384" s="242" t="s">
        <v>87</v>
      </c>
      <c r="AY384" s="17" t="s">
        <v>126</v>
      </c>
      <c r="BE384" s="243">
        <f>IF(N384="základní",J384,0)</f>
        <v>0</v>
      </c>
      <c r="BF384" s="243">
        <f>IF(N384="snížená",J384,0)</f>
        <v>0</v>
      </c>
      <c r="BG384" s="243">
        <f>IF(N384="zákl. přenesená",J384,0)</f>
        <v>0</v>
      </c>
      <c r="BH384" s="243">
        <f>IF(N384="sníž. přenesená",J384,0)</f>
        <v>0</v>
      </c>
      <c r="BI384" s="243">
        <f>IF(N384="nulová",J384,0)</f>
        <v>0</v>
      </c>
      <c r="BJ384" s="17" t="s">
        <v>85</v>
      </c>
      <c r="BK384" s="243">
        <f>ROUND(I384*H384,2)</f>
        <v>0</v>
      </c>
      <c r="BL384" s="17" t="s">
        <v>287</v>
      </c>
      <c r="BM384" s="242" t="s">
        <v>668</v>
      </c>
    </row>
    <row r="385" spans="1:51" s="13" customFormat="1" ht="12">
      <c r="A385" s="13"/>
      <c r="B385" s="244"/>
      <c r="C385" s="245"/>
      <c r="D385" s="246" t="s">
        <v>134</v>
      </c>
      <c r="E385" s="247" t="s">
        <v>1</v>
      </c>
      <c r="F385" s="248" t="s">
        <v>669</v>
      </c>
      <c r="G385" s="245"/>
      <c r="H385" s="249">
        <v>30</v>
      </c>
      <c r="I385" s="250"/>
      <c r="J385" s="245"/>
      <c r="K385" s="245"/>
      <c r="L385" s="251"/>
      <c r="M385" s="252"/>
      <c r="N385" s="253"/>
      <c r="O385" s="253"/>
      <c r="P385" s="253"/>
      <c r="Q385" s="253"/>
      <c r="R385" s="253"/>
      <c r="S385" s="253"/>
      <c r="T385" s="25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5" t="s">
        <v>134</v>
      </c>
      <c r="AU385" s="255" t="s">
        <v>87</v>
      </c>
      <c r="AV385" s="13" t="s">
        <v>87</v>
      </c>
      <c r="AW385" s="13" t="s">
        <v>34</v>
      </c>
      <c r="AX385" s="13" t="s">
        <v>77</v>
      </c>
      <c r="AY385" s="255" t="s">
        <v>126</v>
      </c>
    </row>
    <row r="386" spans="1:51" s="14" customFormat="1" ht="12">
      <c r="A386" s="14"/>
      <c r="B386" s="256"/>
      <c r="C386" s="257"/>
      <c r="D386" s="246" t="s">
        <v>134</v>
      </c>
      <c r="E386" s="258" t="s">
        <v>1</v>
      </c>
      <c r="F386" s="259" t="s">
        <v>137</v>
      </c>
      <c r="G386" s="257"/>
      <c r="H386" s="260">
        <v>30</v>
      </c>
      <c r="I386" s="261"/>
      <c r="J386" s="257"/>
      <c r="K386" s="257"/>
      <c r="L386" s="262"/>
      <c r="M386" s="263"/>
      <c r="N386" s="264"/>
      <c r="O386" s="264"/>
      <c r="P386" s="264"/>
      <c r="Q386" s="264"/>
      <c r="R386" s="264"/>
      <c r="S386" s="264"/>
      <c r="T386" s="26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6" t="s">
        <v>134</v>
      </c>
      <c r="AU386" s="266" t="s">
        <v>87</v>
      </c>
      <c r="AV386" s="14" t="s">
        <v>133</v>
      </c>
      <c r="AW386" s="14" t="s">
        <v>34</v>
      </c>
      <c r="AX386" s="14" t="s">
        <v>85</v>
      </c>
      <c r="AY386" s="266" t="s">
        <v>126</v>
      </c>
    </row>
    <row r="387" spans="1:65" s="2" customFormat="1" ht="21.75" customHeight="1">
      <c r="A387" s="38"/>
      <c r="B387" s="39"/>
      <c r="C387" s="267" t="s">
        <v>424</v>
      </c>
      <c r="D387" s="267" t="s">
        <v>155</v>
      </c>
      <c r="E387" s="268" t="s">
        <v>670</v>
      </c>
      <c r="F387" s="269" t="s">
        <v>671</v>
      </c>
      <c r="G387" s="270" t="s">
        <v>213</v>
      </c>
      <c r="H387" s="271">
        <v>30</v>
      </c>
      <c r="I387" s="272"/>
      <c r="J387" s="273">
        <f>ROUND(I387*H387,2)</f>
        <v>0</v>
      </c>
      <c r="K387" s="269" t="s">
        <v>132</v>
      </c>
      <c r="L387" s="274"/>
      <c r="M387" s="275" t="s">
        <v>1</v>
      </c>
      <c r="N387" s="276" t="s">
        <v>42</v>
      </c>
      <c r="O387" s="91"/>
      <c r="P387" s="240">
        <f>O387*H387</f>
        <v>0</v>
      </c>
      <c r="Q387" s="240">
        <v>0</v>
      </c>
      <c r="R387" s="240">
        <f>Q387*H387</f>
        <v>0</v>
      </c>
      <c r="S387" s="240">
        <v>0</v>
      </c>
      <c r="T387" s="241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2" t="s">
        <v>292</v>
      </c>
      <c r="AT387" s="242" t="s">
        <v>155</v>
      </c>
      <c r="AU387" s="242" t="s">
        <v>87</v>
      </c>
      <c r="AY387" s="17" t="s">
        <v>126</v>
      </c>
      <c r="BE387" s="243">
        <f>IF(N387="základní",J387,0)</f>
        <v>0</v>
      </c>
      <c r="BF387" s="243">
        <f>IF(N387="snížená",J387,0)</f>
        <v>0</v>
      </c>
      <c r="BG387" s="243">
        <f>IF(N387="zákl. přenesená",J387,0)</f>
        <v>0</v>
      </c>
      <c r="BH387" s="243">
        <f>IF(N387="sníž. přenesená",J387,0)</f>
        <v>0</v>
      </c>
      <c r="BI387" s="243">
        <f>IF(N387="nulová",J387,0)</f>
        <v>0</v>
      </c>
      <c r="BJ387" s="17" t="s">
        <v>85</v>
      </c>
      <c r="BK387" s="243">
        <f>ROUND(I387*H387,2)</f>
        <v>0</v>
      </c>
      <c r="BL387" s="17" t="s">
        <v>287</v>
      </c>
      <c r="BM387" s="242" t="s">
        <v>672</v>
      </c>
    </row>
    <row r="388" spans="1:51" s="13" customFormat="1" ht="12">
      <c r="A388" s="13"/>
      <c r="B388" s="244"/>
      <c r="C388" s="245"/>
      <c r="D388" s="246" t="s">
        <v>134</v>
      </c>
      <c r="E388" s="247" t="s">
        <v>1</v>
      </c>
      <c r="F388" s="248" t="s">
        <v>673</v>
      </c>
      <c r="G388" s="245"/>
      <c r="H388" s="249">
        <v>30</v>
      </c>
      <c r="I388" s="250"/>
      <c r="J388" s="245"/>
      <c r="K388" s="245"/>
      <c r="L388" s="251"/>
      <c r="M388" s="252"/>
      <c r="N388" s="253"/>
      <c r="O388" s="253"/>
      <c r="P388" s="253"/>
      <c r="Q388" s="253"/>
      <c r="R388" s="253"/>
      <c r="S388" s="253"/>
      <c r="T388" s="25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5" t="s">
        <v>134</v>
      </c>
      <c r="AU388" s="255" t="s">
        <v>87</v>
      </c>
      <c r="AV388" s="13" t="s">
        <v>87</v>
      </c>
      <c r="AW388" s="13" t="s">
        <v>34</v>
      </c>
      <c r="AX388" s="13" t="s">
        <v>77</v>
      </c>
      <c r="AY388" s="255" t="s">
        <v>126</v>
      </c>
    </row>
    <row r="389" spans="1:51" s="14" customFormat="1" ht="12">
      <c r="A389" s="14"/>
      <c r="B389" s="256"/>
      <c r="C389" s="257"/>
      <c r="D389" s="246" t="s">
        <v>134</v>
      </c>
      <c r="E389" s="258" t="s">
        <v>1</v>
      </c>
      <c r="F389" s="259" t="s">
        <v>137</v>
      </c>
      <c r="G389" s="257"/>
      <c r="H389" s="260">
        <v>30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6" t="s">
        <v>134</v>
      </c>
      <c r="AU389" s="266" t="s">
        <v>87</v>
      </c>
      <c r="AV389" s="14" t="s">
        <v>133</v>
      </c>
      <c r="AW389" s="14" t="s">
        <v>34</v>
      </c>
      <c r="AX389" s="14" t="s">
        <v>85</v>
      </c>
      <c r="AY389" s="266" t="s">
        <v>126</v>
      </c>
    </row>
    <row r="390" spans="1:65" s="2" customFormat="1" ht="21.75" customHeight="1">
      <c r="A390" s="38"/>
      <c r="B390" s="39"/>
      <c r="C390" s="267" t="s">
        <v>674</v>
      </c>
      <c r="D390" s="267" t="s">
        <v>155</v>
      </c>
      <c r="E390" s="268" t="s">
        <v>675</v>
      </c>
      <c r="F390" s="269" t="s">
        <v>676</v>
      </c>
      <c r="G390" s="270" t="s">
        <v>213</v>
      </c>
      <c r="H390" s="271">
        <v>210</v>
      </c>
      <c r="I390" s="272"/>
      <c r="J390" s="273">
        <f>ROUND(I390*H390,2)</f>
        <v>0</v>
      </c>
      <c r="K390" s="269" t="s">
        <v>132</v>
      </c>
      <c r="L390" s="274"/>
      <c r="M390" s="275" t="s">
        <v>1</v>
      </c>
      <c r="N390" s="276" t="s">
        <v>42</v>
      </c>
      <c r="O390" s="91"/>
      <c r="P390" s="240">
        <f>O390*H390</f>
        <v>0</v>
      </c>
      <c r="Q390" s="240">
        <v>0</v>
      </c>
      <c r="R390" s="240">
        <f>Q390*H390</f>
        <v>0</v>
      </c>
      <c r="S390" s="240">
        <v>0</v>
      </c>
      <c r="T390" s="241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2" t="s">
        <v>292</v>
      </c>
      <c r="AT390" s="242" t="s">
        <v>155</v>
      </c>
      <c r="AU390" s="242" t="s">
        <v>87</v>
      </c>
      <c r="AY390" s="17" t="s">
        <v>126</v>
      </c>
      <c r="BE390" s="243">
        <f>IF(N390="základní",J390,0)</f>
        <v>0</v>
      </c>
      <c r="BF390" s="243">
        <f>IF(N390="snížená",J390,0)</f>
        <v>0</v>
      </c>
      <c r="BG390" s="243">
        <f>IF(N390="zákl. přenesená",J390,0)</f>
        <v>0</v>
      </c>
      <c r="BH390" s="243">
        <f>IF(N390="sníž. přenesená",J390,0)</f>
        <v>0</v>
      </c>
      <c r="BI390" s="243">
        <f>IF(N390="nulová",J390,0)</f>
        <v>0</v>
      </c>
      <c r="BJ390" s="17" t="s">
        <v>85</v>
      </c>
      <c r="BK390" s="243">
        <f>ROUND(I390*H390,2)</f>
        <v>0</v>
      </c>
      <c r="BL390" s="17" t="s">
        <v>287</v>
      </c>
      <c r="BM390" s="242" t="s">
        <v>677</v>
      </c>
    </row>
    <row r="391" spans="1:51" s="13" customFormat="1" ht="12">
      <c r="A391" s="13"/>
      <c r="B391" s="244"/>
      <c r="C391" s="245"/>
      <c r="D391" s="246" t="s">
        <v>134</v>
      </c>
      <c r="E391" s="247" t="s">
        <v>1</v>
      </c>
      <c r="F391" s="248" t="s">
        <v>678</v>
      </c>
      <c r="G391" s="245"/>
      <c r="H391" s="249">
        <v>210</v>
      </c>
      <c r="I391" s="250"/>
      <c r="J391" s="245"/>
      <c r="K391" s="245"/>
      <c r="L391" s="251"/>
      <c r="M391" s="252"/>
      <c r="N391" s="253"/>
      <c r="O391" s="253"/>
      <c r="P391" s="253"/>
      <c r="Q391" s="253"/>
      <c r="R391" s="253"/>
      <c r="S391" s="253"/>
      <c r="T391" s="25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5" t="s">
        <v>134</v>
      </c>
      <c r="AU391" s="255" t="s">
        <v>87</v>
      </c>
      <c r="AV391" s="13" t="s">
        <v>87</v>
      </c>
      <c r="AW391" s="13" t="s">
        <v>34</v>
      </c>
      <c r="AX391" s="13" t="s">
        <v>77</v>
      </c>
      <c r="AY391" s="255" t="s">
        <v>126</v>
      </c>
    </row>
    <row r="392" spans="1:51" s="14" customFormat="1" ht="12">
      <c r="A392" s="14"/>
      <c r="B392" s="256"/>
      <c r="C392" s="257"/>
      <c r="D392" s="246" t="s">
        <v>134</v>
      </c>
      <c r="E392" s="258" t="s">
        <v>1</v>
      </c>
      <c r="F392" s="259" t="s">
        <v>137</v>
      </c>
      <c r="G392" s="257"/>
      <c r="H392" s="260">
        <v>210</v>
      </c>
      <c r="I392" s="261"/>
      <c r="J392" s="257"/>
      <c r="K392" s="257"/>
      <c r="L392" s="262"/>
      <c r="M392" s="263"/>
      <c r="N392" s="264"/>
      <c r="O392" s="264"/>
      <c r="P392" s="264"/>
      <c r="Q392" s="264"/>
      <c r="R392" s="264"/>
      <c r="S392" s="264"/>
      <c r="T392" s="26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6" t="s">
        <v>134</v>
      </c>
      <c r="AU392" s="266" t="s">
        <v>87</v>
      </c>
      <c r="AV392" s="14" t="s">
        <v>133</v>
      </c>
      <c r="AW392" s="14" t="s">
        <v>34</v>
      </c>
      <c r="AX392" s="14" t="s">
        <v>85</v>
      </c>
      <c r="AY392" s="266" t="s">
        <v>126</v>
      </c>
    </row>
    <row r="393" spans="1:65" s="2" customFormat="1" ht="21.75" customHeight="1">
      <c r="A393" s="38"/>
      <c r="B393" s="39"/>
      <c r="C393" s="231" t="s">
        <v>427</v>
      </c>
      <c r="D393" s="231" t="s">
        <v>128</v>
      </c>
      <c r="E393" s="232" t="s">
        <v>679</v>
      </c>
      <c r="F393" s="233" t="s">
        <v>680</v>
      </c>
      <c r="G393" s="234" t="s">
        <v>213</v>
      </c>
      <c r="H393" s="235">
        <v>210</v>
      </c>
      <c r="I393" s="236"/>
      <c r="J393" s="237">
        <f>ROUND(I393*H393,2)</f>
        <v>0</v>
      </c>
      <c r="K393" s="233" t="s">
        <v>132</v>
      </c>
      <c r="L393" s="44"/>
      <c r="M393" s="238" t="s">
        <v>1</v>
      </c>
      <c r="N393" s="239" t="s">
        <v>42</v>
      </c>
      <c r="O393" s="91"/>
      <c r="P393" s="240">
        <f>O393*H393</f>
        <v>0</v>
      </c>
      <c r="Q393" s="240">
        <v>0</v>
      </c>
      <c r="R393" s="240">
        <f>Q393*H393</f>
        <v>0</v>
      </c>
      <c r="S393" s="240">
        <v>0</v>
      </c>
      <c r="T393" s="241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2" t="s">
        <v>287</v>
      </c>
      <c r="AT393" s="242" t="s">
        <v>128</v>
      </c>
      <c r="AU393" s="242" t="s">
        <v>87</v>
      </c>
      <c r="AY393" s="17" t="s">
        <v>126</v>
      </c>
      <c r="BE393" s="243">
        <f>IF(N393="základní",J393,0)</f>
        <v>0</v>
      </c>
      <c r="BF393" s="243">
        <f>IF(N393="snížená",J393,0)</f>
        <v>0</v>
      </c>
      <c r="BG393" s="243">
        <f>IF(N393="zákl. přenesená",J393,0)</f>
        <v>0</v>
      </c>
      <c r="BH393" s="243">
        <f>IF(N393="sníž. přenesená",J393,0)</f>
        <v>0</v>
      </c>
      <c r="BI393" s="243">
        <f>IF(N393="nulová",J393,0)</f>
        <v>0</v>
      </c>
      <c r="BJ393" s="17" t="s">
        <v>85</v>
      </c>
      <c r="BK393" s="243">
        <f>ROUND(I393*H393,2)</f>
        <v>0</v>
      </c>
      <c r="BL393" s="17" t="s">
        <v>287</v>
      </c>
      <c r="BM393" s="242" t="s">
        <v>681</v>
      </c>
    </row>
    <row r="394" spans="1:63" s="12" customFormat="1" ht="25.9" customHeight="1">
      <c r="A394" s="12"/>
      <c r="B394" s="215"/>
      <c r="C394" s="216"/>
      <c r="D394" s="217" t="s">
        <v>76</v>
      </c>
      <c r="E394" s="218" t="s">
        <v>682</v>
      </c>
      <c r="F394" s="218" t="s">
        <v>683</v>
      </c>
      <c r="G394" s="216"/>
      <c r="H394" s="216"/>
      <c r="I394" s="219"/>
      <c r="J394" s="220">
        <f>BK394</f>
        <v>0</v>
      </c>
      <c r="K394" s="216"/>
      <c r="L394" s="221"/>
      <c r="M394" s="222"/>
      <c r="N394" s="223"/>
      <c r="O394" s="223"/>
      <c r="P394" s="224">
        <f>P395+P396+P397+P403+P405</f>
        <v>0</v>
      </c>
      <c r="Q394" s="223"/>
      <c r="R394" s="224">
        <f>R395+R396+R397+R403+R405</f>
        <v>0</v>
      </c>
      <c r="S394" s="223"/>
      <c r="T394" s="225">
        <f>T395+T396+T397+T403+T405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26" t="s">
        <v>154</v>
      </c>
      <c r="AT394" s="227" t="s">
        <v>76</v>
      </c>
      <c r="AU394" s="227" t="s">
        <v>77</v>
      </c>
      <c r="AY394" s="226" t="s">
        <v>126</v>
      </c>
      <c r="BK394" s="228">
        <f>BK395+BK396+BK397+BK403+BK405</f>
        <v>0</v>
      </c>
    </row>
    <row r="395" spans="1:65" s="2" customFormat="1" ht="16.5" customHeight="1">
      <c r="A395" s="38"/>
      <c r="B395" s="39"/>
      <c r="C395" s="231" t="s">
        <v>684</v>
      </c>
      <c r="D395" s="231" t="s">
        <v>128</v>
      </c>
      <c r="E395" s="232" t="s">
        <v>685</v>
      </c>
      <c r="F395" s="233" t="s">
        <v>686</v>
      </c>
      <c r="G395" s="234" t="s">
        <v>687</v>
      </c>
      <c r="H395" s="235">
        <v>1</v>
      </c>
      <c r="I395" s="236"/>
      <c r="J395" s="237">
        <f>ROUND(I395*H395,2)</f>
        <v>0</v>
      </c>
      <c r="K395" s="233" t="s">
        <v>132</v>
      </c>
      <c r="L395" s="44"/>
      <c r="M395" s="238" t="s">
        <v>1</v>
      </c>
      <c r="N395" s="239" t="s">
        <v>42</v>
      </c>
      <c r="O395" s="91"/>
      <c r="P395" s="240">
        <f>O395*H395</f>
        <v>0</v>
      </c>
      <c r="Q395" s="240">
        <v>0</v>
      </c>
      <c r="R395" s="240">
        <f>Q395*H395</f>
        <v>0</v>
      </c>
      <c r="S395" s="240">
        <v>0</v>
      </c>
      <c r="T395" s="241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2" t="s">
        <v>133</v>
      </c>
      <c r="AT395" s="242" t="s">
        <v>128</v>
      </c>
      <c r="AU395" s="242" t="s">
        <v>85</v>
      </c>
      <c r="AY395" s="17" t="s">
        <v>126</v>
      </c>
      <c r="BE395" s="243">
        <f>IF(N395="základní",J395,0)</f>
        <v>0</v>
      </c>
      <c r="BF395" s="243">
        <f>IF(N395="snížená",J395,0)</f>
        <v>0</v>
      </c>
      <c r="BG395" s="243">
        <f>IF(N395="zákl. přenesená",J395,0)</f>
        <v>0</v>
      </c>
      <c r="BH395" s="243">
        <f>IF(N395="sníž. přenesená",J395,0)</f>
        <v>0</v>
      </c>
      <c r="BI395" s="243">
        <f>IF(N395="nulová",J395,0)</f>
        <v>0</v>
      </c>
      <c r="BJ395" s="17" t="s">
        <v>85</v>
      </c>
      <c r="BK395" s="243">
        <f>ROUND(I395*H395,2)</f>
        <v>0</v>
      </c>
      <c r="BL395" s="17" t="s">
        <v>133</v>
      </c>
      <c r="BM395" s="242" t="s">
        <v>688</v>
      </c>
    </row>
    <row r="396" spans="1:65" s="2" customFormat="1" ht="16.5" customHeight="1">
      <c r="A396" s="38"/>
      <c r="B396" s="39"/>
      <c r="C396" s="231" t="s">
        <v>431</v>
      </c>
      <c r="D396" s="231" t="s">
        <v>128</v>
      </c>
      <c r="E396" s="232" t="s">
        <v>689</v>
      </c>
      <c r="F396" s="233" t="s">
        <v>690</v>
      </c>
      <c r="G396" s="234" t="s">
        <v>691</v>
      </c>
      <c r="H396" s="235">
        <v>0.81</v>
      </c>
      <c r="I396" s="236"/>
      <c r="J396" s="237">
        <f>ROUND(I396*H396,2)</f>
        <v>0</v>
      </c>
      <c r="K396" s="233" t="s">
        <v>132</v>
      </c>
      <c r="L396" s="44"/>
      <c r="M396" s="238" t="s">
        <v>1</v>
      </c>
      <c r="N396" s="239" t="s">
        <v>42</v>
      </c>
      <c r="O396" s="91"/>
      <c r="P396" s="240">
        <f>O396*H396</f>
        <v>0</v>
      </c>
      <c r="Q396" s="240">
        <v>0</v>
      </c>
      <c r="R396" s="240">
        <f>Q396*H396</f>
        <v>0</v>
      </c>
      <c r="S396" s="240">
        <v>0</v>
      </c>
      <c r="T396" s="241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2" t="s">
        <v>133</v>
      </c>
      <c r="AT396" s="242" t="s">
        <v>128</v>
      </c>
      <c r="AU396" s="242" t="s">
        <v>85</v>
      </c>
      <c r="AY396" s="17" t="s">
        <v>126</v>
      </c>
      <c r="BE396" s="243">
        <f>IF(N396="základní",J396,0)</f>
        <v>0</v>
      </c>
      <c r="BF396" s="243">
        <f>IF(N396="snížená",J396,0)</f>
        <v>0</v>
      </c>
      <c r="BG396" s="243">
        <f>IF(N396="zákl. přenesená",J396,0)</f>
        <v>0</v>
      </c>
      <c r="BH396" s="243">
        <f>IF(N396="sníž. přenesená",J396,0)</f>
        <v>0</v>
      </c>
      <c r="BI396" s="243">
        <f>IF(N396="nulová",J396,0)</f>
        <v>0</v>
      </c>
      <c r="BJ396" s="17" t="s">
        <v>85</v>
      </c>
      <c r="BK396" s="243">
        <f>ROUND(I396*H396,2)</f>
        <v>0</v>
      </c>
      <c r="BL396" s="17" t="s">
        <v>133</v>
      </c>
      <c r="BM396" s="242" t="s">
        <v>692</v>
      </c>
    </row>
    <row r="397" spans="1:63" s="12" customFormat="1" ht="22.8" customHeight="1">
      <c r="A397" s="12"/>
      <c r="B397" s="215"/>
      <c r="C397" s="216"/>
      <c r="D397" s="217" t="s">
        <v>76</v>
      </c>
      <c r="E397" s="229" t="s">
        <v>693</v>
      </c>
      <c r="F397" s="229" t="s">
        <v>694</v>
      </c>
      <c r="G397" s="216"/>
      <c r="H397" s="216"/>
      <c r="I397" s="219"/>
      <c r="J397" s="230">
        <f>BK397</f>
        <v>0</v>
      </c>
      <c r="K397" s="216"/>
      <c r="L397" s="221"/>
      <c r="M397" s="222"/>
      <c r="N397" s="223"/>
      <c r="O397" s="223"/>
      <c r="P397" s="224">
        <f>SUM(P398:P402)</f>
        <v>0</v>
      </c>
      <c r="Q397" s="223"/>
      <c r="R397" s="224">
        <f>SUM(R398:R402)</f>
        <v>0</v>
      </c>
      <c r="S397" s="223"/>
      <c r="T397" s="225">
        <f>SUM(T398:T402)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26" t="s">
        <v>154</v>
      </c>
      <c r="AT397" s="227" t="s">
        <v>76</v>
      </c>
      <c r="AU397" s="227" t="s">
        <v>85</v>
      </c>
      <c r="AY397" s="226" t="s">
        <v>126</v>
      </c>
      <c r="BK397" s="228">
        <f>SUM(BK398:BK402)</f>
        <v>0</v>
      </c>
    </row>
    <row r="398" spans="1:65" s="2" customFormat="1" ht="16.5" customHeight="1">
      <c r="A398" s="38"/>
      <c r="B398" s="39"/>
      <c r="C398" s="231" t="s">
        <v>695</v>
      </c>
      <c r="D398" s="231" t="s">
        <v>128</v>
      </c>
      <c r="E398" s="232" t="s">
        <v>696</v>
      </c>
      <c r="F398" s="233" t="s">
        <v>697</v>
      </c>
      <c r="G398" s="234" t="s">
        <v>687</v>
      </c>
      <c r="H398" s="235">
        <v>1</v>
      </c>
      <c r="I398" s="236"/>
      <c r="J398" s="237">
        <f>ROUND(I398*H398,2)</f>
        <v>0</v>
      </c>
      <c r="K398" s="233" t="s">
        <v>132</v>
      </c>
      <c r="L398" s="44"/>
      <c r="M398" s="238" t="s">
        <v>1</v>
      </c>
      <c r="N398" s="239" t="s">
        <v>42</v>
      </c>
      <c r="O398" s="91"/>
      <c r="P398" s="240">
        <f>O398*H398</f>
        <v>0</v>
      </c>
      <c r="Q398" s="240">
        <v>0</v>
      </c>
      <c r="R398" s="240">
        <f>Q398*H398</f>
        <v>0</v>
      </c>
      <c r="S398" s="240">
        <v>0</v>
      </c>
      <c r="T398" s="241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42" t="s">
        <v>133</v>
      </c>
      <c r="AT398" s="242" t="s">
        <v>128</v>
      </c>
      <c r="AU398" s="242" t="s">
        <v>87</v>
      </c>
      <c r="AY398" s="17" t="s">
        <v>126</v>
      </c>
      <c r="BE398" s="243">
        <f>IF(N398="základní",J398,0)</f>
        <v>0</v>
      </c>
      <c r="BF398" s="243">
        <f>IF(N398="snížená",J398,0)</f>
        <v>0</v>
      </c>
      <c r="BG398" s="243">
        <f>IF(N398="zákl. přenesená",J398,0)</f>
        <v>0</v>
      </c>
      <c r="BH398" s="243">
        <f>IF(N398="sníž. přenesená",J398,0)</f>
        <v>0</v>
      </c>
      <c r="BI398" s="243">
        <f>IF(N398="nulová",J398,0)</f>
        <v>0</v>
      </c>
      <c r="BJ398" s="17" t="s">
        <v>85</v>
      </c>
      <c r="BK398" s="243">
        <f>ROUND(I398*H398,2)</f>
        <v>0</v>
      </c>
      <c r="BL398" s="17" t="s">
        <v>133</v>
      </c>
      <c r="BM398" s="242" t="s">
        <v>698</v>
      </c>
    </row>
    <row r="399" spans="1:65" s="2" customFormat="1" ht="16.5" customHeight="1">
      <c r="A399" s="38"/>
      <c r="B399" s="39"/>
      <c r="C399" s="231" t="s">
        <v>434</v>
      </c>
      <c r="D399" s="231" t="s">
        <v>128</v>
      </c>
      <c r="E399" s="232" t="s">
        <v>699</v>
      </c>
      <c r="F399" s="233" t="s">
        <v>700</v>
      </c>
      <c r="G399" s="234" t="s">
        <v>687</v>
      </c>
      <c r="H399" s="235">
        <v>1</v>
      </c>
      <c r="I399" s="236"/>
      <c r="J399" s="237">
        <f>ROUND(I399*H399,2)</f>
        <v>0</v>
      </c>
      <c r="K399" s="233" t="s">
        <v>132</v>
      </c>
      <c r="L399" s="44"/>
      <c r="M399" s="238" t="s">
        <v>1</v>
      </c>
      <c r="N399" s="239" t="s">
        <v>42</v>
      </c>
      <c r="O399" s="91"/>
      <c r="P399" s="240">
        <f>O399*H399</f>
        <v>0</v>
      </c>
      <c r="Q399" s="240">
        <v>0</v>
      </c>
      <c r="R399" s="240">
        <f>Q399*H399</f>
        <v>0</v>
      </c>
      <c r="S399" s="240">
        <v>0</v>
      </c>
      <c r="T399" s="241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2" t="s">
        <v>133</v>
      </c>
      <c r="AT399" s="242" t="s">
        <v>128</v>
      </c>
      <c r="AU399" s="242" t="s">
        <v>87</v>
      </c>
      <c r="AY399" s="17" t="s">
        <v>126</v>
      </c>
      <c r="BE399" s="243">
        <f>IF(N399="základní",J399,0)</f>
        <v>0</v>
      </c>
      <c r="BF399" s="243">
        <f>IF(N399="snížená",J399,0)</f>
        <v>0</v>
      </c>
      <c r="BG399" s="243">
        <f>IF(N399="zákl. přenesená",J399,0)</f>
        <v>0</v>
      </c>
      <c r="BH399" s="243">
        <f>IF(N399="sníž. přenesená",J399,0)</f>
        <v>0</v>
      </c>
      <c r="BI399" s="243">
        <f>IF(N399="nulová",J399,0)</f>
        <v>0</v>
      </c>
      <c r="BJ399" s="17" t="s">
        <v>85</v>
      </c>
      <c r="BK399" s="243">
        <f>ROUND(I399*H399,2)</f>
        <v>0</v>
      </c>
      <c r="BL399" s="17" t="s">
        <v>133</v>
      </c>
      <c r="BM399" s="242" t="s">
        <v>701</v>
      </c>
    </row>
    <row r="400" spans="1:65" s="2" customFormat="1" ht="16.5" customHeight="1">
      <c r="A400" s="38"/>
      <c r="B400" s="39"/>
      <c r="C400" s="231" t="s">
        <v>702</v>
      </c>
      <c r="D400" s="231" t="s">
        <v>128</v>
      </c>
      <c r="E400" s="232" t="s">
        <v>703</v>
      </c>
      <c r="F400" s="233" t="s">
        <v>704</v>
      </c>
      <c r="G400" s="234" t="s">
        <v>687</v>
      </c>
      <c r="H400" s="235">
        <v>1</v>
      </c>
      <c r="I400" s="236"/>
      <c r="J400" s="237">
        <f>ROUND(I400*H400,2)</f>
        <v>0</v>
      </c>
      <c r="K400" s="233" t="s">
        <v>1</v>
      </c>
      <c r="L400" s="44"/>
      <c r="M400" s="238" t="s">
        <v>1</v>
      </c>
      <c r="N400" s="239" t="s">
        <v>42</v>
      </c>
      <c r="O400" s="91"/>
      <c r="P400" s="240">
        <f>O400*H400</f>
        <v>0</v>
      </c>
      <c r="Q400" s="240">
        <v>0</v>
      </c>
      <c r="R400" s="240">
        <f>Q400*H400</f>
        <v>0</v>
      </c>
      <c r="S400" s="240">
        <v>0</v>
      </c>
      <c r="T400" s="241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2" t="s">
        <v>133</v>
      </c>
      <c r="AT400" s="242" t="s">
        <v>128</v>
      </c>
      <c r="AU400" s="242" t="s">
        <v>87</v>
      </c>
      <c r="AY400" s="17" t="s">
        <v>126</v>
      </c>
      <c r="BE400" s="243">
        <f>IF(N400="základní",J400,0)</f>
        <v>0</v>
      </c>
      <c r="BF400" s="243">
        <f>IF(N400="snížená",J400,0)</f>
        <v>0</v>
      </c>
      <c r="BG400" s="243">
        <f>IF(N400="zákl. přenesená",J400,0)</f>
        <v>0</v>
      </c>
      <c r="BH400" s="243">
        <f>IF(N400="sníž. přenesená",J400,0)</f>
        <v>0</v>
      </c>
      <c r="BI400" s="243">
        <f>IF(N400="nulová",J400,0)</f>
        <v>0</v>
      </c>
      <c r="BJ400" s="17" t="s">
        <v>85</v>
      </c>
      <c r="BK400" s="243">
        <f>ROUND(I400*H400,2)</f>
        <v>0</v>
      </c>
      <c r="BL400" s="17" t="s">
        <v>133</v>
      </c>
      <c r="BM400" s="242" t="s">
        <v>705</v>
      </c>
    </row>
    <row r="401" spans="1:65" s="2" customFormat="1" ht="21.75" customHeight="1">
      <c r="A401" s="38"/>
      <c r="B401" s="39"/>
      <c r="C401" s="231" t="s">
        <v>438</v>
      </c>
      <c r="D401" s="231" t="s">
        <v>128</v>
      </c>
      <c r="E401" s="232" t="s">
        <v>706</v>
      </c>
      <c r="F401" s="233" t="s">
        <v>707</v>
      </c>
      <c r="G401" s="234" t="s">
        <v>708</v>
      </c>
      <c r="H401" s="235">
        <v>1</v>
      </c>
      <c r="I401" s="236"/>
      <c r="J401" s="237">
        <f>ROUND(I401*H401,2)</f>
        <v>0</v>
      </c>
      <c r="K401" s="233" t="s">
        <v>1</v>
      </c>
      <c r="L401" s="44"/>
      <c r="M401" s="238" t="s">
        <v>1</v>
      </c>
      <c r="N401" s="239" t="s">
        <v>42</v>
      </c>
      <c r="O401" s="91"/>
      <c r="P401" s="240">
        <f>O401*H401</f>
        <v>0</v>
      </c>
      <c r="Q401" s="240">
        <v>0</v>
      </c>
      <c r="R401" s="240">
        <f>Q401*H401</f>
        <v>0</v>
      </c>
      <c r="S401" s="240">
        <v>0</v>
      </c>
      <c r="T401" s="241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2" t="s">
        <v>133</v>
      </c>
      <c r="AT401" s="242" t="s">
        <v>128</v>
      </c>
      <c r="AU401" s="242" t="s">
        <v>87</v>
      </c>
      <c r="AY401" s="17" t="s">
        <v>126</v>
      </c>
      <c r="BE401" s="243">
        <f>IF(N401="základní",J401,0)</f>
        <v>0</v>
      </c>
      <c r="BF401" s="243">
        <f>IF(N401="snížená",J401,0)</f>
        <v>0</v>
      </c>
      <c r="BG401" s="243">
        <f>IF(N401="zákl. přenesená",J401,0)</f>
        <v>0</v>
      </c>
      <c r="BH401" s="243">
        <f>IF(N401="sníž. přenesená",J401,0)</f>
        <v>0</v>
      </c>
      <c r="BI401" s="243">
        <f>IF(N401="nulová",J401,0)</f>
        <v>0</v>
      </c>
      <c r="BJ401" s="17" t="s">
        <v>85</v>
      </c>
      <c r="BK401" s="243">
        <f>ROUND(I401*H401,2)</f>
        <v>0</v>
      </c>
      <c r="BL401" s="17" t="s">
        <v>133</v>
      </c>
      <c r="BM401" s="242" t="s">
        <v>709</v>
      </c>
    </row>
    <row r="402" spans="1:65" s="2" customFormat="1" ht="21.75" customHeight="1">
      <c r="A402" s="38"/>
      <c r="B402" s="39"/>
      <c r="C402" s="231" t="s">
        <v>710</v>
      </c>
      <c r="D402" s="231" t="s">
        <v>128</v>
      </c>
      <c r="E402" s="232" t="s">
        <v>711</v>
      </c>
      <c r="F402" s="233" t="s">
        <v>712</v>
      </c>
      <c r="G402" s="234" t="s">
        <v>687</v>
      </c>
      <c r="H402" s="235">
        <v>1</v>
      </c>
      <c r="I402" s="236"/>
      <c r="J402" s="237">
        <f>ROUND(I402*H402,2)</f>
        <v>0</v>
      </c>
      <c r="K402" s="233" t="s">
        <v>1</v>
      </c>
      <c r="L402" s="44"/>
      <c r="M402" s="238" t="s">
        <v>1</v>
      </c>
      <c r="N402" s="239" t="s">
        <v>42</v>
      </c>
      <c r="O402" s="91"/>
      <c r="P402" s="240">
        <f>O402*H402</f>
        <v>0</v>
      </c>
      <c r="Q402" s="240">
        <v>0</v>
      </c>
      <c r="R402" s="240">
        <f>Q402*H402</f>
        <v>0</v>
      </c>
      <c r="S402" s="240">
        <v>0</v>
      </c>
      <c r="T402" s="241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2" t="s">
        <v>133</v>
      </c>
      <c r="AT402" s="242" t="s">
        <v>128</v>
      </c>
      <c r="AU402" s="242" t="s">
        <v>87</v>
      </c>
      <c r="AY402" s="17" t="s">
        <v>126</v>
      </c>
      <c r="BE402" s="243">
        <f>IF(N402="základní",J402,0)</f>
        <v>0</v>
      </c>
      <c r="BF402" s="243">
        <f>IF(N402="snížená",J402,0)</f>
        <v>0</v>
      </c>
      <c r="BG402" s="243">
        <f>IF(N402="zákl. přenesená",J402,0)</f>
        <v>0</v>
      </c>
      <c r="BH402" s="243">
        <f>IF(N402="sníž. přenesená",J402,0)</f>
        <v>0</v>
      </c>
      <c r="BI402" s="243">
        <f>IF(N402="nulová",J402,0)</f>
        <v>0</v>
      </c>
      <c r="BJ402" s="17" t="s">
        <v>85</v>
      </c>
      <c r="BK402" s="243">
        <f>ROUND(I402*H402,2)</f>
        <v>0</v>
      </c>
      <c r="BL402" s="17" t="s">
        <v>133</v>
      </c>
      <c r="BM402" s="242" t="s">
        <v>713</v>
      </c>
    </row>
    <row r="403" spans="1:63" s="12" customFormat="1" ht="22.8" customHeight="1">
      <c r="A403" s="12"/>
      <c r="B403" s="215"/>
      <c r="C403" s="216"/>
      <c r="D403" s="217" t="s">
        <v>76</v>
      </c>
      <c r="E403" s="229" t="s">
        <v>714</v>
      </c>
      <c r="F403" s="229" t="s">
        <v>715</v>
      </c>
      <c r="G403" s="216"/>
      <c r="H403" s="216"/>
      <c r="I403" s="219"/>
      <c r="J403" s="230">
        <f>BK403</f>
        <v>0</v>
      </c>
      <c r="K403" s="216"/>
      <c r="L403" s="221"/>
      <c r="M403" s="222"/>
      <c r="N403" s="223"/>
      <c r="O403" s="223"/>
      <c r="P403" s="224">
        <f>P404</f>
        <v>0</v>
      </c>
      <c r="Q403" s="223"/>
      <c r="R403" s="224">
        <f>R404</f>
        <v>0</v>
      </c>
      <c r="S403" s="223"/>
      <c r="T403" s="225">
        <f>T404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26" t="s">
        <v>154</v>
      </c>
      <c r="AT403" s="227" t="s">
        <v>76</v>
      </c>
      <c r="AU403" s="227" t="s">
        <v>85</v>
      </c>
      <c r="AY403" s="226" t="s">
        <v>126</v>
      </c>
      <c r="BK403" s="228">
        <f>BK404</f>
        <v>0</v>
      </c>
    </row>
    <row r="404" spans="1:65" s="2" customFormat="1" ht="16.5" customHeight="1">
      <c r="A404" s="38"/>
      <c r="B404" s="39"/>
      <c r="C404" s="231" t="s">
        <v>441</v>
      </c>
      <c r="D404" s="231" t="s">
        <v>128</v>
      </c>
      <c r="E404" s="232" t="s">
        <v>716</v>
      </c>
      <c r="F404" s="233" t="s">
        <v>717</v>
      </c>
      <c r="G404" s="234" t="s">
        <v>687</v>
      </c>
      <c r="H404" s="235">
        <v>1</v>
      </c>
      <c r="I404" s="236"/>
      <c r="J404" s="237">
        <f>ROUND(I404*H404,2)</f>
        <v>0</v>
      </c>
      <c r="K404" s="233" t="s">
        <v>132</v>
      </c>
      <c r="L404" s="44"/>
      <c r="M404" s="238" t="s">
        <v>1</v>
      </c>
      <c r="N404" s="239" t="s">
        <v>42</v>
      </c>
      <c r="O404" s="91"/>
      <c r="P404" s="240">
        <f>O404*H404</f>
        <v>0</v>
      </c>
      <c r="Q404" s="240">
        <v>0</v>
      </c>
      <c r="R404" s="240">
        <f>Q404*H404</f>
        <v>0</v>
      </c>
      <c r="S404" s="240">
        <v>0</v>
      </c>
      <c r="T404" s="241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2" t="s">
        <v>133</v>
      </c>
      <c r="AT404" s="242" t="s">
        <v>128</v>
      </c>
      <c r="AU404" s="242" t="s">
        <v>87</v>
      </c>
      <c r="AY404" s="17" t="s">
        <v>126</v>
      </c>
      <c r="BE404" s="243">
        <f>IF(N404="základní",J404,0)</f>
        <v>0</v>
      </c>
      <c r="BF404" s="243">
        <f>IF(N404="snížená",J404,0)</f>
        <v>0</v>
      </c>
      <c r="BG404" s="243">
        <f>IF(N404="zákl. přenesená",J404,0)</f>
        <v>0</v>
      </c>
      <c r="BH404" s="243">
        <f>IF(N404="sníž. přenesená",J404,0)</f>
        <v>0</v>
      </c>
      <c r="BI404" s="243">
        <f>IF(N404="nulová",J404,0)</f>
        <v>0</v>
      </c>
      <c r="BJ404" s="17" t="s">
        <v>85</v>
      </c>
      <c r="BK404" s="243">
        <f>ROUND(I404*H404,2)</f>
        <v>0</v>
      </c>
      <c r="BL404" s="17" t="s">
        <v>133</v>
      </c>
      <c r="BM404" s="242" t="s">
        <v>718</v>
      </c>
    </row>
    <row r="405" spans="1:63" s="12" customFormat="1" ht="22.8" customHeight="1">
      <c r="A405" s="12"/>
      <c r="B405" s="215"/>
      <c r="C405" s="216"/>
      <c r="D405" s="217" t="s">
        <v>76</v>
      </c>
      <c r="E405" s="229" t="s">
        <v>719</v>
      </c>
      <c r="F405" s="229" t="s">
        <v>720</v>
      </c>
      <c r="G405" s="216"/>
      <c r="H405" s="216"/>
      <c r="I405" s="219"/>
      <c r="J405" s="230">
        <f>BK405</f>
        <v>0</v>
      </c>
      <c r="K405" s="216"/>
      <c r="L405" s="221"/>
      <c r="M405" s="222"/>
      <c r="N405" s="223"/>
      <c r="O405" s="223"/>
      <c r="P405" s="224">
        <f>SUM(P406:P409)</f>
        <v>0</v>
      </c>
      <c r="Q405" s="223"/>
      <c r="R405" s="224">
        <f>SUM(R406:R409)</f>
        <v>0</v>
      </c>
      <c r="S405" s="223"/>
      <c r="T405" s="225">
        <f>SUM(T406:T409)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6" t="s">
        <v>154</v>
      </c>
      <c r="AT405" s="227" t="s">
        <v>76</v>
      </c>
      <c r="AU405" s="227" t="s">
        <v>85</v>
      </c>
      <c r="AY405" s="226" t="s">
        <v>126</v>
      </c>
      <c r="BK405" s="228">
        <f>SUM(BK406:BK409)</f>
        <v>0</v>
      </c>
    </row>
    <row r="406" spans="1:65" s="2" customFormat="1" ht="16.5" customHeight="1">
      <c r="A406" s="38"/>
      <c r="B406" s="39"/>
      <c r="C406" s="231" t="s">
        <v>721</v>
      </c>
      <c r="D406" s="231" t="s">
        <v>128</v>
      </c>
      <c r="E406" s="232" t="s">
        <v>722</v>
      </c>
      <c r="F406" s="233" t="s">
        <v>723</v>
      </c>
      <c r="G406" s="234" t="s">
        <v>687</v>
      </c>
      <c r="H406" s="235">
        <v>4</v>
      </c>
      <c r="I406" s="236"/>
      <c r="J406" s="237">
        <f>ROUND(I406*H406,2)</f>
        <v>0</v>
      </c>
      <c r="K406" s="233" t="s">
        <v>132</v>
      </c>
      <c r="L406" s="44"/>
      <c r="M406" s="238" t="s">
        <v>1</v>
      </c>
      <c r="N406" s="239" t="s">
        <v>42</v>
      </c>
      <c r="O406" s="91"/>
      <c r="P406" s="240">
        <f>O406*H406</f>
        <v>0</v>
      </c>
      <c r="Q406" s="240">
        <v>0</v>
      </c>
      <c r="R406" s="240">
        <f>Q406*H406</f>
        <v>0</v>
      </c>
      <c r="S406" s="240">
        <v>0</v>
      </c>
      <c r="T406" s="241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2" t="s">
        <v>133</v>
      </c>
      <c r="AT406" s="242" t="s">
        <v>128</v>
      </c>
      <c r="AU406" s="242" t="s">
        <v>87</v>
      </c>
      <c r="AY406" s="17" t="s">
        <v>126</v>
      </c>
      <c r="BE406" s="243">
        <f>IF(N406="základní",J406,0)</f>
        <v>0</v>
      </c>
      <c r="BF406" s="243">
        <f>IF(N406="snížená",J406,0)</f>
        <v>0</v>
      </c>
      <c r="BG406" s="243">
        <f>IF(N406="zákl. přenesená",J406,0)</f>
        <v>0</v>
      </c>
      <c r="BH406" s="243">
        <f>IF(N406="sníž. přenesená",J406,0)</f>
        <v>0</v>
      </c>
      <c r="BI406" s="243">
        <f>IF(N406="nulová",J406,0)</f>
        <v>0</v>
      </c>
      <c r="BJ406" s="17" t="s">
        <v>85</v>
      </c>
      <c r="BK406" s="243">
        <f>ROUND(I406*H406,2)</f>
        <v>0</v>
      </c>
      <c r="BL406" s="17" t="s">
        <v>133</v>
      </c>
      <c r="BM406" s="242" t="s">
        <v>724</v>
      </c>
    </row>
    <row r="407" spans="1:65" s="2" customFormat="1" ht="16.5" customHeight="1">
      <c r="A407" s="38"/>
      <c r="B407" s="39"/>
      <c r="C407" s="231" t="s">
        <v>445</v>
      </c>
      <c r="D407" s="231" t="s">
        <v>128</v>
      </c>
      <c r="E407" s="232" t="s">
        <v>725</v>
      </c>
      <c r="F407" s="233" t="s">
        <v>726</v>
      </c>
      <c r="G407" s="234" t="s">
        <v>687</v>
      </c>
      <c r="H407" s="235">
        <v>1</v>
      </c>
      <c r="I407" s="236"/>
      <c r="J407" s="237">
        <f>ROUND(I407*H407,2)</f>
        <v>0</v>
      </c>
      <c r="K407" s="233" t="s">
        <v>132</v>
      </c>
      <c r="L407" s="44"/>
      <c r="M407" s="238" t="s">
        <v>1</v>
      </c>
      <c r="N407" s="239" t="s">
        <v>42</v>
      </c>
      <c r="O407" s="91"/>
      <c r="P407" s="240">
        <f>O407*H407</f>
        <v>0</v>
      </c>
      <c r="Q407" s="240">
        <v>0</v>
      </c>
      <c r="R407" s="240">
        <f>Q407*H407</f>
        <v>0</v>
      </c>
      <c r="S407" s="240">
        <v>0</v>
      </c>
      <c r="T407" s="241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2" t="s">
        <v>133</v>
      </c>
      <c r="AT407" s="242" t="s">
        <v>128</v>
      </c>
      <c r="AU407" s="242" t="s">
        <v>87</v>
      </c>
      <c r="AY407" s="17" t="s">
        <v>126</v>
      </c>
      <c r="BE407" s="243">
        <f>IF(N407="základní",J407,0)</f>
        <v>0</v>
      </c>
      <c r="BF407" s="243">
        <f>IF(N407="snížená",J407,0)</f>
        <v>0</v>
      </c>
      <c r="BG407" s="243">
        <f>IF(N407="zákl. přenesená",J407,0)</f>
        <v>0</v>
      </c>
      <c r="BH407" s="243">
        <f>IF(N407="sníž. přenesená",J407,0)</f>
        <v>0</v>
      </c>
      <c r="BI407" s="243">
        <f>IF(N407="nulová",J407,0)</f>
        <v>0</v>
      </c>
      <c r="BJ407" s="17" t="s">
        <v>85</v>
      </c>
      <c r="BK407" s="243">
        <f>ROUND(I407*H407,2)</f>
        <v>0</v>
      </c>
      <c r="BL407" s="17" t="s">
        <v>133</v>
      </c>
      <c r="BM407" s="242" t="s">
        <v>727</v>
      </c>
    </row>
    <row r="408" spans="1:65" s="2" customFormat="1" ht="16.5" customHeight="1">
      <c r="A408" s="38"/>
      <c r="B408" s="39"/>
      <c r="C408" s="267" t="s">
        <v>728</v>
      </c>
      <c r="D408" s="267" t="s">
        <v>155</v>
      </c>
      <c r="E408" s="268" t="s">
        <v>729</v>
      </c>
      <c r="F408" s="269" t="s">
        <v>730</v>
      </c>
      <c r="G408" s="270" t="s">
        <v>687</v>
      </c>
      <c r="H408" s="271">
        <v>1</v>
      </c>
      <c r="I408" s="272"/>
      <c r="J408" s="273">
        <f>ROUND(I408*H408,2)</f>
        <v>0</v>
      </c>
      <c r="K408" s="269" t="s">
        <v>1</v>
      </c>
      <c r="L408" s="274"/>
      <c r="M408" s="275" t="s">
        <v>1</v>
      </c>
      <c r="N408" s="276" t="s">
        <v>42</v>
      </c>
      <c r="O408" s="91"/>
      <c r="P408" s="240">
        <f>O408*H408</f>
        <v>0</v>
      </c>
      <c r="Q408" s="240">
        <v>0</v>
      </c>
      <c r="R408" s="240">
        <f>Q408*H408</f>
        <v>0</v>
      </c>
      <c r="S408" s="240">
        <v>0</v>
      </c>
      <c r="T408" s="241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2" t="s">
        <v>151</v>
      </c>
      <c r="AT408" s="242" t="s">
        <v>155</v>
      </c>
      <c r="AU408" s="242" t="s">
        <v>87</v>
      </c>
      <c r="AY408" s="17" t="s">
        <v>126</v>
      </c>
      <c r="BE408" s="243">
        <f>IF(N408="základní",J408,0)</f>
        <v>0</v>
      </c>
      <c r="BF408" s="243">
        <f>IF(N408="snížená",J408,0)</f>
        <v>0</v>
      </c>
      <c r="BG408" s="243">
        <f>IF(N408="zákl. přenesená",J408,0)</f>
        <v>0</v>
      </c>
      <c r="BH408" s="243">
        <f>IF(N408="sníž. přenesená",J408,0)</f>
        <v>0</v>
      </c>
      <c r="BI408" s="243">
        <f>IF(N408="nulová",J408,0)</f>
        <v>0</v>
      </c>
      <c r="BJ408" s="17" t="s">
        <v>85</v>
      </c>
      <c r="BK408" s="243">
        <f>ROUND(I408*H408,2)</f>
        <v>0</v>
      </c>
      <c r="BL408" s="17" t="s">
        <v>133</v>
      </c>
      <c r="BM408" s="242" t="s">
        <v>731</v>
      </c>
    </row>
    <row r="409" spans="1:65" s="2" customFormat="1" ht="16.5" customHeight="1">
      <c r="A409" s="38"/>
      <c r="B409" s="39"/>
      <c r="C409" s="231" t="s">
        <v>448</v>
      </c>
      <c r="D409" s="231" t="s">
        <v>128</v>
      </c>
      <c r="E409" s="232" t="s">
        <v>732</v>
      </c>
      <c r="F409" s="233" t="s">
        <v>733</v>
      </c>
      <c r="G409" s="234" t="s">
        <v>734</v>
      </c>
      <c r="H409" s="235">
        <v>20</v>
      </c>
      <c r="I409" s="236"/>
      <c r="J409" s="237">
        <f>ROUND(I409*H409,2)</f>
        <v>0</v>
      </c>
      <c r="K409" s="233" t="s">
        <v>132</v>
      </c>
      <c r="L409" s="44"/>
      <c r="M409" s="287" t="s">
        <v>1</v>
      </c>
      <c r="N409" s="288" t="s">
        <v>42</v>
      </c>
      <c r="O409" s="289"/>
      <c r="P409" s="290">
        <f>O409*H409</f>
        <v>0</v>
      </c>
      <c r="Q409" s="290">
        <v>0</v>
      </c>
      <c r="R409" s="290">
        <f>Q409*H409</f>
        <v>0</v>
      </c>
      <c r="S409" s="290">
        <v>0</v>
      </c>
      <c r="T409" s="291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2" t="s">
        <v>133</v>
      </c>
      <c r="AT409" s="242" t="s">
        <v>128</v>
      </c>
      <c r="AU409" s="242" t="s">
        <v>87</v>
      </c>
      <c r="AY409" s="17" t="s">
        <v>126</v>
      </c>
      <c r="BE409" s="243">
        <f>IF(N409="základní",J409,0)</f>
        <v>0</v>
      </c>
      <c r="BF409" s="243">
        <f>IF(N409="snížená",J409,0)</f>
        <v>0</v>
      </c>
      <c r="BG409" s="243">
        <f>IF(N409="zákl. přenesená",J409,0)</f>
        <v>0</v>
      </c>
      <c r="BH409" s="243">
        <f>IF(N409="sníž. přenesená",J409,0)</f>
        <v>0</v>
      </c>
      <c r="BI409" s="243">
        <f>IF(N409="nulová",J409,0)</f>
        <v>0</v>
      </c>
      <c r="BJ409" s="17" t="s">
        <v>85</v>
      </c>
      <c r="BK409" s="243">
        <f>ROUND(I409*H409,2)</f>
        <v>0</v>
      </c>
      <c r="BL409" s="17" t="s">
        <v>133</v>
      </c>
      <c r="BM409" s="242" t="s">
        <v>735</v>
      </c>
    </row>
    <row r="410" spans="1:31" s="2" customFormat="1" ht="6.95" customHeight="1">
      <c r="A410" s="38"/>
      <c r="B410" s="66"/>
      <c r="C410" s="67"/>
      <c r="D410" s="67"/>
      <c r="E410" s="67"/>
      <c r="F410" s="67"/>
      <c r="G410" s="67"/>
      <c r="H410" s="67"/>
      <c r="I410" s="179"/>
      <c r="J410" s="67"/>
      <c r="K410" s="67"/>
      <c r="L410" s="44"/>
      <c r="M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</row>
  </sheetData>
  <sheetProtection password="CC35" sheet="1" objects="1" scenarios="1" formatColumns="0" formatRows="0" autoFilter="0"/>
  <autoFilter ref="C128:K40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Lenka</dc:creator>
  <cp:keywords/>
  <dc:description/>
  <cp:lastModifiedBy>Soukupová Lenka</cp:lastModifiedBy>
  <dcterms:created xsi:type="dcterms:W3CDTF">2020-12-01T08:28:54Z</dcterms:created>
  <dcterms:modified xsi:type="dcterms:W3CDTF">2020-12-01T08:28:58Z</dcterms:modified>
  <cp:category/>
  <cp:version/>
  <cp:contentType/>
  <cp:contentStatus/>
</cp:coreProperties>
</file>