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stavby\Nabídky\Rok 2020\59 - různé nabídky 2020\59-38 Rekonstrukce sociálního zařízení na Toulovcově náměstí v Litomyšli, Město Litomyšl\Export 26.10.2020\Konečný 3.11.2020\"/>
    </mc:Choice>
  </mc:AlternateContent>
  <xr:revisionPtr revIDLastSave="0" documentId="8_{3A2604B6-5228-492A-B876-A4C6E8E48F3E}" xr6:coauthVersionLast="45" xr6:coauthVersionMax="45" xr10:uidLastSave="{00000000-0000-0000-0000-000000000000}"/>
  <bookViews>
    <workbookView xWindow="-120" yWindow="-120" windowWidth="29040" windowHeight="176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Pol'!$A$1:$W$218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I39" i="1" s="1"/>
  <c r="I42" i="1" s="1"/>
  <c r="F39" i="1"/>
  <c r="G217" i="12"/>
  <c r="BA215" i="12"/>
  <c r="BA213" i="12"/>
  <c r="BA41" i="12"/>
  <c r="G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2" i="12"/>
  <c r="I12" i="12"/>
  <c r="K12" i="12"/>
  <c r="M12" i="12"/>
  <c r="O12" i="12"/>
  <c r="Q12" i="12"/>
  <c r="V12" i="12"/>
  <c r="G14" i="12"/>
  <c r="I14" i="12"/>
  <c r="I13" i="12" s="1"/>
  <c r="K14" i="12"/>
  <c r="K13" i="12" s="1"/>
  <c r="M14" i="12"/>
  <c r="O14" i="12"/>
  <c r="O13" i="12" s="1"/>
  <c r="Q14" i="12"/>
  <c r="Q13" i="12" s="1"/>
  <c r="V14" i="12"/>
  <c r="G16" i="12"/>
  <c r="M16" i="12" s="1"/>
  <c r="I16" i="12"/>
  <c r="K16" i="12"/>
  <c r="O16" i="12"/>
  <c r="Q16" i="12"/>
  <c r="V16" i="12"/>
  <c r="G21" i="12"/>
  <c r="G13" i="12" s="1"/>
  <c r="I21" i="12"/>
  <c r="K21" i="12"/>
  <c r="O21" i="12"/>
  <c r="Q21" i="12"/>
  <c r="V21" i="12"/>
  <c r="V13" i="12" s="1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9" i="12"/>
  <c r="M29" i="12"/>
  <c r="V29" i="12"/>
  <c r="G30" i="12"/>
  <c r="I30" i="12"/>
  <c r="I29" i="12" s="1"/>
  <c r="K30" i="12"/>
  <c r="K29" i="12" s="1"/>
  <c r="M30" i="12"/>
  <c r="O30" i="12"/>
  <c r="O29" i="12" s="1"/>
  <c r="Q30" i="12"/>
  <c r="Q29" i="12" s="1"/>
  <c r="V30" i="12"/>
  <c r="I32" i="12"/>
  <c r="O32" i="12"/>
  <c r="G33" i="12"/>
  <c r="M33" i="12" s="1"/>
  <c r="M32" i="12" s="1"/>
  <c r="I33" i="12"/>
  <c r="K33" i="12"/>
  <c r="K32" i="12" s="1"/>
  <c r="O33" i="12"/>
  <c r="Q33" i="12"/>
  <c r="Q32" i="12" s="1"/>
  <c r="V33" i="12"/>
  <c r="V32" i="12" s="1"/>
  <c r="G36" i="12"/>
  <c r="I36" i="12"/>
  <c r="K36" i="12"/>
  <c r="M36" i="12"/>
  <c r="O36" i="12"/>
  <c r="Q36" i="12"/>
  <c r="V36" i="12"/>
  <c r="O39" i="12"/>
  <c r="G40" i="12"/>
  <c r="G39" i="12" s="1"/>
  <c r="I40" i="12"/>
  <c r="K40" i="12"/>
  <c r="K39" i="12" s="1"/>
  <c r="M40" i="12"/>
  <c r="O40" i="12"/>
  <c r="Q40" i="12"/>
  <c r="Q39" i="12" s="1"/>
  <c r="V40" i="12"/>
  <c r="V39" i="12" s="1"/>
  <c r="G45" i="12"/>
  <c r="I45" i="12"/>
  <c r="K45" i="12"/>
  <c r="M45" i="12"/>
  <c r="O45" i="12"/>
  <c r="Q45" i="12"/>
  <c r="V45" i="12"/>
  <c r="G47" i="12"/>
  <c r="M47" i="12" s="1"/>
  <c r="I47" i="12"/>
  <c r="I39" i="12" s="1"/>
  <c r="K47" i="12"/>
  <c r="O47" i="12"/>
  <c r="Q47" i="12"/>
  <c r="V47" i="12"/>
  <c r="G49" i="12"/>
  <c r="M49" i="12" s="1"/>
  <c r="I49" i="12"/>
  <c r="K49" i="12"/>
  <c r="O49" i="12"/>
  <c r="Q49" i="12"/>
  <c r="V49" i="12"/>
  <c r="K50" i="12"/>
  <c r="Q50" i="12"/>
  <c r="G51" i="12"/>
  <c r="G50" i="12" s="1"/>
  <c r="I51" i="12"/>
  <c r="I50" i="12" s="1"/>
  <c r="K51" i="12"/>
  <c r="M51" i="12"/>
  <c r="M50" i="12" s="1"/>
  <c r="O51" i="12"/>
  <c r="O50" i="12" s="1"/>
  <c r="Q51" i="12"/>
  <c r="V51" i="12"/>
  <c r="V50" i="12" s="1"/>
  <c r="G53" i="12"/>
  <c r="I53" i="12"/>
  <c r="I52" i="12" s="1"/>
  <c r="K53" i="12"/>
  <c r="K52" i="12" s="1"/>
  <c r="M53" i="12"/>
  <c r="O53" i="12"/>
  <c r="O52" i="12" s="1"/>
  <c r="Q53" i="12"/>
  <c r="Q52" i="12" s="1"/>
  <c r="V53" i="12"/>
  <c r="G55" i="12"/>
  <c r="M55" i="12" s="1"/>
  <c r="I55" i="12"/>
  <c r="K55" i="12"/>
  <c r="O55" i="12"/>
  <c r="Q55" i="12"/>
  <c r="V55" i="12"/>
  <c r="G57" i="12"/>
  <c r="G52" i="12" s="1"/>
  <c r="I57" i="12"/>
  <c r="K57" i="12"/>
  <c r="O57" i="12"/>
  <c r="Q57" i="12"/>
  <c r="V57" i="12"/>
  <c r="V52" i="12" s="1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4" i="12"/>
  <c r="G73" i="12" s="1"/>
  <c r="I74" i="12"/>
  <c r="I73" i="12" s="1"/>
  <c r="K74" i="12"/>
  <c r="O74" i="12"/>
  <c r="O73" i="12" s="1"/>
  <c r="Q74" i="12"/>
  <c r="V74" i="12"/>
  <c r="V73" i="12" s="1"/>
  <c r="G75" i="12"/>
  <c r="M75" i="12" s="1"/>
  <c r="I75" i="12"/>
  <c r="K75" i="12"/>
  <c r="O75" i="12"/>
  <c r="Q75" i="12"/>
  <c r="V75" i="12"/>
  <c r="G77" i="12"/>
  <c r="I77" i="12"/>
  <c r="K77" i="12"/>
  <c r="M77" i="12"/>
  <c r="O77" i="12"/>
  <c r="Q77" i="12"/>
  <c r="Q73" i="12" s="1"/>
  <c r="V77" i="12"/>
  <c r="G79" i="12"/>
  <c r="I79" i="12"/>
  <c r="K79" i="12"/>
  <c r="M79" i="12"/>
  <c r="O79" i="12"/>
  <c r="Q79" i="12"/>
  <c r="V79" i="12"/>
  <c r="G81" i="12"/>
  <c r="I81" i="12"/>
  <c r="K81" i="12"/>
  <c r="M81" i="12"/>
  <c r="O81" i="12"/>
  <c r="Q81" i="12"/>
  <c r="V81" i="12"/>
  <c r="G82" i="12"/>
  <c r="M82" i="12" s="1"/>
  <c r="I82" i="12"/>
  <c r="K82" i="12"/>
  <c r="K73" i="12" s="1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I92" i="12"/>
  <c r="K92" i="12"/>
  <c r="M92" i="12"/>
  <c r="O92" i="12"/>
  <c r="Q92" i="12"/>
  <c r="V92" i="12"/>
  <c r="G93" i="12"/>
  <c r="I93" i="12"/>
  <c r="K93" i="12"/>
  <c r="M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8" i="12"/>
  <c r="I98" i="12"/>
  <c r="I97" i="12" s="1"/>
  <c r="K98" i="12"/>
  <c r="K97" i="12" s="1"/>
  <c r="M98" i="12"/>
  <c r="O98" i="12"/>
  <c r="O97" i="12" s="1"/>
  <c r="Q98" i="12"/>
  <c r="Q97" i="12" s="1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V97" i="12" s="1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I124" i="12"/>
  <c r="K124" i="12"/>
  <c r="M124" i="12"/>
  <c r="O124" i="12"/>
  <c r="Q124" i="12"/>
  <c r="V124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K129" i="12"/>
  <c r="Q129" i="12"/>
  <c r="G130" i="12"/>
  <c r="I130" i="12"/>
  <c r="I129" i="12" s="1"/>
  <c r="K130" i="12"/>
  <c r="M130" i="12"/>
  <c r="M129" i="12" s="1"/>
  <c r="O130" i="12"/>
  <c r="O129" i="12" s="1"/>
  <c r="Q130" i="12"/>
  <c r="V130" i="12"/>
  <c r="G131" i="12"/>
  <c r="G129" i="12" s="1"/>
  <c r="I131" i="12"/>
  <c r="K131" i="12"/>
  <c r="M131" i="12"/>
  <c r="O131" i="12"/>
  <c r="Q131" i="12"/>
  <c r="V131" i="12"/>
  <c r="V129" i="12" s="1"/>
  <c r="K133" i="12"/>
  <c r="G134" i="12"/>
  <c r="I134" i="12"/>
  <c r="I133" i="12" s="1"/>
  <c r="K134" i="12"/>
  <c r="M134" i="12"/>
  <c r="O134" i="12"/>
  <c r="O133" i="12" s="1"/>
  <c r="Q134" i="12"/>
  <c r="V134" i="12"/>
  <c r="G135" i="12"/>
  <c r="M135" i="12" s="1"/>
  <c r="M133" i="12" s="1"/>
  <c r="I135" i="12"/>
  <c r="K135" i="12"/>
  <c r="O135" i="12"/>
  <c r="Q135" i="12"/>
  <c r="V135" i="12"/>
  <c r="V133" i="12" s="1"/>
  <c r="G136" i="12"/>
  <c r="I136" i="12"/>
  <c r="K136" i="12"/>
  <c r="M136" i="12"/>
  <c r="O136" i="12"/>
  <c r="Q136" i="12"/>
  <c r="Q133" i="12" s="1"/>
  <c r="V136" i="12"/>
  <c r="G138" i="12"/>
  <c r="G137" i="12" s="1"/>
  <c r="I138" i="12"/>
  <c r="K138" i="12"/>
  <c r="M138" i="12"/>
  <c r="O138" i="12"/>
  <c r="Q138" i="12"/>
  <c r="Q137" i="12" s="1"/>
  <c r="V138" i="12"/>
  <c r="V137" i="12" s="1"/>
  <c r="G140" i="12"/>
  <c r="M140" i="12" s="1"/>
  <c r="I140" i="12"/>
  <c r="K140" i="12"/>
  <c r="K137" i="12" s="1"/>
  <c r="O140" i="12"/>
  <c r="Q140" i="12"/>
  <c r="V140" i="12"/>
  <c r="G142" i="12"/>
  <c r="I142" i="12"/>
  <c r="I137" i="12" s="1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O137" i="12" s="1"/>
  <c r="Q145" i="12"/>
  <c r="V145" i="12"/>
  <c r="G146" i="12"/>
  <c r="I146" i="12"/>
  <c r="K146" i="12"/>
  <c r="M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I148" i="12"/>
  <c r="K148" i="12"/>
  <c r="M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O152" i="12"/>
  <c r="G153" i="12"/>
  <c r="G152" i="12" s="1"/>
  <c r="I153" i="12"/>
  <c r="K153" i="12"/>
  <c r="M153" i="12"/>
  <c r="O153" i="12"/>
  <c r="Q153" i="12"/>
  <c r="Q152" i="12" s="1"/>
  <c r="V153" i="12"/>
  <c r="V152" i="12" s="1"/>
  <c r="G154" i="12"/>
  <c r="M154" i="12" s="1"/>
  <c r="I154" i="12"/>
  <c r="K154" i="12"/>
  <c r="K152" i="12" s="1"/>
  <c r="O154" i="12"/>
  <c r="Q154" i="12"/>
  <c r="V154" i="12"/>
  <c r="G155" i="12"/>
  <c r="I155" i="12"/>
  <c r="I152" i="12" s="1"/>
  <c r="K155" i="12"/>
  <c r="M155" i="12"/>
  <c r="O155" i="12"/>
  <c r="Q155" i="12"/>
  <c r="V155" i="12"/>
  <c r="G156" i="12"/>
  <c r="M156" i="12" s="1"/>
  <c r="I156" i="12"/>
  <c r="K156" i="12"/>
  <c r="O156" i="12"/>
  <c r="Q156" i="12"/>
  <c r="V156" i="12"/>
  <c r="G159" i="12"/>
  <c r="M159" i="12" s="1"/>
  <c r="I159" i="12"/>
  <c r="I158" i="12" s="1"/>
  <c r="K159" i="12"/>
  <c r="O159" i="12"/>
  <c r="O158" i="12" s="1"/>
  <c r="Q159" i="12"/>
  <c r="V159" i="12"/>
  <c r="V158" i="12" s="1"/>
  <c r="G163" i="12"/>
  <c r="I163" i="12"/>
  <c r="K163" i="12"/>
  <c r="M163" i="12"/>
  <c r="O163" i="12"/>
  <c r="Q163" i="12"/>
  <c r="V163" i="12"/>
  <c r="G166" i="12"/>
  <c r="I166" i="12"/>
  <c r="K166" i="12"/>
  <c r="K158" i="12" s="1"/>
  <c r="M166" i="12"/>
  <c r="O166" i="12"/>
  <c r="Q166" i="12"/>
  <c r="V166" i="12"/>
  <c r="G167" i="12"/>
  <c r="I167" i="12"/>
  <c r="K167" i="12"/>
  <c r="M167" i="12"/>
  <c r="O167" i="12"/>
  <c r="Q167" i="12"/>
  <c r="V167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Q158" i="12" s="1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K173" i="12"/>
  <c r="Q173" i="12"/>
  <c r="V173" i="12"/>
  <c r="G174" i="12"/>
  <c r="I174" i="12"/>
  <c r="I173" i="12" s="1"/>
  <c r="K174" i="12"/>
  <c r="M174" i="12"/>
  <c r="M173" i="12" s="1"/>
  <c r="O174" i="12"/>
  <c r="O173" i="12" s="1"/>
  <c r="Q174" i="12"/>
  <c r="V174" i="12"/>
  <c r="G177" i="12"/>
  <c r="V177" i="12"/>
  <c r="G178" i="12"/>
  <c r="I178" i="12"/>
  <c r="I177" i="12" s="1"/>
  <c r="K178" i="12"/>
  <c r="K177" i="12" s="1"/>
  <c r="M178" i="12"/>
  <c r="O178" i="12"/>
  <c r="Q178" i="12"/>
  <c r="Q177" i="12" s="1"/>
  <c r="V178" i="12"/>
  <c r="G180" i="12"/>
  <c r="M180" i="12" s="1"/>
  <c r="M177" i="12" s="1"/>
  <c r="I180" i="12"/>
  <c r="K180" i="12"/>
  <c r="O180" i="12"/>
  <c r="O177" i="12" s="1"/>
  <c r="Q180" i="12"/>
  <c r="V180" i="12"/>
  <c r="G182" i="12"/>
  <c r="I182" i="12"/>
  <c r="V182" i="12"/>
  <c r="G183" i="12"/>
  <c r="M183" i="12" s="1"/>
  <c r="M182" i="12" s="1"/>
  <c r="I183" i="12"/>
  <c r="K183" i="12"/>
  <c r="K182" i="12" s="1"/>
  <c r="O183" i="12"/>
  <c r="O182" i="12" s="1"/>
  <c r="Q183" i="12"/>
  <c r="Q182" i="12" s="1"/>
  <c r="V183" i="12"/>
  <c r="G185" i="12"/>
  <c r="M185" i="12" s="1"/>
  <c r="I185" i="12"/>
  <c r="K185" i="12"/>
  <c r="K184" i="12" s="1"/>
  <c r="O185" i="12"/>
  <c r="Q185" i="12"/>
  <c r="Q184" i="12" s="1"/>
  <c r="V185" i="12"/>
  <c r="V184" i="12" s="1"/>
  <c r="G186" i="12"/>
  <c r="I186" i="12"/>
  <c r="K186" i="12"/>
  <c r="M186" i="12"/>
  <c r="O186" i="12"/>
  <c r="Q186" i="12"/>
  <c r="V186" i="12"/>
  <c r="G187" i="12"/>
  <c r="I187" i="12"/>
  <c r="K187" i="12"/>
  <c r="M187" i="12"/>
  <c r="O187" i="12"/>
  <c r="O184" i="12" s="1"/>
  <c r="Q187" i="12"/>
  <c r="V187" i="12"/>
  <c r="G188" i="12"/>
  <c r="I188" i="12"/>
  <c r="K188" i="12"/>
  <c r="M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I184" i="12" s="1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193" i="12"/>
  <c r="I193" i="12"/>
  <c r="K193" i="12"/>
  <c r="M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I199" i="12"/>
  <c r="K199" i="12"/>
  <c r="M199" i="12"/>
  <c r="O199" i="12"/>
  <c r="Q199" i="12"/>
  <c r="V199" i="12"/>
  <c r="G200" i="12"/>
  <c r="I200" i="12"/>
  <c r="K200" i="12"/>
  <c r="M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M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I204" i="12"/>
  <c r="K204" i="12"/>
  <c r="M204" i="12"/>
  <c r="O204" i="12"/>
  <c r="Q204" i="12"/>
  <c r="V204" i="12"/>
  <c r="G205" i="12"/>
  <c r="I205" i="12"/>
  <c r="K205" i="12"/>
  <c r="M205" i="12"/>
  <c r="O205" i="12"/>
  <c r="Q205" i="12"/>
  <c r="V205" i="12"/>
  <c r="G207" i="12"/>
  <c r="M207" i="12" s="1"/>
  <c r="I207" i="12"/>
  <c r="I206" i="12" s="1"/>
  <c r="K207" i="12"/>
  <c r="K206" i="12" s="1"/>
  <c r="O207" i="12"/>
  <c r="O206" i="12" s="1"/>
  <c r="Q207" i="12"/>
  <c r="Q206" i="12" s="1"/>
  <c r="V207" i="12"/>
  <c r="G208" i="12"/>
  <c r="M208" i="12" s="1"/>
  <c r="I208" i="12"/>
  <c r="K208" i="12"/>
  <c r="O208" i="12"/>
  <c r="Q208" i="12"/>
  <c r="V208" i="12"/>
  <c r="G209" i="12"/>
  <c r="G206" i="12" s="1"/>
  <c r="I209" i="12"/>
  <c r="K209" i="12"/>
  <c r="O209" i="12"/>
  <c r="Q209" i="12"/>
  <c r="V209" i="12"/>
  <c r="V206" i="12" s="1"/>
  <c r="G210" i="12"/>
  <c r="I210" i="12"/>
  <c r="K210" i="12"/>
  <c r="M210" i="12"/>
  <c r="O210" i="12"/>
  <c r="Q210" i="12"/>
  <c r="V210" i="12"/>
  <c r="G211" i="12"/>
  <c r="I211" i="12"/>
  <c r="K211" i="12"/>
  <c r="M211" i="12"/>
  <c r="O211" i="12"/>
  <c r="Q211" i="12"/>
  <c r="V211" i="12"/>
  <c r="G212" i="12"/>
  <c r="I212" i="12"/>
  <c r="K212" i="12"/>
  <c r="M212" i="12"/>
  <c r="O212" i="12"/>
  <c r="Q212" i="12"/>
  <c r="V212" i="12"/>
  <c r="G214" i="12"/>
  <c r="M214" i="12" s="1"/>
  <c r="I214" i="12"/>
  <c r="K214" i="12"/>
  <c r="O214" i="12"/>
  <c r="Q214" i="12"/>
  <c r="V214" i="12"/>
  <c r="AE217" i="12"/>
  <c r="AF217" i="12"/>
  <c r="I20" i="1"/>
  <c r="I19" i="1"/>
  <c r="I18" i="1"/>
  <c r="I16" i="1"/>
  <c r="F42" i="1"/>
  <c r="G23" i="1" s="1"/>
  <c r="G42" i="1"/>
  <c r="G25" i="1" s="1"/>
  <c r="H42" i="1"/>
  <c r="I41" i="1"/>
  <c r="I40" i="1"/>
  <c r="I68" i="1" l="1"/>
  <c r="J67" i="1" s="1"/>
  <c r="I17" i="1"/>
  <c r="I21" i="1" s="1"/>
  <c r="A27" i="1"/>
  <c r="A28" i="1" s="1"/>
  <c r="G28" i="1" s="1"/>
  <c r="G27" i="1" s="1"/>
  <c r="G29" i="1" s="1"/>
  <c r="M152" i="12"/>
  <c r="M97" i="12"/>
  <c r="M158" i="12"/>
  <c r="M137" i="12"/>
  <c r="M184" i="12"/>
  <c r="M206" i="12"/>
  <c r="M39" i="12"/>
  <c r="M209" i="12"/>
  <c r="M74" i="12"/>
  <c r="M73" i="12" s="1"/>
  <c r="G158" i="12"/>
  <c r="G97" i="12"/>
  <c r="G184" i="12"/>
  <c r="G32" i="12"/>
  <c r="G133" i="12"/>
  <c r="M57" i="12"/>
  <c r="M52" i="12" s="1"/>
  <c r="M21" i="12"/>
  <c r="M13" i="12" s="1"/>
  <c r="J50" i="1"/>
  <c r="J56" i="1"/>
  <c r="J65" i="1"/>
  <c r="J63" i="1"/>
  <c r="J53" i="1"/>
  <c r="J62" i="1"/>
  <c r="J66" i="1"/>
  <c r="J54" i="1"/>
  <c r="J57" i="1"/>
  <c r="J60" i="1"/>
  <c r="J49" i="1"/>
  <c r="J52" i="1"/>
  <c r="J58" i="1"/>
  <c r="J61" i="1"/>
  <c r="J64" i="1"/>
  <c r="J40" i="1"/>
  <c r="J41" i="1"/>
  <c r="J39" i="1"/>
  <c r="J42" i="1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55" i="1" l="1"/>
  <c r="J68" i="1" s="1"/>
  <c r="J51" i="1"/>
  <c r="J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lukas.doubek</author>
  </authors>
  <commentList>
    <comment ref="S6" authorId="0" shapeId="0" xr:uid="{8142D645-3BE3-4058-A5A9-C732042F53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25A9E53-C712-4A79-A2BF-19490DC61F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<sst xmlns="http://schemas.openxmlformats.org/spreadsheetml/2006/main" count="1249" uniqueCount="466">
  <si>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</si>
  <si>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</si>
  <si>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</si>
  <si>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</si>
  <si>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</si>
  <si>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</si>
  <si>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</si>
  <si>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</si>
  <si>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</si>
  <si>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</si>
  <si>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</si>
  <si>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</si>
  <si>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</si>
  <si>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</si>
  <si>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</si>
  <si>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</si>
  <si>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</si>
  <si>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</si>
  <si>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</si>
  <si>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</si>
  <si>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</si>
  <si>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</si>
  <si>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</si>
  <si>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</si>
  <si>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</si>
  <si>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</si>
  <si>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</si>
  <si>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</si>
  <si>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</si>
  <si>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</si>
  <si>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</si>
  <si>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</si>
  <si>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</si>
  <si>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</si>
  <si>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</si>
  <si>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</si>
  <si>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</si>
  <si>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</si>
  <si>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</si>
  <si>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</si>
  <si>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</si>
  <si>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</si>
  <si>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</si>
  <si>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</si>
  <si>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Rozpočet 21.4.2020</t>
  </si>
  <si>
    <t>Stavební práce, ZTI, elektro</t>
  </si>
  <si>
    <t>Objekt:</t>
  </si>
  <si>
    <t>Rozpočet:</t>
  </si>
  <si>
    <t>59-38 - VŘ</t>
  </si>
  <si>
    <t>Rekonstrukce sociálního zařízení na Toulovcově náměstí v Litomyšli, Město Litomyšl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</si>
  <si>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</si>
  <si>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</si>
  <si>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</si>
  <si>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</si>
  <si>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</si>
  <si>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</si>
  <si>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</si>
  <si>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</si>
  <si>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</si>
  <si>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</si>
  <si>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</si>
  <si>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</si>
  <si>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</si>
  <si>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</si>
  <si>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</si>
  <si>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</si>
  <si>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</si>
  <si>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</si>
  <si>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</si>
  <si>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</si>
  <si>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</si>
  <si>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</si>
  <si>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</si>
  <si>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</si>
  <si>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</si>
  <si>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</si>
  <si>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</si>
  <si>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</si>
  <si>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</si>
  <si>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</si>
  <si>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</si>
  <si>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</si>
  <si>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</si>
  <si>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</si>
  <si>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</si>
  <si>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</si>
  <si>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</si>
  <si>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</si>
  <si>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</si>
  <si>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</si>
  <si>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</si>
  <si>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</si>
  <si>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</si>
  <si>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</si>
  <si>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</si>
  <si>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</si>
  <si>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</si>
  <si>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</si>
  <si>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</si>
  <si>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</si>
  <si>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</si>
  <si>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</si>
  <si>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</si>
  <si>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</si>
  <si>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</si>
  <si>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</si>
  <si>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</si>
  <si>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</si>
  <si>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</si>
  <si>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</si>
  <si>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</si>
  <si>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</si>
  <si>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</si>
  <si>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</si>
  <si>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</si>
  <si>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</si>
  <si>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</si>
  <si>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</si>
  <si>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</si>
  <si>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</si>
  <si>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</si>
  <si>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</si>
  <si>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</si>
  <si>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342255022R00</t>
  </si>
  <si>
    <t>Příčky z cihel a tvárnic nepálených příčky z příčkovek pórobetonových tloušťky 75 mm</t>
  </si>
  <si>
    <t>m2</t>
  </si>
  <si>
    <t>801-1</t>
  </si>
  <si>
    <t>RTS 18/ II</t>
  </si>
  <si>
    <t>POL1_</t>
  </si>
  <si>
    <t>včetně pomocného lešení</t>
  </si>
  <si>
    <t>SPI</t>
  </si>
  <si>
    <t>3.NP - úklid : 1,5*2,8-0,6*2</t>
  </si>
  <si>
    <t>VV</t>
  </si>
  <si>
    <t>3985411</t>
  </si>
  <si>
    <t>Zazdění splachovacího modulu, vč. dodávky materiálu</t>
  </si>
  <si>
    <t>kpl</t>
  </si>
  <si>
    <t>Vlastní</t>
  </si>
  <si>
    <t>Indiv</t>
  </si>
  <si>
    <t>601011141RT1</t>
  </si>
  <si>
    <t xml:space="preserve">Omítka stropů a podhledů z hotových směsí vrstva štuková, vápenná,  , tloušťka vrstvy 2 mm,  </t>
  </si>
  <si>
    <t>po jednotlivých vrstvách</t>
  </si>
  <si>
    <t>602011141RT1</t>
  </si>
  <si>
    <t xml:space="preserve">Omítka stěn z hotových směsí vrstva štuková, vápenná,  , tloušťka vrstvy 2 mm,  </t>
  </si>
  <si>
    <t>nad obklady 2.NP : (2,95+1,1+1,05+0,4+1,9+1,5+1,9+1,7+1,9+1,7+1,4+0,9+1,4+0,9)*0,5</t>
  </si>
  <si>
    <t>(1,6+0,9+1,6+0,9+1,9+1,7+1,9+1,7+1,4+0,9+0,9+1,4)*0,5</t>
  </si>
  <si>
    <t>3.NP + příčka : 10,35+8,4+1,5*0,5*2</t>
  </si>
  <si>
    <t>611481211RT7</t>
  </si>
  <si>
    <t>Vyztužení vnitřních omítek stropů sklotextilní síťovinou s dodávkou síťoviny a stěrkového tmelu</t>
  </si>
  <si>
    <t>s pomocným lešením o výšce podlahy do 1900 mm a pro zatížení do 1,5 kPa,</t>
  </si>
  <si>
    <t>612403386RT1</t>
  </si>
  <si>
    <t>Hrubá výplň rýh ve stěnách, jakoukoliv maltou maltou ze suchých směsí_x000D_
 100 x 100 mm</t>
  </si>
  <si>
    <t>m</t>
  </si>
  <si>
    <t>801-4</t>
  </si>
  <si>
    <t>jakékoliv šířky rýhy,</t>
  </si>
  <si>
    <t>612481211RT7</t>
  </si>
  <si>
    <t>Vyztužení povrchu vnitřních stěn sklotextilní síťovinou s dodávkou síťoviny a stěrkového tmelu</t>
  </si>
  <si>
    <t>komplet stěny 2.NP : (2,95+1,1+1,05+0,4+1,9+1,5)*2,8-0,6*2*2+(1,9+1,7+1,9+1,9)*2,8-0,6*2*2+(1,4+0,9+1,4+0,9+1,4+0,9+1,4)*2,8-0,6*2</t>
  </si>
  <si>
    <t>(0,9+1,6+0,9+1,6+1,9+1,7+1,9+1,7+1,4+0,9+1,4+0,9+1,4+0,9+1,4+0,9)*2,8-0,6*2*7</t>
  </si>
  <si>
    <t>3.NP + nová příčka : 62,88+51,52+(1,5+1,5)*2,8-0,6*2*2</t>
  </si>
  <si>
    <t>642942111RT2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</si>
  <si>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60 x 197 x 11 cm</t>
  </si>
  <si>
    <t>kus</t>
  </si>
  <si>
    <t>3.NP : 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</si>
  <si>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</si>
  <si>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</si>
  <si>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WC : 33,89*4</t>
  </si>
  <si>
    <t>chodby : 60*2</t>
  </si>
  <si>
    <t>952902110R00</t>
  </si>
  <si>
    <t>Čištění budov zametáním v místnostech, chodbách, na schodišti a na půdě</t>
  </si>
  <si>
    <t>33,89*8</t>
  </si>
  <si>
    <t>60*4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</si>
  <si>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</si>
  <si>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</si>
  <si>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</si>
  <si>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</si>
  <si>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ubourání příčky pro sprchu 2.NP : 0,9*2,2-0,6*2</t>
  </si>
  <si>
    <t>3.NP : 0,78</t>
  </si>
  <si>
    <t>ubourání příčky u pisoárů 2+3.NP : (0,9*2,2-0,6*2)*2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</si>
  <si>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</si>
  <si>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</si>
  <si>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</si>
  <si>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974031153R00</t>
  </si>
  <si>
    <t>Vysekání rýh v jakémkoliv zdivu cihelném v ploše_x000D_
 do hloubky 100 mm, šířky do 100 mm</t>
  </si>
  <si>
    <t>Včetně pomocného lešení o výšce podlahy do 1900 mm a pro zatížení do 1,5 kPa  (150 kg/m2).</t>
  </si>
  <si>
    <t>POP</t>
  </si>
  <si>
    <t>979097012R00</t>
  </si>
  <si>
    <t>Odvoz suti a vybouraných hmot na skládku pronájem kontejneru na suť</t>
  </si>
  <si>
    <t xml:space="preserve">den   </t>
  </si>
  <si>
    <t>998018002U00</t>
  </si>
  <si>
    <t>Přesun ruční budova v -12m</t>
  </si>
  <si>
    <t>t</t>
  </si>
  <si>
    <t>URS</t>
  </si>
  <si>
    <t>URS 11/ II</t>
  </si>
  <si>
    <t>POL7_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</si>
  <si>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</si>
  <si>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</si>
  <si>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</si>
  <si>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</si>
  <si>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</si>
  <si>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</si>
  <si>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</si>
  <si>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</si>
  <si>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</si>
  <si>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</si>
  <si>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</si>
  <si>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</si>
  <si>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</si>
  <si>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</si>
  <si>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</si>
  <si>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</si>
  <si>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</si>
  <si>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721-11</t>
  </si>
  <si>
    <t>Montáž splachovacích modulů</t>
  </si>
  <si>
    <t>721-14</t>
  </si>
  <si>
    <t>Napojení na stávající kanalizační potrubí, vč. dodávky přechodu</t>
  </si>
  <si>
    <t>721-31</t>
  </si>
  <si>
    <t>Demontáž litinových stoupaček a rozvodů kanalizace</t>
  </si>
  <si>
    <t>hod</t>
  </si>
  <si>
    <t>721-90</t>
  </si>
  <si>
    <t>Pomocné a sekací práce pro kanalizaci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</si>
  <si>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</si>
  <si>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</si>
  <si>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</si>
  <si>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722130801R00</t>
  </si>
  <si>
    <t>Demontáž potrubí z ocelových trubek závitových do DN 25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</si>
  <si>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</si>
  <si>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</si>
  <si>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</si>
  <si>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</si>
  <si>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</si>
  <si>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</si>
  <si>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</si>
  <si>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722181212RT5</t>
  </si>
  <si>
    <t>Izolace vodovodního potrubí návleková z trubic z pěnového polyetylenu, tloušťka stěny 9 mm, d 15 mm</t>
  </si>
  <si>
    <t>722181212RT6</t>
  </si>
  <si>
    <t>Izolace vodovodního potrubí návleková z trubic z pěnového polyetylenu, tloušťka stěny 9 mm, d 18 mm</t>
  </si>
  <si>
    <t>722181212RT8</t>
  </si>
  <si>
    <t>Izolace vodovodního potrubí návleková z trubic z pěnového polyetylenu, tloušťka stěny 9 mm, d 25 mm</t>
  </si>
  <si>
    <t>722181213RT5</t>
  </si>
  <si>
    <t>Izolace vodovodního potrubí návleková z trubic z pěnového polyetylenu, tloušťka stěny 13 mm, d 15 mm</t>
  </si>
  <si>
    <t>722181213RT6</t>
  </si>
  <si>
    <t>Izolace vodovodního potrubí návleková z trubic z pěnového polyetylenu, tloušťka stěny 13 mm, d 18 mm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</si>
  <si>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</si>
  <si>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</si>
  <si>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</si>
  <si>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</si>
  <si>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722237123R00</t>
  </si>
  <si>
    <t>Kohout kulový, mosazný, vnitřní-vnitřní závit, DN 25, PN 35, včetně dodávky materiálu</t>
  </si>
  <si>
    <t>722280106R00</t>
  </si>
  <si>
    <t>Tlakové zkoušky vodovodního potrubí do DN 32</t>
  </si>
  <si>
    <t>722290234R00</t>
  </si>
  <si>
    <t>Proplach a dezinfekce vodovodního potrubí do DN 80</t>
  </si>
  <si>
    <t>722-12</t>
  </si>
  <si>
    <t>Propojení rozvodů ZTI s ohřívačem vody, vč. armatur</t>
  </si>
  <si>
    <t>722-17</t>
  </si>
  <si>
    <t>D+M rohového ventilu</t>
  </si>
  <si>
    <t>722-18</t>
  </si>
  <si>
    <t>Napojení na stávající rozvod</t>
  </si>
  <si>
    <t>722-90</t>
  </si>
  <si>
    <t>Pomocné a sekací práce pro vodovod</t>
  </si>
  <si>
    <t>998722102R00</t>
  </si>
  <si>
    <t>Přesun hmot pro vnitřní vodovod v objektech výšky do 12 m</t>
  </si>
  <si>
    <t>vodorovně do 50 m</t>
  </si>
  <si>
    <t>725110814R00</t>
  </si>
  <si>
    <t>Demontáž klozetů kombinovaných</t>
  </si>
  <si>
    <t>soubor</t>
  </si>
  <si>
    <t>725014131RT1</t>
  </si>
  <si>
    <t>Klozetové mísy závěsné, bilé, hluboké splachování, zadní, včetně sedátka, šířka 360 mm, hloubka 510 mm, výška 400 mm</t>
  </si>
  <si>
    <t>725122817R00</t>
  </si>
  <si>
    <t>Demontáž pisoárů bez nádrže + 1 záchodkem</t>
  </si>
  <si>
    <t>725122232R00</t>
  </si>
  <si>
    <t>Pisoár diturvit, bílý, s integrovaným zdrojem</t>
  </si>
  <si>
    <t>725210821R00</t>
  </si>
  <si>
    <t>Demontáž umyvadel umyvadel bez výtokových armatur</t>
  </si>
  <si>
    <t>725219401R00</t>
  </si>
  <si>
    <t>Umyvadlo montáž na šrouby do zdiva</t>
  </si>
  <si>
    <t>725249102R00</t>
  </si>
  <si>
    <t>Montáž sprchové mísy a vaničky sprchových mís a vaniček</t>
  </si>
  <si>
    <t>725249106R00</t>
  </si>
  <si>
    <t>Montáž sprchového koutu ostatních typů</t>
  </si>
  <si>
    <t>725534225R00</t>
  </si>
  <si>
    <t>Elektrický ohřívač vody zásobníkový tlakový, závěsný svislý, objem 125 l, příkon 2,0 kW, IP 45, včetně dodávky materiálu</t>
  </si>
  <si>
    <t>725530823R00</t>
  </si>
  <si>
    <t>Demontáž elektrických zásobníkových ohřívačů vody tlakových, od 50 do 200 l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</si>
  <si>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</si>
  <si>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</si>
  <si>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</si>
  <si>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</si>
  <si>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725829202R00</t>
  </si>
  <si>
    <t>Montáž baterií umyvadlových a dřezových umyvadlové a dřezové nástěnné</t>
  </si>
  <si>
    <t>725849200R00</t>
  </si>
  <si>
    <t>Montáž baterie sprchové nastavitelná výška</t>
  </si>
  <si>
    <t>725860811R00</t>
  </si>
  <si>
    <t>Demontáž zápachových uzávěrek pro zařiz. předměty jednoduchých</t>
  </si>
  <si>
    <t>725122232RS1</t>
  </si>
  <si>
    <t>Dodávka zdroje pro pisoár</t>
  </si>
  <si>
    <t>725-1587</t>
  </si>
  <si>
    <t>Dodávka sprchové baterie, vč. sprchové sestavy</t>
  </si>
  <si>
    <t>725-71</t>
  </si>
  <si>
    <t>Pomocný materiál, silikony, hmoždinky, vruty, šrouby atd...</t>
  </si>
  <si>
    <t>725-841</t>
  </si>
  <si>
    <t>Dodávka umyvadla 55cm</t>
  </si>
  <si>
    <t>725-8787</t>
  </si>
  <si>
    <t>Montáž plastové závěsné výlevky, vč. roštu a sifonu</t>
  </si>
  <si>
    <t>725-8787B</t>
  </si>
  <si>
    <t>Dodávka nástěné baterie s raménkem délky 20cm</t>
  </si>
  <si>
    <t>725-8787S</t>
  </si>
  <si>
    <t>Dodávka plastové výlevky, vč. roštu a sifonu</t>
  </si>
  <si>
    <t>725-8842</t>
  </si>
  <si>
    <t>Dodávka sifonu pod výpusť 5/4" chrom</t>
  </si>
  <si>
    <t>725-8843</t>
  </si>
  <si>
    <t>Dodávka umyvadlové výpusti 5/4" nerez mřížka</t>
  </si>
  <si>
    <t>725-8844</t>
  </si>
  <si>
    <t>Dodávka umyvadlové baterie</t>
  </si>
  <si>
    <t>725-941</t>
  </si>
  <si>
    <t>Dodávka sprchové vaničky z litého mramoru</t>
  </si>
  <si>
    <t>725-941S</t>
  </si>
  <si>
    <t>Dodávka vaničkového sifonu</t>
  </si>
  <si>
    <t>725-954</t>
  </si>
  <si>
    <t>D+M zrcadla tl.4mm se zabroušenou hranou šířka 55cm, výška 60cm - vč. dodávky zrcadlářské pásky, zrcadlářského silikonu</t>
  </si>
  <si>
    <t>725-9871</t>
  </si>
  <si>
    <t>Dodávka sprchových dveří š. 800mm, vč. rozšiřovacího profilu</t>
  </si>
  <si>
    <t>998725102R00</t>
  </si>
  <si>
    <t>Přesun hmot pro zařizovací předměty v objektech výšky do 12 m</t>
  </si>
  <si>
    <t>726211121R00</t>
  </si>
  <si>
    <t>Klozet montážní prvek pro zavěšené WC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</si>
  <si>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998726122R00</t>
  </si>
  <si>
    <t>Přesun hmot pro předstěnové systémy v objektech výšky do 12 m</t>
  </si>
  <si>
    <t>735-11</t>
  </si>
  <si>
    <t>Montáž koupelnového elektrického radiátoru</t>
  </si>
  <si>
    <t>735-12</t>
  </si>
  <si>
    <t>Dodávka koupelnového radiátoru BND 600/1560mm, elektrický, bez regulátoru</t>
  </si>
  <si>
    <t>998735102R00</t>
  </si>
  <si>
    <t>Přesun hmot pro otopná tělesa v objektech výšky do 12 m</t>
  </si>
  <si>
    <t>800-731</t>
  </si>
  <si>
    <t>766411812R00</t>
  </si>
  <si>
    <t>Demontáž obložení stěn panely velikosti přes 1,5 m2</t>
  </si>
  <si>
    <t>800-766</t>
  </si>
  <si>
    <t>3.NP dělící stěna : 1,5*2,8</t>
  </si>
  <si>
    <t>766411822R00</t>
  </si>
  <si>
    <t>Demontáž obložení stěn podkladových roštů</t>
  </si>
  <si>
    <t>3.NP : 2,8*4+1,5*7</t>
  </si>
  <si>
    <t>766661112R00</t>
  </si>
  <si>
    <t>Montáž dveřních křídel kompletizovaných otevíravých ,  , do ocelové nebo fošnové zárubně, jednokřídlových, šířky do 800 mm</t>
  </si>
  <si>
    <t>766670021R00</t>
  </si>
  <si>
    <t xml:space="preserve">Montáž kliky a štítku </t>
  </si>
  <si>
    <t>766695212R00</t>
  </si>
  <si>
    <t>Ostatní montáž prahů dveří_x000D_
 jednokřídlých, šířky do 100 mm</t>
  </si>
  <si>
    <t>766-11</t>
  </si>
  <si>
    <t>Dodávka dveří šířky 600mm, plné, hladké, povrch CPL klasik, barva imitace dřeva</t>
  </si>
  <si>
    <t>766-12</t>
  </si>
  <si>
    <t>Dodávka štítkového kování (nerez, FAB, klika/klika)</t>
  </si>
  <si>
    <t>766-13</t>
  </si>
  <si>
    <t>Dodávka štítkového kování (nerez, WC, klika/klika)</t>
  </si>
  <si>
    <t>766-14</t>
  </si>
  <si>
    <t>Dodávka stavební vložky 30/35 + 3 klíče</t>
  </si>
  <si>
    <t>766-20</t>
  </si>
  <si>
    <t>Práh buk + lak</t>
  </si>
  <si>
    <t>998766102R00</t>
  </si>
  <si>
    <t>Přesun hmot pro konstrukce truhlářské v objektech výšky do 12 m</t>
  </si>
  <si>
    <t>50 m vodorovně</t>
  </si>
  <si>
    <t>771575118R00</t>
  </si>
  <si>
    <t>Montáž podlah z dlaždic keramických 600 x 600 mm, režných nebo glazovaných, hladkých, kladených do flexibilního tmele</t>
  </si>
  <si>
    <t>800-771</t>
  </si>
  <si>
    <t>771-11</t>
  </si>
  <si>
    <t>Dodávka dlažeb Quarzt tmavě šedá 60x60</t>
  </si>
  <si>
    <t>771591111RS1</t>
  </si>
  <si>
    <t>Penetrace podkladu podlahy, vč. pískové penetrace</t>
  </si>
  <si>
    <t>998771102R00</t>
  </si>
  <si>
    <t>Přesun hmot pro podlahy z dlaždic v objektech výšky do 12 m</t>
  </si>
  <si>
    <t>781475120R00</t>
  </si>
  <si>
    <t>Montáž obkladů vnitřních z dlaždic keramických kladených do tmele 300 x 600 mm,  , kladených do flexibilního tmele</t>
  </si>
  <si>
    <t>2.NP : (2,95+1,1+1,05+0,4+1,9+1,5+1,7+1,9+1,7+1,9+1,5+0,9+1,5+1,4+0,9+1,4+0,9)*2,4-0,6*2*5</t>
  </si>
  <si>
    <t>(0,9+1,6+0,9+1,6+1,7+1,9+1,7+1,9+1,4+0,9+1,4+0,9+0,9+1,4+0,9+1,4)*2,4-0,6*2*7</t>
  </si>
  <si>
    <t>3.NP + úklidová příčka : 53,04+42,96+(1,5+1,5)*2,4-0,6*2*2</t>
  </si>
  <si>
    <t>781491001R00</t>
  </si>
  <si>
    <t>Lišty k obkladům bez dodávky materiálu</t>
  </si>
  <si>
    <t>hrana u sprchy, pisoárů a výlevky : (2,4+2,4+2,4)*2</t>
  </si>
  <si>
    <t>WC : 0,9*2*2</t>
  </si>
  <si>
    <t>781-011</t>
  </si>
  <si>
    <t>Dodávka penetrace CT17 10l  hloubková</t>
  </si>
  <si>
    <t>781101210RS1</t>
  </si>
  <si>
    <t>Penetrace podkladu pod obklady, vč. pískové penetrace</t>
  </si>
  <si>
    <t>včetně dodávky materiálu.</t>
  </si>
  <si>
    <t>781-11</t>
  </si>
  <si>
    <t>Dodávka dlažby Quarzt tmavě šedá 30x60</t>
  </si>
  <si>
    <t>781-12</t>
  </si>
  <si>
    <t>Dodávka dlažby Quarzt šedá 30x60</t>
  </si>
  <si>
    <t>781-425</t>
  </si>
  <si>
    <t>Dodávka lišty nerez L 12,5/2500</t>
  </si>
  <si>
    <t>998781102R00</t>
  </si>
  <si>
    <t>Přesun hmot pro obklady keramické v objektech výšky do 12 m</t>
  </si>
  <si>
    <t>783125230R00</t>
  </si>
  <si>
    <t>Nátěry ocelových konstrukcí syntetické C+CC ocelové konstrukce lehké + velmi lehké, jednonásobné + 2x email</t>
  </si>
  <si>
    <t>800-783</t>
  </si>
  <si>
    <t>na vzduchu schnoucí</t>
  </si>
  <si>
    <t>ocelové zárubně : (2+0,6+2)*0,2*15</t>
  </si>
  <si>
    <t>784161401R00</t>
  </si>
  <si>
    <t>Příprava povrchu Penetrace (napouštění) podkladu disperzní, jednonásobná</t>
  </si>
  <si>
    <t>800-784</t>
  </si>
  <si>
    <t>stěny nad obklady + strop : 33,89+20,25</t>
  </si>
  <si>
    <t>784165511R00</t>
  </si>
  <si>
    <t>Malby z malířských směsí otěruvzdorných,  , bělost 93 %, jednonásobné</t>
  </si>
  <si>
    <t>54,14*2</t>
  </si>
  <si>
    <t>799-001</t>
  </si>
  <si>
    <t>VRN, doprava, parkování</t>
  </si>
  <si>
    <t>M21-11</t>
  </si>
  <si>
    <t>Krab. KU 68</t>
  </si>
  <si>
    <t>M21-12</t>
  </si>
  <si>
    <t>Krab. KR 97</t>
  </si>
  <si>
    <t>M21-13</t>
  </si>
  <si>
    <t>Kabel CYKY J 3x1,5</t>
  </si>
  <si>
    <t>M21-14</t>
  </si>
  <si>
    <t>Kabel CYKY 0 3x1,5</t>
  </si>
  <si>
    <t>M21-15</t>
  </si>
  <si>
    <t>Kabel CYKY J 3x2,5</t>
  </si>
  <si>
    <t>M21-16</t>
  </si>
  <si>
    <t>Drát CY4/ŽŽ</t>
  </si>
  <si>
    <t>M21-17</t>
  </si>
  <si>
    <t>SWG vyp č.1 komplet</t>
  </si>
  <si>
    <t>M21-18</t>
  </si>
  <si>
    <t>SWG vyp.č.5 komplet</t>
  </si>
  <si>
    <t>M21-19</t>
  </si>
  <si>
    <t>SWG vyp.č.2 komplet</t>
  </si>
  <si>
    <t>M21-20</t>
  </si>
  <si>
    <t>SWG zv.tlač. komplet</t>
  </si>
  <si>
    <t>M21-21</t>
  </si>
  <si>
    <t>SWG zas. 1x230V komplet</t>
  </si>
  <si>
    <t>M21-22</t>
  </si>
  <si>
    <t>Sporáková kombinace 3/25A</t>
  </si>
  <si>
    <t>M21-23</t>
  </si>
  <si>
    <t>Ventilátor d150mm + časování</t>
  </si>
  <si>
    <t>M21-24</t>
  </si>
  <si>
    <t>Světlo LED 21W/3000k IP44</t>
  </si>
  <si>
    <t>M21-25</t>
  </si>
  <si>
    <t>Lišta LV 40x40</t>
  </si>
  <si>
    <t>M21-26</t>
  </si>
  <si>
    <t>Jistič NOARK 6kA-B6-16/1</t>
  </si>
  <si>
    <t>M21-27</t>
  </si>
  <si>
    <t>Stykač 2/20A</t>
  </si>
  <si>
    <t>M21-28</t>
  </si>
  <si>
    <t>Chránič NOARK 40/4/0,03</t>
  </si>
  <si>
    <t>M21-29</t>
  </si>
  <si>
    <t>Práce DMTŽ + MTŽ</t>
  </si>
  <si>
    <t>M21-32</t>
  </si>
  <si>
    <t>Doprava</t>
  </si>
  <si>
    <t>M21-33</t>
  </si>
  <si>
    <t>Výchozí revize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</si>
  <si>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</si>
  <si>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</si>
  <si>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</si>
  <si>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</si>
  <si>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979081111RT2</t>
  </si>
  <si>
    <t>Odvoz suti a vybouraných hmot na skládku do 1 km</t>
  </si>
  <si>
    <t>979081121R00</t>
  </si>
  <si>
    <t>Odvoz suti a vybouraných hmot na skládku příplatek za každý další 1 km</t>
  </si>
  <si>
    <t>979990001R00</t>
  </si>
  <si>
    <t>Poplatek za skládku stavební suti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</si>
  <si>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</si>
  <si>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</si>
  <si>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</si>
  <si>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</si>
  <si>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979087391R00</t>
  </si>
  <si>
    <t xml:space="preserve">Vodorovné přemístění suti nošením k místu nakládky příplatek za každých dalších i započatých 10 m vzdálenosti suti, 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</si>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</sst>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7" t="s">
        <v>39</v>
      </c>
      <c r="B2" s="77"/>
      <c r="C2" s="77"/>
      <c r="D2" s="77"/>
      <c r="E2" s="77"/>
      <c r="F2" s="77"/>
      <c r="G2" s="77"/>
    </row>
  </sheetData>
  <sheetProtection algorithmName="SHA-512" hashValue="OgyeNg2VPWsB5GQfwWvCtSO+XhBxFVu6FZ9kfIYhzpvTSp3wKlN9xdO7eQrFqxwpBCgsK4L8mSTNvqJqp6seKw==" saltValue="qe6VQqL2LRNDgV40piUR/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opLeftCell="B20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0" t="s">
        <v>41</v>
      </c>
      <c r="C1" s="91"/>
      <c r="D1" s="91"/>
      <c r="E1" s="91"/>
      <c r="F1" s="91"/>
      <c r="G1" s="91"/>
      <c r="H1" s="91"/>
      <c r="I1" s="91"/>
      <c r="J1" s="92"/>
    </row>
    <row r="2" spans="1:15" ht="36" customHeight="1" x14ac:dyDescent="0.2">
      <c r="A2" s="3"/>
      <c r="B2" s="105" t="s">
        <v>22</v>
      </c>
      <c r="C2" s="106"/>
      <c r="D2" s="107" t="s">
        <v>48</v>
      </c>
      <c r="E2" s="108" t="s">
        <v>49</v>
      </c>
      <c r="F2" s="109"/>
      <c r="G2" s="109"/>
      <c r="H2" s="109"/>
      <c r="I2" s="109"/>
      <c r="J2" s="110"/>
      <c r="O2" s="2"/>
    </row>
    <row r="3" spans="1:15" ht="27" customHeight="1" x14ac:dyDescent="0.2">
      <c r="A3" s="3"/>
      <c r="B3" s="111" t="s">
        <v>46</v>
      </c>
      <c r="C3" s="106"/>
      <c r="D3" s="112" t="s">
        <v>43</v>
      </c>
      <c r="E3" s="113" t="s">
        <v>45</v>
      </c>
      <c r="F3" s="114"/>
      <c r="G3" s="114"/>
      <c r="H3" s="114"/>
      <c r="I3" s="114"/>
      <c r="J3" s="115"/>
    </row>
    <row r="4" spans="1:15" ht="23.25" customHeight="1" x14ac:dyDescent="0.2">
      <c r="A4" s="104">
        <v>3441914</v>
      </c>
      <c r="B4" s="116" t="s">
        <v>47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">
      <c r="A12" s="3"/>
      <c r="B12" s="39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">
      <c r="A13" s="3"/>
      <c r="B13" s="40"/>
      <c r="C13" s="25"/>
      <c r="D13" s="126"/>
      <c r="E13" s="124"/>
      <c r="F13" s="125"/>
      <c r="G13" s="125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96"/>
      <c r="F15" s="96"/>
      <c r="G15" s="97"/>
      <c r="H15" s="97"/>
      <c r="I15" s="97" t="s">
        <v>29</v>
      </c>
      <c r="J15" s="98"/>
    </row>
    <row r="16" spans="1:15" ht="23.25" customHeight="1" x14ac:dyDescent="0.2">
      <c r="A16" s="193" t="s">
        <v>24</v>
      </c>
      <c r="B16" s="55" t="s">
        <v>24</v>
      </c>
      <c r="C16" s="56"/>
      <c r="D16" s="57"/>
      <c r="E16" s="83"/>
      <c r="F16" s="84"/>
      <c r="G16" s="83"/>
      <c r="H16" s="84"/>
      <c r="I16" s="83">
        <f>SUMIF(F49:F67,A16,I49:I67)+SUMIF(F49:F67,"PSU",I49:I67)</f>
        <v>0</v>
      </c>
      <c r="J16" s="85"/>
    </row>
    <row r="17" spans="1:10" ht="23.25" customHeight="1" x14ac:dyDescent="0.2">
      <c r="A17" s="193" t="s">
        <v>25</v>
      </c>
      <c r="B17" s="55" t="s">
        <v>25</v>
      </c>
      <c r="C17" s="56"/>
      <c r="D17" s="57"/>
      <c r="E17" s="83"/>
      <c r="F17" s="84"/>
      <c r="G17" s="83"/>
      <c r="H17" s="84"/>
      <c r="I17" s="83">
        <f>SUMIF(F49:F67,A17,I49:I67)</f>
        <v>0</v>
      </c>
      <c r="J17" s="85"/>
    </row>
    <row r="18" spans="1:10" ht="23.25" customHeight="1" x14ac:dyDescent="0.2">
      <c r="A18" s="193" t="s">
        <v>26</v>
      </c>
      <c r="B18" s="55" t="s">
        <v>26</v>
      </c>
      <c r="C18" s="56"/>
      <c r="D18" s="57"/>
      <c r="E18" s="83"/>
      <c r="F18" s="84"/>
      <c r="G18" s="83"/>
      <c r="H18" s="84"/>
      <c r="I18" s="83">
        <f>SUMIF(F49:F67,A18,I49:I67)</f>
        <v>0</v>
      </c>
      <c r="J18" s="85"/>
    </row>
    <row r="19" spans="1:10" ht="23.25" customHeight="1" x14ac:dyDescent="0.2">
      <c r="A19" s="193" t="s">
        <v>94</v>
      </c>
      <c r="B19" s="55" t="s">
        <v>27</v>
      </c>
      <c r="C19" s="56"/>
      <c r="D19" s="57"/>
      <c r="E19" s="83"/>
      <c r="F19" s="84"/>
      <c r="G19" s="83"/>
      <c r="H19" s="84"/>
      <c r="I19" s="83">
        <f>SUMIF(F49:F67,A19,I49:I67)</f>
        <v>0</v>
      </c>
      <c r="J19" s="85"/>
    </row>
    <row r="20" spans="1:10" ht="23.25" customHeight="1" x14ac:dyDescent="0.2">
      <c r="A20" s="193" t="s">
        <v>95</v>
      </c>
      <c r="B20" s="55" t="s">
        <v>28</v>
      </c>
      <c r="C20" s="56"/>
      <c r="D20" s="57"/>
      <c r="E20" s="83"/>
      <c r="F20" s="84"/>
      <c r="G20" s="83"/>
      <c r="H20" s="84"/>
      <c r="I20" s="83">
        <f>SUMIF(F49:F67,A20,I49:I67)</f>
        <v>0</v>
      </c>
      <c r="J20" s="85"/>
    </row>
    <row r="21" spans="1:10" ht="23.25" customHeight="1" x14ac:dyDescent="0.2">
      <c r="A21" s="3"/>
      <c r="B21" s="72" t="s">
        <v>29</v>
      </c>
      <c r="C21" s="73"/>
      <c r="D21" s="74"/>
      <c r="E21" s="86"/>
      <c r="F21" s="99"/>
      <c r="G21" s="86"/>
      <c r="H21" s="99"/>
      <c r="I21" s="86">
        <f>SUM(I16:J20)</f>
        <v>0</v>
      </c>
      <c r="J21" s="87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81">
        <f>ZakladDPHSniVypocet</f>
        <v>0</v>
      </c>
      <c r="H23" s="82"/>
      <c r="I23" s="82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79">
        <f>I23*E23/100</f>
        <v>0</v>
      </c>
      <c r="H24" s="80"/>
      <c r="I24" s="80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81">
        <f>ZakladDPHZaklVypocet</f>
        <v>0</v>
      </c>
      <c r="H25" s="82"/>
      <c r="I25" s="82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93">
        <f>I25*E25/100</f>
        <v>0</v>
      </c>
      <c r="H26" s="94"/>
      <c r="I26" s="94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95">
        <f>CenaCelkemBezDPH-(ZakladDPHSni+ZakladDPHZakl)</f>
        <v>0</v>
      </c>
      <c r="H27" s="95"/>
      <c r="I27" s="95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6" t="s">
        <v>23</v>
      </c>
      <c r="C28" s="167"/>
      <c r="D28" s="167"/>
      <c r="E28" s="168"/>
      <c r="F28" s="169"/>
      <c r="G28" s="170">
        <f>IF(A28&gt;50, ROUNDUP(A27, 0), ROUNDDOWN(A27, 0))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3"/>
      <c r="B29" s="166" t="s">
        <v>35</v>
      </c>
      <c r="C29" s="172"/>
      <c r="D29" s="172"/>
      <c r="E29" s="172"/>
      <c r="F29" s="172"/>
      <c r="G29" s="173">
        <f>ZakladDPHSni+DPHSni+ZakladDPHZakl+DPHZakl+Zaokrouhleni</f>
        <v>0</v>
      </c>
      <c r="H29" s="173"/>
      <c r="I29" s="173"/>
      <c r="J29" s="17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44138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88"/>
      <c r="E34" s="89"/>
      <c r="F34" s="29"/>
      <c r="G34" s="88"/>
      <c r="H34" s="89"/>
      <c r="I34" s="89"/>
      <c r="J34" s="36"/>
    </row>
    <row r="35" spans="1:10" ht="12.75" customHeight="1" x14ac:dyDescent="0.2">
      <c r="A35" s="3"/>
      <c r="B35" s="3"/>
      <c r="C35" s="4"/>
      <c r="D35" s="78" t="s">
        <v>2</v>
      </c>
      <c r="E35" s="7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hidden="1" customHeight="1" x14ac:dyDescent="0.2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1" t="s">
        <v>1</v>
      </c>
      <c r="J38" s="142" t="s">
        <v>0</v>
      </c>
    </row>
    <row r="39" spans="1:10" ht="25.5" hidden="1" customHeight="1" x14ac:dyDescent="0.2">
      <c r="A39" s="132">
        <v>1</v>
      </c>
      <c r="B39" s="143" t="s">
        <v>50</v>
      </c>
      <c r="C39" s="144"/>
      <c r="D39" s="145"/>
      <c r="E39" s="145"/>
      <c r="F39" s="146">
        <f>'1 1 Pol'!AE217</f>
        <v>0</v>
      </c>
      <c r="G39" s="147">
        <f>'1 1 Pol'!AF217</f>
        <v>0</v>
      </c>
      <c r="H39" s="148"/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">
      <c r="A40" s="132">
        <v>2</v>
      </c>
      <c r="B40" s="151" t="s">
        <v>43</v>
      </c>
      <c r="C40" s="152" t="s">
        <v>45</v>
      </c>
      <c r="D40" s="153"/>
      <c r="E40" s="153"/>
      <c r="F40" s="154">
        <f>'1 1 Pol'!AE217</f>
        <v>0</v>
      </c>
      <c r="G40" s="155">
        <f>'1 1 Pol'!AF217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2">
        <v>3</v>
      </c>
      <c r="B41" s="158" t="s">
        <v>43</v>
      </c>
      <c r="C41" s="144" t="s">
        <v>44</v>
      </c>
      <c r="D41" s="145"/>
      <c r="E41" s="145"/>
      <c r="F41" s="159">
        <f>'1 1 Pol'!AE217</f>
        <v>0</v>
      </c>
      <c r="G41" s="148">
        <f>'1 1 Pol'!AF217</f>
        <v>0</v>
      </c>
      <c r="H41" s="148"/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">
      <c r="A42" s="132"/>
      <c r="B42" s="160" t="s">
        <v>51</v>
      </c>
      <c r="C42" s="161"/>
      <c r="D42" s="161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5" t="s">
        <v>53</v>
      </c>
    </row>
    <row r="48" spans="1:10" ht="25.5" customHeight="1" x14ac:dyDescent="0.2">
      <c r="A48" s="176"/>
      <c r="B48" s="179" t="s">
        <v>17</v>
      </c>
      <c r="C48" s="179" t="s">
        <v>5</v>
      </c>
      <c r="D48" s="180"/>
      <c r="E48" s="180"/>
      <c r="F48" s="181" t="s">
        <v>54</v>
      </c>
      <c r="G48" s="181"/>
      <c r="H48" s="181"/>
      <c r="I48" s="181" t="s">
        <v>29</v>
      </c>
      <c r="J48" s="181" t="s">
        <v>0</v>
      </c>
    </row>
    <row r="49" spans="1:10" ht="25.5" customHeight="1" x14ac:dyDescent="0.2">
      <c r="A49" s="177"/>
      <c r="B49" s="182" t="s">
        <v>55</v>
      </c>
      <c r="C49" s="183" t="s">
        <v>56</v>
      </c>
      <c r="D49" s="184"/>
      <c r="E49" s="184"/>
      <c r="F49" s="189" t="s">
        <v>24</v>
      </c>
      <c r="G49" s="190"/>
      <c r="H49" s="190"/>
      <c r="I49" s="190">
        <f>'1 1 Pol'!G8</f>
        <v>0</v>
      </c>
      <c r="J49" s="187" t="str">
        <f>IF(I68=0,"",I49/I68*100)</f>
        <v/>
      </c>
    </row>
    <row r="50" spans="1:10" ht="25.5" customHeight="1" x14ac:dyDescent="0.2">
      <c r="A50" s="177"/>
      <c r="B50" s="182" t="s">
        <v>57</v>
      </c>
      <c r="C50" s="183" t="s">
        <v>58</v>
      </c>
      <c r="D50" s="184"/>
      <c r="E50" s="184"/>
      <c r="F50" s="189" t="s">
        <v>24</v>
      </c>
      <c r="G50" s="190"/>
      <c r="H50" s="190"/>
      <c r="I50" s="190">
        <f>'1 1 Pol'!G13</f>
        <v>0</v>
      </c>
      <c r="J50" s="187" t="str">
        <f>IF(I68=0,"",I50/I68*100)</f>
        <v/>
      </c>
    </row>
    <row r="51" spans="1:10" ht="25.5" customHeight="1" x14ac:dyDescent="0.2">
      <c r="A51" s="177"/>
      <c r="B51" s="182" t="s">
        <v>59</v>
      </c>
      <c r="C51" s="183" t="s">
        <v>60</v>
      </c>
      <c r="D51" s="184"/>
      <c r="E51" s="184"/>
      <c r="F51" s="189" t="s">
        <v>24</v>
      </c>
      <c r="G51" s="190"/>
      <c r="H51" s="190"/>
      <c r="I51" s="190">
        <f>'1 1 Pol'!G29</f>
        <v>0</v>
      </c>
      <c r="J51" s="187" t="str">
        <f>IF(I68=0,"",I51/I68*100)</f>
        <v/>
      </c>
    </row>
    <row r="52" spans="1:10" ht="25.5" customHeight="1" x14ac:dyDescent="0.2">
      <c r="A52" s="177"/>
      <c r="B52" s="182" t="s">
        <v>61</v>
      </c>
      <c r="C52" s="183" t="s">
        <v>62</v>
      </c>
      <c r="D52" s="184"/>
      <c r="E52" s="184"/>
      <c r="F52" s="189" t="s">
        <v>24</v>
      </c>
      <c r="G52" s="190"/>
      <c r="H52" s="190"/>
      <c r="I52" s="190">
        <f>'1 1 Pol'!G32</f>
        <v>0</v>
      </c>
      <c r="J52" s="187" t="str">
        <f>IF(I68=0,"",I52/I68*100)</f>
        <v/>
      </c>
    </row>
    <row r="53" spans="1:10" ht="25.5" customHeight="1" x14ac:dyDescent="0.2">
      <c r="A53" s="177"/>
      <c r="B53" s="182" t="s">
        <v>63</v>
      </c>
      <c r="C53" s="183" t="s">
        <v>64</v>
      </c>
      <c r="D53" s="184"/>
      <c r="E53" s="184"/>
      <c r="F53" s="189" t="s">
        <v>24</v>
      </c>
      <c r="G53" s="190"/>
      <c r="H53" s="190"/>
      <c r="I53" s="190">
        <f>'1 1 Pol'!G39</f>
        <v>0</v>
      </c>
      <c r="J53" s="187" t="str">
        <f>IF(I68=0,"",I53/I68*100)</f>
        <v/>
      </c>
    </row>
    <row r="54" spans="1:10" ht="25.5" customHeight="1" x14ac:dyDescent="0.2">
      <c r="A54" s="177"/>
      <c r="B54" s="182" t="s">
        <v>65</v>
      </c>
      <c r="C54" s="183" t="s">
        <v>66</v>
      </c>
      <c r="D54" s="184"/>
      <c r="E54" s="184"/>
      <c r="F54" s="189" t="s">
        <v>24</v>
      </c>
      <c r="G54" s="190"/>
      <c r="H54" s="190"/>
      <c r="I54" s="190">
        <f>'1 1 Pol'!G50</f>
        <v>0</v>
      </c>
      <c r="J54" s="187" t="str">
        <f>IF(I68=0,"",I54/I68*100)</f>
        <v/>
      </c>
    </row>
    <row r="55" spans="1:10" ht="25.5" customHeight="1" x14ac:dyDescent="0.2">
      <c r="A55" s="177"/>
      <c r="B55" s="182" t="s">
        <v>67</v>
      </c>
      <c r="C55" s="183" t="s">
        <v>68</v>
      </c>
      <c r="D55" s="184"/>
      <c r="E55" s="184"/>
      <c r="F55" s="189" t="s">
        <v>25</v>
      </c>
      <c r="G55" s="190"/>
      <c r="H55" s="190"/>
      <c r="I55" s="190">
        <f>'1 1 Pol'!G52</f>
        <v>0</v>
      </c>
      <c r="J55" s="187" t="str">
        <f>IF(I68=0,"",I55/I68*100)</f>
        <v/>
      </c>
    </row>
    <row r="56" spans="1:10" ht="25.5" customHeight="1" x14ac:dyDescent="0.2">
      <c r="A56" s="177"/>
      <c r="B56" s="182" t="s">
        <v>69</v>
      </c>
      <c r="C56" s="183" t="s">
        <v>70</v>
      </c>
      <c r="D56" s="184"/>
      <c r="E56" s="184"/>
      <c r="F56" s="189" t="s">
        <v>25</v>
      </c>
      <c r="G56" s="190"/>
      <c r="H56" s="190"/>
      <c r="I56" s="190">
        <f>'1 1 Pol'!G73</f>
        <v>0</v>
      </c>
      <c r="J56" s="187" t="str">
        <f>IF(I68=0,"",I56/I68*100)</f>
        <v/>
      </c>
    </row>
    <row r="57" spans="1:10" ht="25.5" customHeight="1" x14ac:dyDescent="0.2">
      <c r="A57" s="177"/>
      <c r="B57" s="182" t="s">
        <v>71</v>
      </c>
      <c r="C57" s="183" t="s">
        <v>72</v>
      </c>
      <c r="D57" s="184"/>
      <c r="E57" s="184"/>
      <c r="F57" s="189" t="s">
        <v>25</v>
      </c>
      <c r="G57" s="190"/>
      <c r="H57" s="190"/>
      <c r="I57" s="190">
        <f>'1 1 Pol'!G97</f>
        <v>0</v>
      </c>
      <c r="J57" s="187" t="str">
        <f>IF(I68=0,"",I57/I68*100)</f>
        <v/>
      </c>
    </row>
    <row r="58" spans="1:10" ht="25.5" customHeight="1" x14ac:dyDescent="0.2">
      <c r="A58" s="177"/>
      <c r="B58" s="182" t="s">
        <v>73</v>
      </c>
      <c r="C58" s="183" t="s">
        <v>74</v>
      </c>
      <c r="D58" s="184"/>
      <c r="E58" s="184"/>
      <c r="F58" s="189" t="s">
        <v>25</v>
      </c>
      <c r="G58" s="190"/>
      <c r="H58" s="190"/>
      <c r="I58" s="190">
        <f>'1 1 Pol'!G129</f>
        <v>0</v>
      </c>
      <c r="J58" s="187" t="str">
        <f>IF(I68=0,"",I58/I68*100)</f>
        <v/>
      </c>
    </row>
    <row r="59" spans="1:10" ht="25.5" customHeight="1" x14ac:dyDescent="0.2">
      <c r="A59" s="177"/>
      <c r="B59" s="182" t="s">
        <v>75</v>
      </c>
      <c r="C59" s="183" t="s">
        <v>76</v>
      </c>
      <c r="D59" s="184"/>
      <c r="E59" s="184"/>
      <c r="F59" s="189" t="s">
        <v>25</v>
      </c>
      <c r="G59" s="190"/>
      <c r="H59" s="190"/>
      <c r="I59" s="190">
        <f>'1 1 Pol'!G133</f>
        <v>0</v>
      </c>
      <c r="J59" s="187" t="str">
        <f>IF(I68=0,"",I59/I68*100)</f>
        <v/>
      </c>
    </row>
    <row r="60" spans="1:10" ht="25.5" customHeight="1" x14ac:dyDescent="0.2">
      <c r="A60" s="177"/>
      <c r="B60" s="182" t="s">
        <v>77</v>
      </c>
      <c r="C60" s="183" t="s">
        <v>78</v>
      </c>
      <c r="D60" s="184"/>
      <c r="E60" s="184"/>
      <c r="F60" s="189" t="s">
        <v>25</v>
      </c>
      <c r="G60" s="190"/>
      <c r="H60" s="190"/>
      <c r="I60" s="190">
        <f>'1 1 Pol'!G137</f>
        <v>0</v>
      </c>
      <c r="J60" s="187" t="str">
        <f>IF(I68=0,"",I60/I68*100)</f>
        <v/>
      </c>
    </row>
    <row r="61" spans="1:10" ht="25.5" customHeight="1" x14ac:dyDescent="0.2">
      <c r="A61" s="177"/>
      <c r="B61" s="182" t="s">
        <v>79</v>
      </c>
      <c r="C61" s="183" t="s">
        <v>80</v>
      </c>
      <c r="D61" s="184"/>
      <c r="E61" s="184"/>
      <c r="F61" s="189" t="s">
        <v>25</v>
      </c>
      <c r="G61" s="190"/>
      <c r="H61" s="190"/>
      <c r="I61" s="190">
        <f>'1 1 Pol'!G152</f>
        <v>0</v>
      </c>
      <c r="J61" s="187" t="str">
        <f>IF(I68=0,"",I61/I68*100)</f>
        <v/>
      </c>
    </row>
    <row r="62" spans="1:10" ht="25.5" customHeight="1" x14ac:dyDescent="0.2">
      <c r="A62" s="177"/>
      <c r="B62" s="182" t="s">
        <v>81</v>
      </c>
      <c r="C62" s="183" t="s">
        <v>82</v>
      </c>
      <c r="D62" s="184"/>
      <c r="E62" s="184"/>
      <c r="F62" s="189" t="s">
        <v>25</v>
      </c>
      <c r="G62" s="190"/>
      <c r="H62" s="190"/>
      <c r="I62" s="190">
        <f>'1 1 Pol'!G158</f>
        <v>0</v>
      </c>
      <c r="J62" s="187" t="str">
        <f>IF(I68=0,"",I62/I68*100)</f>
        <v/>
      </c>
    </row>
    <row r="63" spans="1:10" ht="25.5" customHeight="1" x14ac:dyDescent="0.2">
      <c r="A63" s="177"/>
      <c r="B63" s="182" t="s">
        <v>83</v>
      </c>
      <c r="C63" s="183" t="s">
        <v>84</v>
      </c>
      <c r="D63" s="184"/>
      <c r="E63" s="184"/>
      <c r="F63" s="189" t="s">
        <v>25</v>
      </c>
      <c r="G63" s="190"/>
      <c r="H63" s="190"/>
      <c r="I63" s="190">
        <f>'1 1 Pol'!G173</f>
        <v>0</v>
      </c>
      <c r="J63" s="187" t="str">
        <f>IF(I68=0,"",I63/I68*100)</f>
        <v/>
      </c>
    </row>
    <row r="64" spans="1:10" ht="25.5" customHeight="1" x14ac:dyDescent="0.2">
      <c r="A64" s="177"/>
      <c r="B64" s="182" t="s">
        <v>85</v>
      </c>
      <c r="C64" s="183" t="s">
        <v>86</v>
      </c>
      <c r="D64" s="184"/>
      <c r="E64" s="184"/>
      <c r="F64" s="189" t="s">
        <v>25</v>
      </c>
      <c r="G64" s="190"/>
      <c r="H64" s="190"/>
      <c r="I64" s="190">
        <f>'1 1 Pol'!G177</f>
        <v>0</v>
      </c>
      <c r="J64" s="187" t="str">
        <f>IF(I68=0,"",I64/I68*100)</f>
        <v/>
      </c>
    </row>
    <row r="65" spans="1:10" ht="25.5" customHeight="1" x14ac:dyDescent="0.2">
      <c r="A65" s="177"/>
      <c r="B65" s="182" t="s">
        <v>87</v>
      </c>
      <c r="C65" s="183" t="s">
        <v>88</v>
      </c>
      <c r="D65" s="184"/>
      <c r="E65" s="184"/>
      <c r="F65" s="189" t="s">
        <v>25</v>
      </c>
      <c r="G65" s="190"/>
      <c r="H65" s="190"/>
      <c r="I65" s="190">
        <f>'1 1 Pol'!G182</f>
        <v>0</v>
      </c>
      <c r="J65" s="187" t="str">
        <f>IF(I68=0,"",I65/I68*100)</f>
        <v/>
      </c>
    </row>
    <row r="66" spans="1:10" ht="25.5" customHeight="1" x14ac:dyDescent="0.2">
      <c r="A66" s="177"/>
      <c r="B66" s="182" t="s">
        <v>89</v>
      </c>
      <c r="C66" s="183" t="s">
        <v>90</v>
      </c>
      <c r="D66" s="184"/>
      <c r="E66" s="184"/>
      <c r="F66" s="189" t="s">
        <v>26</v>
      </c>
      <c r="G66" s="190"/>
      <c r="H66" s="190"/>
      <c r="I66" s="190">
        <f>'1 1 Pol'!G184</f>
        <v>0</v>
      </c>
      <c r="J66" s="187" t="str">
        <f>IF(I68=0,"",I66/I68*100)</f>
        <v/>
      </c>
    </row>
    <row r="67" spans="1:10" ht="25.5" customHeight="1" x14ac:dyDescent="0.2">
      <c r="A67" s="177"/>
      <c r="B67" s="182" t="s">
        <v>91</v>
      </c>
      <c r="C67" s="183" t="s">
        <v>92</v>
      </c>
      <c r="D67" s="184"/>
      <c r="E67" s="184"/>
      <c r="F67" s="189" t="s">
        <v>93</v>
      </c>
      <c r="G67" s="190"/>
      <c r="H67" s="190"/>
      <c r="I67" s="190">
        <f>'1 1 Pol'!G206</f>
        <v>0</v>
      </c>
      <c r="J67" s="187" t="str">
        <f>IF(I68=0,"",I67/I68*100)</f>
        <v/>
      </c>
    </row>
    <row r="68" spans="1:10" ht="25.5" customHeight="1" x14ac:dyDescent="0.2">
      <c r="A68" s="178"/>
      <c r="B68" s="185" t="s">
        <v>1</v>
      </c>
      <c r="C68" s="185"/>
      <c r="D68" s="186"/>
      <c r="E68" s="186"/>
      <c r="F68" s="191"/>
      <c r="G68" s="192"/>
      <c r="H68" s="192"/>
      <c r="I68" s="192">
        <f>SUM(I49:I67)</f>
        <v>0</v>
      </c>
      <c r="J68" s="188">
        <f>SUM(J49:J67)</f>
        <v>0</v>
      </c>
    </row>
    <row r="69" spans="1:10" x14ac:dyDescent="0.2">
      <c r="F69" s="130"/>
      <c r="G69" s="129"/>
      <c r="H69" s="130"/>
      <c r="I69" s="129"/>
      <c r="J69" s="131"/>
    </row>
    <row r="70" spans="1:10" x14ac:dyDescent="0.2">
      <c r="F70" s="130"/>
      <c r="G70" s="129"/>
      <c r="H70" s="130"/>
      <c r="I70" s="129"/>
      <c r="J70" s="131"/>
    </row>
    <row r="71" spans="1:10" x14ac:dyDescent="0.2">
      <c r="F71" s="130"/>
      <c r="G71" s="129"/>
      <c r="H71" s="130"/>
      <c r="I71" s="129"/>
      <c r="J71" s="131"/>
    </row>
  </sheetData>
  <sheetProtection algorithmName="SHA-512" hashValue="GgfAjd4CPDH1l5guHS/vJyM5K91j9NKU1pyL2XcL2kAj5hRSX5vHwH3kEipt5fa6DBXj39V1nnworICy9zTwSg==" saltValue="N8UozI42a/nGXQRbcKTj3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6" t="s">
        <v>7</v>
      </c>
      <c r="B2" s="75"/>
      <c r="C2" s="102"/>
      <c r="D2" s="102"/>
      <c r="E2" s="102"/>
      <c r="F2" s="102"/>
      <c r="G2" s="103"/>
    </row>
    <row r="3" spans="1:7" ht="24.95" customHeight="1" x14ac:dyDescent="0.2">
      <c r="A3" s="76" t="s">
        <v>8</v>
      </c>
      <c r="B3" s="75"/>
      <c r="C3" s="102"/>
      <c r="D3" s="102"/>
      <c r="E3" s="102"/>
      <c r="F3" s="102"/>
      <c r="G3" s="103"/>
    </row>
    <row r="4" spans="1:7" ht="24.95" customHeight="1" x14ac:dyDescent="0.2">
      <c r="A4" s="76" t="s">
        <v>9</v>
      </c>
      <c r="B4" s="75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algorithmName="SHA-512" hashValue="NZT8VzExVpeD5QJ69XSuWBQ80b6cN21/nDF65WuqaogxXqsH6WAazUO8+Fk2MKn2KYNLdFx/gr4VQLKG210zOw==" saltValue="obzgZr93i8dvj5vM3o1tv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7221-DA53-4F66-AA44-7FC7E3CB97F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Y170" sqref="Y170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96</v>
      </c>
      <c r="B1" s="195"/>
      <c r="C1" s="195"/>
      <c r="D1" s="195"/>
      <c r="E1" s="195"/>
      <c r="F1" s="195"/>
      <c r="G1" s="195"/>
      <c r="AG1" t="s">
        <v>97</v>
      </c>
    </row>
    <row r="2" spans="1:60" ht="24.95" customHeight="1" x14ac:dyDescent="0.2">
      <c r="A2" s="196" t="s">
        <v>7</v>
      </c>
      <c r="B2" s="75" t="s">
        <v>48</v>
      </c>
      <c r="C2" s="199" t="s">
        <v>49</v>
      </c>
      <c r="D2" s="197"/>
      <c r="E2" s="197"/>
      <c r="F2" s="197"/>
      <c r="G2" s="198"/>
      <c r="AG2" t="s">
        <v>98</v>
      </c>
    </row>
    <row r="3" spans="1:60" ht="24.95" customHeight="1" x14ac:dyDescent="0.2">
      <c r="A3" s="196" t="s">
        <v>8</v>
      </c>
      <c r="B3" s="75" t="s">
        <v>43</v>
      </c>
      <c r="C3" s="199" t="s">
        <v>45</v>
      </c>
      <c r="D3" s="197"/>
      <c r="E3" s="197"/>
      <c r="F3" s="197"/>
      <c r="G3" s="198"/>
      <c r="AC3" s="128" t="s">
        <v>98</v>
      </c>
      <c r="AG3" t="s">
        <v>99</v>
      </c>
    </row>
    <row r="4" spans="1:60" ht="24.95" customHeight="1" x14ac:dyDescent="0.2">
      <c r="A4" s="200" t="s">
        <v>9</v>
      </c>
      <c r="B4" s="201" t="s">
        <v>43</v>
      </c>
      <c r="C4" s="202" t="s">
        <v>44</v>
      </c>
      <c r="D4" s="203"/>
      <c r="E4" s="203"/>
      <c r="F4" s="203"/>
      <c r="G4" s="204"/>
      <c r="AG4" t="s">
        <v>100</v>
      </c>
    </row>
    <row r="5" spans="1:60" x14ac:dyDescent="0.2">
      <c r="D5" s="194"/>
    </row>
    <row r="6" spans="1:60" ht="38.25" x14ac:dyDescent="0.2">
      <c r="A6" s="206" t="s">
        <v>101</v>
      </c>
      <c r="B6" s="208" t="s">
        <v>102</v>
      </c>
      <c r="C6" s="208" t="s">
        <v>103</v>
      </c>
      <c r="D6" s="207" t="s">
        <v>104</v>
      </c>
      <c r="E6" s="206" t="s">
        <v>105</v>
      </c>
      <c r="F6" s="205" t="s">
        <v>106</v>
      </c>
      <c r="G6" s="206" t="s">
        <v>29</v>
      </c>
      <c r="H6" s="209" t="s">
        <v>30</v>
      </c>
      <c r="I6" s="209" t="s">
        <v>107</v>
      </c>
      <c r="J6" s="209" t="s">
        <v>31</v>
      </c>
      <c r="K6" s="209" t="s">
        <v>108</v>
      </c>
      <c r="L6" s="209" t="s">
        <v>109</v>
      </c>
      <c r="M6" s="209" t="s">
        <v>110</v>
      </c>
      <c r="N6" s="209" t="s">
        <v>111</v>
      </c>
      <c r="O6" s="209" t="s">
        <v>112</v>
      </c>
      <c r="P6" s="209" t="s">
        <v>113</v>
      </c>
      <c r="Q6" s="209" t="s">
        <v>114</v>
      </c>
      <c r="R6" s="209" t="s">
        <v>115</v>
      </c>
      <c r="S6" s="209" t="s">
        <v>116</v>
      </c>
      <c r="T6" s="209" t="s">
        <v>117</v>
      </c>
      <c r="U6" s="209" t="s">
        <v>118</v>
      </c>
      <c r="V6" s="209" t="s">
        <v>119</v>
      </c>
      <c r="W6" s="209" t="s">
        <v>120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23" t="s">
        <v>121</v>
      </c>
      <c r="B8" s="224" t="s">
        <v>55</v>
      </c>
      <c r="C8" s="247" t="s">
        <v>56</v>
      </c>
      <c r="D8" s="225"/>
      <c r="E8" s="226"/>
      <c r="F8" s="227"/>
      <c r="G8" s="227">
        <f>SUMIF(AG9:AG12,"&lt;&gt;NOR",G9:G12)</f>
        <v>0</v>
      </c>
      <c r="H8" s="227"/>
      <c r="I8" s="227">
        <f>SUM(I9:I12)</f>
        <v>0</v>
      </c>
      <c r="J8" s="227"/>
      <c r="K8" s="227">
        <f>SUM(K9:K12)</f>
        <v>0</v>
      </c>
      <c r="L8" s="227"/>
      <c r="M8" s="227">
        <f>SUM(M9:M12)</f>
        <v>0</v>
      </c>
      <c r="N8" s="227"/>
      <c r="O8" s="227">
        <f>SUM(O9:O12)</f>
        <v>0.17</v>
      </c>
      <c r="P8" s="227"/>
      <c r="Q8" s="227">
        <f>SUM(Q9:Q12)</f>
        <v>0</v>
      </c>
      <c r="R8" s="227"/>
      <c r="S8" s="227"/>
      <c r="T8" s="228"/>
      <c r="U8" s="222"/>
      <c r="V8" s="222">
        <f>SUM(V9:V12)</f>
        <v>1.55</v>
      </c>
      <c r="W8" s="222"/>
      <c r="AG8" t="s">
        <v>122</v>
      </c>
    </row>
    <row r="9" spans="1:60" outlineLevel="1" x14ac:dyDescent="0.2">
      <c r="A9" s="229">
        <v>1</v>
      </c>
      <c r="B9" s="230" t="s">
        <v>123</v>
      </c>
      <c r="C9" s="248" t="s">
        <v>124</v>
      </c>
      <c r="D9" s="231" t="s">
        <v>125</v>
      </c>
      <c r="E9" s="232">
        <v>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5.6540000000000007E-2</v>
      </c>
      <c r="O9" s="234">
        <f>ROUND(E9*N9,2)</f>
        <v>0.17</v>
      </c>
      <c r="P9" s="234">
        <v>0</v>
      </c>
      <c r="Q9" s="234">
        <f>ROUND(E9*P9,2)</f>
        <v>0</v>
      </c>
      <c r="R9" s="234" t="s">
        <v>126</v>
      </c>
      <c r="S9" s="234" t="s">
        <v>127</v>
      </c>
      <c r="T9" s="235" t="s">
        <v>127</v>
      </c>
      <c r="U9" s="219">
        <v>0.51745000000000008</v>
      </c>
      <c r="V9" s="219">
        <f>ROUND(E9*U9,2)</f>
        <v>1.55</v>
      </c>
      <c r="W9" s="21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9" t="s">
        <v>129</v>
      </c>
      <c r="D10" s="236"/>
      <c r="E10" s="236"/>
      <c r="F10" s="236"/>
      <c r="G10" s="23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130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0" t="s">
        <v>131</v>
      </c>
      <c r="D11" s="220"/>
      <c r="E11" s="221">
        <v>3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132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7">
        <v>2</v>
      </c>
      <c r="B12" s="238" t="s">
        <v>133</v>
      </c>
      <c r="C12" s="251" t="s">
        <v>134</v>
      </c>
      <c r="D12" s="239" t="s">
        <v>135</v>
      </c>
      <c r="E12" s="240">
        <v>4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136</v>
      </c>
      <c r="T12" s="243" t="s">
        <v>137</v>
      </c>
      <c r="U12" s="219">
        <v>0</v>
      </c>
      <c r="V12" s="219">
        <f>ROUND(E12*U12,2)</f>
        <v>0</v>
      </c>
      <c r="W12" s="21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128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3" t="s">
        <v>121</v>
      </c>
      <c r="B13" s="224" t="s">
        <v>57</v>
      </c>
      <c r="C13" s="247" t="s">
        <v>58</v>
      </c>
      <c r="D13" s="225"/>
      <c r="E13" s="226"/>
      <c r="F13" s="227"/>
      <c r="G13" s="227">
        <f>SUMIF(AG14:AG28,"&lt;&gt;NOR",G14:G28)</f>
        <v>0</v>
      </c>
      <c r="H13" s="227"/>
      <c r="I13" s="227">
        <f>SUM(I14:I28)</f>
        <v>0</v>
      </c>
      <c r="J13" s="227"/>
      <c r="K13" s="227">
        <f>SUM(K14:K28)</f>
        <v>0</v>
      </c>
      <c r="L13" s="227"/>
      <c r="M13" s="227">
        <f>SUM(M14:M28)</f>
        <v>0</v>
      </c>
      <c r="N13" s="227"/>
      <c r="O13" s="227">
        <f>SUM(O14:O28)</f>
        <v>2.5499999999999998</v>
      </c>
      <c r="P13" s="227"/>
      <c r="Q13" s="227">
        <f>SUM(Q14:Q28)</f>
        <v>0</v>
      </c>
      <c r="R13" s="227"/>
      <c r="S13" s="227"/>
      <c r="T13" s="228"/>
      <c r="U13" s="222"/>
      <c r="V13" s="222">
        <f>SUM(V14:V28)</f>
        <v>138.47</v>
      </c>
      <c r="W13" s="222"/>
      <c r="AG13" t="s">
        <v>122</v>
      </c>
    </row>
    <row r="14" spans="1:60" ht="22.5" outlineLevel="1" x14ac:dyDescent="0.2">
      <c r="A14" s="229">
        <v>3</v>
      </c>
      <c r="B14" s="230" t="s">
        <v>138</v>
      </c>
      <c r="C14" s="248" t="s">
        <v>139</v>
      </c>
      <c r="D14" s="231" t="s">
        <v>125</v>
      </c>
      <c r="E14" s="232">
        <v>33.89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4">
        <v>3.0700000000000002E-3</v>
      </c>
      <c r="O14" s="234">
        <f>ROUND(E14*N14,2)</f>
        <v>0.1</v>
      </c>
      <c r="P14" s="234">
        <v>0</v>
      </c>
      <c r="Q14" s="234">
        <f>ROUND(E14*P14,2)</f>
        <v>0</v>
      </c>
      <c r="R14" s="234" t="s">
        <v>126</v>
      </c>
      <c r="S14" s="234" t="s">
        <v>127</v>
      </c>
      <c r="T14" s="235" t="s">
        <v>127</v>
      </c>
      <c r="U14" s="219">
        <v>0.31000000000000005</v>
      </c>
      <c r="V14" s="219">
        <f>ROUND(E14*U14,2)</f>
        <v>10.51</v>
      </c>
      <c r="W14" s="21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128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9" t="s">
        <v>140</v>
      </c>
      <c r="D15" s="236"/>
      <c r="E15" s="236"/>
      <c r="F15" s="236"/>
      <c r="G15" s="236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130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9">
        <v>4</v>
      </c>
      <c r="B16" s="230" t="s">
        <v>141</v>
      </c>
      <c r="C16" s="248" t="s">
        <v>142</v>
      </c>
      <c r="D16" s="231" t="s">
        <v>125</v>
      </c>
      <c r="E16" s="232">
        <v>39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2.5000000000000001E-3</v>
      </c>
      <c r="O16" s="234">
        <f>ROUND(E16*N16,2)</f>
        <v>0.1</v>
      </c>
      <c r="P16" s="234">
        <v>0</v>
      </c>
      <c r="Q16" s="234">
        <f>ROUND(E16*P16,2)</f>
        <v>0</v>
      </c>
      <c r="R16" s="234" t="s">
        <v>126</v>
      </c>
      <c r="S16" s="234" t="s">
        <v>127</v>
      </c>
      <c r="T16" s="235" t="s">
        <v>127</v>
      </c>
      <c r="U16" s="219">
        <v>0.24000000000000002</v>
      </c>
      <c r="V16" s="219">
        <f>ROUND(E16*U16,2)</f>
        <v>9.36</v>
      </c>
      <c r="W16" s="21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128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9" t="s">
        <v>140</v>
      </c>
      <c r="D17" s="236"/>
      <c r="E17" s="236"/>
      <c r="F17" s="236"/>
      <c r="G17" s="236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130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0" t="s">
        <v>143</v>
      </c>
      <c r="D18" s="220"/>
      <c r="E18" s="221">
        <v>10.350000000000001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132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0" t="s">
        <v>144</v>
      </c>
      <c r="D19" s="220"/>
      <c r="E19" s="221">
        <v>8.4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132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0" t="s">
        <v>145</v>
      </c>
      <c r="D20" s="220"/>
      <c r="E20" s="221">
        <v>20.25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132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9">
        <v>5</v>
      </c>
      <c r="B21" s="230" t="s">
        <v>146</v>
      </c>
      <c r="C21" s="248" t="s">
        <v>147</v>
      </c>
      <c r="D21" s="231" t="s">
        <v>125</v>
      </c>
      <c r="E21" s="232">
        <v>33.89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4">
        <v>4.7600000000000003E-3</v>
      </c>
      <c r="O21" s="234">
        <f>ROUND(E21*N21,2)</f>
        <v>0.16</v>
      </c>
      <c r="P21" s="234">
        <v>0</v>
      </c>
      <c r="Q21" s="234">
        <f>ROUND(E21*P21,2)</f>
        <v>0</v>
      </c>
      <c r="R21" s="234" t="s">
        <v>126</v>
      </c>
      <c r="S21" s="234" t="s">
        <v>127</v>
      </c>
      <c r="T21" s="235" t="s">
        <v>127</v>
      </c>
      <c r="U21" s="219">
        <v>0.48400000000000004</v>
      </c>
      <c r="V21" s="219">
        <f>ROUND(E21*U21,2)</f>
        <v>16.399999999999999</v>
      </c>
      <c r="W21" s="21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128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9" t="s">
        <v>148</v>
      </c>
      <c r="D22" s="236"/>
      <c r="E22" s="236"/>
      <c r="F22" s="236"/>
      <c r="G22" s="236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130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9">
        <v>6</v>
      </c>
      <c r="B23" s="230" t="s">
        <v>149</v>
      </c>
      <c r="C23" s="248" t="s">
        <v>150</v>
      </c>
      <c r="D23" s="231" t="s">
        <v>151</v>
      </c>
      <c r="E23" s="232">
        <v>68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4">
        <v>1.7330000000000002E-2</v>
      </c>
      <c r="O23" s="234">
        <f>ROUND(E23*N23,2)</f>
        <v>1.18</v>
      </c>
      <c r="P23" s="234">
        <v>0</v>
      </c>
      <c r="Q23" s="234">
        <f>ROUND(E23*P23,2)</f>
        <v>0</v>
      </c>
      <c r="R23" s="234" t="s">
        <v>152</v>
      </c>
      <c r="S23" s="234" t="s">
        <v>127</v>
      </c>
      <c r="T23" s="235" t="s">
        <v>127</v>
      </c>
      <c r="U23" s="219">
        <v>0.253</v>
      </c>
      <c r="V23" s="219">
        <f>ROUND(E23*U23,2)</f>
        <v>17.2</v>
      </c>
      <c r="W23" s="21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128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9" t="s">
        <v>153</v>
      </c>
      <c r="D24" s="236"/>
      <c r="E24" s="236"/>
      <c r="F24" s="236"/>
      <c r="G24" s="236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130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7</v>
      </c>
      <c r="B25" s="230" t="s">
        <v>154</v>
      </c>
      <c r="C25" s="248" t="s">
        <v>155</v>
      </c>
      <c r="D25" s="231" t="s">
        <v>125</v>
      </c>
      <c r="E25" s="232">
        <v>234.8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4">
        <v>4.3100000000000005E-3</v>
      </c>
      <c r="O25" s="234">
        <f>ROUND(E25*N25,2)</f>
        <v>1.01</v>
      </c>
      <c r="P25" s="234">
        <v>0</v>
      </c>
      <c r="Q25" s="234">
        <f>ROUND(E25*P25,2)</f>
        <v>0</v>
      </c>
      <c r="R25" s="234" t="s">
        <v>126</v>
      </c>
      <c r="S25" s="234" t="s">
        <v>127</v>
      </c>
      <c r="T25" s="235" t="s">
        <v>127</v>
      </c>
      <c r="U25" s="219">
        <v>0.36200000000000004</v>
      </c>
      <c r="V25" s="219">
        <f>ROUND(E25*U25,2)</f>
        <v>85</v>
      </c>
      <c r="W25" s="21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128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17"/>
      <c r="B26" s="218"/>
      <c r="C26" s="250" t="s">
        <v>156</v>
      </c>
      <c r="D26" s="220"/>
      <c r="E26" s="221">
        <v>62.88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132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0" t="s">
        <v>157</v>
      </c>
      <c r="D27" s="220"/>
      <c r="E27" s="221">
        <v>51.52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132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0" t="s">
        <v>158</v>
      </c>
      <c r="D28" s="220"/>
      <c r="E28" s="221">
        <v>120.4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132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3" t="s">
        <v>121</v>
      </c>
      <c r="B29" s="224" t="s">
        <v>59</v>
      </c>
      <c r="C29" s="247" t="s">
        <v>60</v>
      </c>
      <c r="D29" s="225"/>
      <c r="E29" s="226"/>
      <c r="F29" s="227"/>
      <c r="G29" s="227">
        <f>SUMIF(AG30:AG31,"&lt;&gt;NOR",G30:G31)</f>
        <v>0</v>
      </c>
      <c r="H29" s="227"/>
      <c r="I29" s="227">
        <f>SUM(I30:I31)</f>
        <v>0</v>
      </c>
      <c r="J29" s="227"/>
      <c r="K29" s="227">
        <f>SUM(K30:K31)</f>
        <v>0</v>
      </c>
      <c r="L29" s="227"/>
      <c r="M29" s="227">
        <f>SUM(M30:M31)</f>
        <v>0</v>
      </c>
      <c r="N29" s="227"/>
      <c r="O29" s="227">
        <f>SUM(O30:O31)</f>
        <v>0.03</v>
      </c>
      <c r="P29" s="227"/>
      <c r="Q29" s="227">
        <f>SUM(Q30:Q31)</f>
        <v>0</v>
      </c>
      <c r="R29" s="227"/>
      <c r="S29" s="227"/>
      <c r="T29" s="228"/>
      <c r="U29" s="222"/>
      <c r="V29" s="222">
        <f>SUM(V30:V31)</f>
        <v>1.86</v>
      </c>
      <c r="W29" s="222"/>
      <c r="AG29" t="s">
        <v>122</v>
      </c>
    </row>
    <row r="30" spans="1:60" ht="56.25" outlineLevel="1" x14ac:dyDescent="0.2">
      <c r="A30" s="229">
        <v>8</v>
      </c>
      <c r="B30" s="230" t="s">
        <v>159</v>
      </c>
      <c r="C30" s="248" t="s">
        <v>160</v>
      </c>
      <c r="D30" s="231" t="s">
        <v>161</v>
      </c>
      <c r="E30" s="232">
        <v>1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4">
        <v>3.0270000000000002E-2</v>
      </c>
      <c r="O30" s="234">
        <f>ROUND(E30*N30,2)</f>
        <v>0.03</v>
      </c>
      <c r="P30" s="234">
        <v>0</v>
      </c>
      <c r="Q30" s="234">
        <f>ROUND(E30*P30,2)</f>
        <v>0</v>
      </c>
      <c r="R30" s="234" t="s">
        <v>126</v>
      </c>
      <c r="S30" s="234" t="s">
        <v>127</v>
      </c>
      <c r="T30" s="235" t="s">
        <v>127</v>
      </c>
      <c r="U30" s="219">
        <v>1.86</v>
      </c>
      <c r="V30" s="219">
        <f>ROUND(E30*U30,2)</f>
        <v>1.86</v>
      </c>
      <c r="W30" s="21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128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0" t="s">
        <v>162</v>
      </c>
      <c r="D31" s="220"/>
      <c r="E31" s="221">
        <v>1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132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3" t="s">
        <v>121</v>
      </c>
      <c r="B32" s="224" t="s">
        <v>61</v>
      </c>
      <c r="C32" s="247" t="s">
        <v>62</v>
      </c>
      <c r="D32" s="225"/>
      <c r="E32" s="226"/>
      <c r="F32" s="227"/>
      <c r="G32" s="227">
        <f>SUMIF(AG33:AG38,"&lt;&gt;NOR",G33:G38)</f>
        <v>0</v>
      </c>
      <c r="H32" s="227"/>
      <c r="I32" s="227">
        <f>SUM(I33:I38)</f>
        <v>0</v>
      </c>
      <c r="J32" s="227"/>
      <c r="K32" s="227">
        <f>SUM(K33:K38)</f>
        <v>0</v>
      </c>
      <c r="L32" s="227"/>
      <c r="M32" s="227">
        <f>SUM(M33:M38)</f>
        <v>0</v>
      </c>
      <c r="N32" s="227"/>
      <c r="O32" s="227">
        <f>SUM(O33:O38)</f>
        <v>0.01</v>
      </c>
      <c r="P32" s="227"/>
      <c r="Q32" s="227">
        <f>SUM(Q33:Q38)</f>
        <v>0</v>
      </c>
      <c r="R32" s="227"/>
      <c r="S32" s="227"/>
      <c r="T32" s="228"/>
      <c r="U32" s="222"/>
      <c r="V32" s="222">
        <f>SUM(V33:V38)</f>
        <v>86.38</v>
      </c>
      <c r="W32" s="222"/>
      <c r="AG32" t="s">
        <v>122</v>
      </c>
    </row>
    <row r="33" spans="1:60" ht="56.25" outlineLevel="1" x14ac:dyDescent="0.2">
      <c r="A33" s="229">
        <v>9</v>
      </c>
      <c r="B33" s="230" t="s">
        <v>163</v>
      </c>
      <c r="C33" s="248" t="s">
        <v>164</v>
      </c>
      <c r="D33" s="231" t="s">
        <v>125</v>
      </c>
      <c r="E33" s="232">
        <v>255.56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4">
        <v>4.0000000000000003E-5</v>
      </c>
      <c r="O33" s="234">
        <f>ROUND(E33*N33,2)</f>
        <v>0.01</v>
      </c>
      <c r="P33" s="234">
        <v>0</v>
      </c>
      <c r="Q33" s="234">
        <f>ROUND(E33*P33,2)</f>
        <v>0</v>
      </c>
      <c r="R33" s="234" t="s">
        <v>126</v>
      </c>
      <c r="S33" s="234" t="s">
        <v>127</v>
      </c>
      <c r="T33" s="235" t="s">
        <v>127</v>
      </c>
      <c r="U33" s="219">
        <v>0.30800000000000005</v>
      </c>
      <c r="V33" s="219">
        <f>ROUND(E33*U33,2)</f>
        <v>78.709999999999994</v>
      </c>
      <c r="W33" s="21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128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0" t="s">
        <v>165</v>
      </c>
      <c r="D34" s="220"/>
      <c r="E34" s="221">
        <v>135.56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132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0" t="s">
        <v>166</v>
      </c>
      <c r="D35" s="220"/>
      <c r="E35" s="221">
        <v>120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132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9">
        <v>10</v>
      </c>
      <c r="B36" s="230" t="s">
        <v>167</v>
      </c>
      <c r="C36" s="248" t="s">
        <v>168</v>
      </c>
      <c r="D36" s="231" t="s">
        <v>125</v>
      </c>
      <c r="E36" s="232">
        <v>511.12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4" t="s">
        <v>152</v>
      </c>
      <c r="S36" s="234" t="s">
        <v>127</v>
      </c>
      <c r="T36" s="235" t="s">
        <v>127</v>
      </c>
      <c r="U36" s="219">
        <v>1.5000000000000001E-2</v>
      </c>
      <c r="V36" s="219">
        <f>ROUND(E36*U36,2)</f>
        <v>7.67</v>
      </c>
      <c r="W36" s="21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128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0" t="s">
        <v>169</v>
      </c>
      <c r="D37" s="220"/>
      <c r="E37" s="221">
        <v>271.12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132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0" t="s">
        <v>170</v>
      </c>
      <c r="D38" s="220"/>
      <c r="E38" s="221">
        <v>240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132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3" t="s">
        <v>121</v>
      </c>
      <c r="B39" s="224" t="s">
        <v>63</v>
      </c>
      <c r="C39" s="247" t="s">
        <v>64</v>
      </c>
      <c r="D39" s="225"/>
      <c r="E39" s="226"/>
      <c r="F39" s="227"/>
      <c r="G39" s="227">
        <f>SUMIF(AG40:AG49,"&lt;&gt;NOR",G40:G49)</f>
        <v>0</v>
      </c>
      <c r="H39" s="227"/>
      <c r="I39" s="227">
        <f>SUM(I40:I49)</f>
        <v>0</v>
      </c>
      <c r="J39" s="227"/>
      <c r="K39" s="227">
        <f>SUM(K40:K49)</f>
        <v>0</v>
      </c>
      <c r="L39" s="227"/>
      <c r="M39" s="227">
        <f>SUM(M40:M49)</f>
        <v>0</v>
      </c>
      <c r="N39" s="227"/>
      <c r="O39" s="227">
        <f>SUM(O40:O49)</f>
        <v>0.03</v>
      </c>
      <c r="P39" s="227"/>
      <c r="Q39" s="227">
        <f>SUM(Q40:Q49)</f>
        <v>2.2199999999999998</v>
      </c>
      <c r="R39" s="227"/>
      <c r="S39" s="227"/>
      <c r="T39" s="228"/>
      <c r="U39" s="222"/>
      <c r="V39" s="222">
        <f>SUM(V40:V49)</f>
        <v>25.05</v>
      </c>
      <c r="W39" s="222"/>
      <c r="AG39" t="s">
        <v>122</v>
      </c>
    </row>
    <row r="40" spans="1:60" outlineLevel="1" x14ac:dyDescent="0.2">
      <c r="A40" s="229">
        <v>11</v>
      </c>
      <c r="B40" s="230" t="s">
        <v>171</v>
      </c>
      <c r="C40" s="248" t="s">
        <v>172</v>
      </c>
      <c r="D40" s="231" t="s">
        <v>125</v>
      </c>
      <c r="E40" s="232">
        <v>3.12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4">
        <v>6.7000000000000002E-4</v>
      </c>
      <c r="O40" s="234">
        <f>ROUND(E40*N40,2)</f>
        <v>0</v>
      </c>
      <c r="P40" s="234">
        <v>0.31900000000000001</v>
      </c>
      <c r="Q40" s="234">
        <f>ROUND(E40*P40,2)</f>
        <v>1</v>
      </c>
      <c r="R40" s="234" t="s">
        <v>173</v>
      </c>
      <c r="S40" s="234" t="s">
        <v>127</v>
      </c>
      <c r="T40" s="235" t="s">
        <v>137</v>
      </c>
      <c r="U40" s="219">
        <v>0.317</v>
      </c>
      <c r="V40" s="219">
        <f>ROUND(E40*U40,2)</f>
        <v>0.99</v>
      </c>
      <c r="W40" s="21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128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17"/>
      <c r="B41" s="218"/>
      <c r="C41" s="249" t="s">
        <v>174</v>
      </c>
      <c r="D41" s="236"/>
      <c r="E41" s="236"/>
      <c r="F41" s="236"/>
      <c r="G41" s="236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130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4" t="str">
        <f>C41</f>
        <v>nebo vybourání otvorů průřezové plochy přes 4 m2 v příčkách, včetně pomocného lešení o výšce podlahy do 1900 mm a pro zatížení do 1,5 kPa  (150 kg/m2),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0" t="s">
        <v>175</v>
      </c>
      <c r="D42" s="220"/>
      <c r="E42" s="221">
        <v>0.78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132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0" t="s">
        <v>176</v>
      </c>
      <c r="D43" s="220"/>
      <c r="E43" s="221">
        <v>0.78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132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0" t="s">
        <v>177</v>
      </c>
      <c r="D44" s="220"/>
      <c r="E44" s="221">
        <v>1.56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132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9">
        <v>12</v>
      </c>
      <c r="B45" s="230" t="s">
        <v>178</v>
      </c>
      <c r="C45" s="248" t="s">
        <v>179</v>
      </c>
      <c r="D45" s="231" t="s">
        <v>161</v>
      </c>
      <c r="E45" s="232">
        <v>16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4" t="s">
        <v>173</v>
      </c>
      <c r="S45" s="234" t="s">
        <v>127</v>
      </c>
      <c r="T45" s="235" t="s">
        <v>127</v>
      </c>
      <c r="U45" s="219">
        <v>0.05</v>
      </c>
      <c r="V45" s="219">
        <f>ROUND(E45*U45,2)</f>
        <v>0.8</v>
      </c>
      <c r="W45" s="21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128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9" t="s">
        <v>180</v>
      </c>
      <c r="D46" s="236"/>
      <c r="E46" s="236"/>
      <c r="F46" s="236"/>
      <c r="G46" s="236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130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29">
        <v>13</v>
      </c>
      <c r="B47" s="230" t="s">
        <v>181</v>
      </c>
      <c r="C47" s="248" t="s">
        <v>182</v>
      </c>
      <c r="D47" s="231" t="s">
        <v>151</v>
      </c>
      <c r="E47" s="232">
        <v>68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4">
        <v>4.9000000000000009E-4</v>
      </c>
      <c r="O47" s="234">
        <f>ROUND(E47*N47,2)</f>
        <v>0.03</v>
      </c>
      <c r="P47" s="234">
        <v>1.8000000000000002E-2</v>
      </c>
      <c r="Q47" s="234">
        <f>ROUND(E47*P47,2)</f>
        <v>1.22</v>
      </c>
      <c r="R47" s="234" t="s">
        <v>173</v>
      </c>
      <c r="S47" s="234" t="s">
        <v>127</v>
      </c>
      <c r="T47" s="235" t="s">
        <v>127</v>
      </c>
      <c r="U47" s="219">
        <v>0.34200000000000003</v>
      </c>
      <c r="V47" s="219">
        <f>ROUND(E47*U47,2)</f>
        <v>23.26</v>
      </c>
      <c r="W47" s="21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128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2" t="s">
        <v>183</v>
      </c>
      <c r="D48" s="245"/>
      <c r="E48" s="245"/>
      <c r="F48" s="245"/>
      <c r="G48" s="245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184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7">
        <v>14</v>
      </c>
      <c r="B49" s="238" t="s">
        <v>185</v>
      </c>
      <c r="C49" s="251" t="s">
        <v>186</v>
      </c>
      <c r="D49" s="239" t="s">
        <v>187</v>
      </c>
      <c r="E49" s="240">
        <v>4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2" t="s">
        <v>173</v>
      </c>
      <c r="S49" s="242" t="s">
        <v>127</v>
      </c>
      <c r="T49" s="243" t="s">
        <v>137</v>
      </c>
      <c r="U49" s="219">
        <v>0</v>
      </c>
      <c r="V49" s="219">
        <f>ROUND(E49*U49,2)</f>
        <v>0</v>
      </c>
      <c r="W49" s="21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128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3" t="s">
        <v>121</v>
      </c>
      <c r="B50" s="224" t="s">
        <v>65</v>
      </c>
      <c r="C50" s="247" t="s">
        <v>66</v>
      </c>
      <c r="D50" s="225"/>
      <c r="E50" s="226"/>
      <c r="F50" s="227"/>
      <c r="G50" s="227">
        <f>SUMIF(AG51:AG51,"&lt;&gt;NOR",G51:G51)</f>
        <v>0</v>
      </c>
      <c r="H50" s="227"/>
      <c r="I50" s="227">
        <f>SUM(I51:I51)</f>
        <v>0</v>
      </c>
      <c r="J50" s="227"/>
      <c r="K50" s="227">
        <f>SUM(K51:K51)</f>
        <v>0</v>
      </c>
      <c r="L50" s="227"/>
      <c r="M50" s="227">
        <f>SUM(M51:M51)</f>
        <v>0</v>
      </c>
      <c r="N50" s="227"/>
      <c r="O50" s="227">
        <f>SUM(O51:O51)</f>
        <v>0</v>
      </c>
      <c r="P50" s="227"/>
      <c r="Q50" s="227">
        <f>SUM(Q51:Q51)</f>
        <v>0</v>
      </c>
      <c r="R50" s="227"/>
      <c r="S50" s="227"/>
      <c r="T50" s="228"/>
      <c r="U50" s="222"/>
      <c r="V50" s="222">
        <f>SUM(V51:V51)</f>
        <v>0</v>
      </c>
      <c r="W50" s="222"/>
      <c r="AG50" t="s">
        <v>122</v>
      </c>
    </row>
    <row r="51" spans="1:60" outlineLevel="1" x14ac:dyDescent="0.2">
      <c r="A51" s="237">
        <v>15</v>
      </c>
      <c r="B51" s="238" t="s">
        <v>188</v>
      </c>
      <c r="C51" s="251" t="s">
        <v>189</v>
      </c>
      <c r="D51" s="239" t="s">
        <v>190</v>
      </c>
      <c r="E51" s="240">
        <v>2.79881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2"/>
      <c r="S51" s="242" t="s">
        <v>191</v>
      </c>
      <c r="T51" s="243" t="s">
        <v>192</v>
      </c>
      <c r="U51" s="219">
        <v>0</v>
      </c>
      <c r="V51" s="219">
        <f>ROUND(E51*U51,2)</f>
        <v>0</v>
      </c>
      <c r="W51" s="21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193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3" t="s">
        <v>121</v>
      </c>
      <c r="B52" s="224" t="s">
        <v>67</v>
      </c>
      <c r="C52" s="247" t="s">
        <v>68</v>
      </c>
      <c r="D52" s="225"/>
      <c r="E52" s="226"/>
      <c r="F52" s="227"/>
      <c r="G52" s="227">
        <f>SUMIF(AG53:AG72,"&lt;&gt;NOR",G53:G72)</f>
        <v>0</v>
      </c>
      <c r="H52" s="227"/>
      <c r="I52" s="227">
        <f>SUM(I53:I72)</f>
        <v>0</v>
      </c>
      <c r="J52" s="227"/>
      <c r="K52" s="227">
        <f>SUM(K53:K72)</f>
        <v>0</v>
      </c>
      <c r="L52" s="227"/>
      <c r="M52" s="227">
        <f>SUM(M53:M72)</f>
        <v>0</v>
      </c>
      <c r="N52" s="227"/>
      <c r="O52" s="227">
        <f>SUM(O53:O72)</f>
        <v>0.03</v>
      </c>
      <c r="P52" s="227"/>
      <c r="Q52" s="227">
        <f>SUM(Q53:Q72)</f>
        <v>0.2</v>
      </c>
      <c r="R52" s="227"/>
      <c r="S52" s="227"/>
      <c r="T52" s="228"/>
      <c r="U52" s="222"/>
      <c r="V52" s="222">
        <f>SUM(V53:V72)</f>
        <v>22.22</v>
      </c>
      <c r="W52" s="222"/>
      <c r="AG52" t="s">
        <v>122</v>
      </c>
    </row>
    <row r="53" spans="1:60" outlineLevel="1" x14ac:dyDescent="0.2">
      <c r="A53" s="229">
        <v>16</v>
      </c>
      <c r="B53" s="230" t="s">
        <v>194</v>
      </c>
      <c r="C53" s="248" t="s">
        <v>195</v>
      </c>
      <c r="D53" s="231" t="s">
        <v>151</v>
      </c>
      <c r="E53" s="232">
        <v>8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4">
        <v>3.8000000000000002E-4</v>
      </c>
      <c r="O53" s="234">
        <f>ROUND(E53*N53,2)</f>
        <v>0</v>
      </c>
      <c r="P53" s="234">
        <v>0</v>
      </c>
      <c r="Q53" s="234">
        <f>ROUND(E53*P53,2)</f>
        <v>0</v>
      </c>
      <c r="R53" s="234" t="s">
        <v>196</v>
      </c>
      <c r="S53" s="234" t="s">
        <v>127</v>
      </c>
      <c r="T53" s="235" t="s">
        <v>127</v>
      </c>
      <c r="U53" s="219">
        <v>0.32</v>
      </c>
      <c r="V53" s="219">
        <f>ROUND(E53*U53,2)</f>
        <v>2.56</v>
      </c>
      <c r="W53" s="21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128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9" t="s">
        <v>197</v>
      </c>
      <c r="D54" s="236"/>
      <c r="E54" s="236"/>
      <c r="F54" s="236"/>
      <c r="G54" s="236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130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9">
        <v>17</v>
      </c>
      <c r="B55" s="230" t="s">
        <v>198</v>
      </c>
      <c r="C55" s="248" t="s">
        <v>199</v>
      </c>
      <c r="D55" s="231" t="s">
        <v>151</v>
      </c>
      <c r="E55" s="232">
        <v>10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4">
        <v>4.7000000000000004E-4</v>
      </c>
      <c r="O55" s="234">
        <f>ROUND(E55*N55,2)</f>
        <v>0</v>
      </c>
      <c r="P55" s="234">
        <v>0</v>
      </c>
      <c r="Q55" s="234">
        <f>ROUND(E55*P55,2)</f>
        <v>0</v>
      </c>
      <c r="R55" s="234" t="s">
        <v>196</v>
      </c>
      <c r="S55" s="234" t="s">
        <v>127</v>
      </c>
      <c r="T55" s="235" t="s">
        <v>127</v>
      </c>
      <c r="U55" s="219">
        <v>0.35900000000000004</v>
      </c>
      <c r="V55" s="219">
        <f>ROUND(E55*U55,2)</f>
        <v>3.59</v>
      </c>
      <c r="W55" s="21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128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9" t="s">
        <v>197</v>
      </c>
      <c r="D56" s="236"/>
      <c r="E56" s="236"/>
      <c r="F56" s="236"/>
      <c r="G56" s="236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130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9">
        <v>18</v>
      </c>
      <c r="B57" s="230" t="s">
        <v>200</v>
      </c>
      <c r="C57" s="248" t="s">
        <v>201</v>
      </c>
      <c r="D57" s="231" t="s">
        <v>151</v>
      </c>
      <c r="E57" s="232">
        <v>7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4">
        <v>1.5200000000000001E-3</v>
      </c>
      <c r="O57" s="234">
        <f>ROUND(E57*N57,2)</f>
        <v>0.01</v>
      </c>
      <c r="P57" s="234">
        <v>0</v>
      </c>
      <c r="Q57" s="234">
        <f>ROUND(E57*P57,2)</f>
        <v>0</v>
      </c>
      <c r="R57" s="234" t="s">
        <v>196</v>
      </c>
      <c r="S57" s="234" t="s">
        <v>127</v>
      </c>
      <c r="T57" s="235" t="s">
        <v>127</v>
      </c>
      <c r="U57" s="219">
        <v>1.173</v>
      </c>
      <c r="V57" s="219">
        <f>ROUND(E57*U57,2)</f>
        <v>8.2100000000000009</v>
      </c>
      <c r="W57" s="21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128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9" t="s">
        <v>197</v>
      </c>
      <c r="D58" s="236"/>
      <c r="E58" s="236"/>
      <c r="F58" s="236"/>
      <c r="G58" s="236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130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9">
        <v>19</v>
      </c>
      <c r="B59" s="230" t="s">
        <v>202</v>
      </c>
      <c r="C59" s="248" t="s">
        <v>203</v>
      </c>
      <c r="D59" s="231" t="s">
        <v>151</v>
      </c>
      <c r="E59" s="232">
        <v>6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4">
        <v>1.3100000000000002E-3</v>
      </c>
      <c r="O59" s="234">
        <f>ROUND(E59*N59,2)</f>
        <v>0.01</v>
      </c>
      <c r="P59" s="234">
        <v>0</v>
      </c>
      <c r="Q59" s="234">
        <f>ROUND(E59*P59,2)</f>
        <v>0</v>
      </c>
      <c r="R59" s="234" t="s">
        <v>196</v>
      </c>
      <c r="S59" s="234" t="s">
        <v>127</v>
      </c>
      <c r="T59" s="235" t="s">
        <v>127</v>
      </c>
      <c r="U59" s="219">
        <v>0.79700000000000004</v>
      </c>
      <c r="V59" s="219">
        <f>ROUND(E59*U59,2)</f>
        <v>4.78</v>
      </c>
      <c r="W59" s="21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128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9" t="s">
        <v>197</v>
      </c>
      <c r="D60" s="236"/>
      <c r="E60" s="236"/>
      <c r="F60" s="236"/>
      <c r="G60" s="236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130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9">
        <v>20</v>
      </c>
      <c r="B61" s="230" t="s">
        <v>204</v>
      </c>
      <c r="C61" s="248" t="s">
        <v>205</v>
      </c>
      <c r="D61" s="231" t="s">
        <v>161</v>
      </c>
      <c r="E61" s="232">
        <v>6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4" t="s">
        <v>196</v>
      </c>
      <c r="S61" s="234" t="s">
        <v>127</v>
      </c>
      <c r="T61" s="235" t="s">
        <v>127</v>
      </c>
      <c r="U61" s="219">
        <v>0.157</v>
      </c>
      <c r="V61" s="219">
        <f>ROUND(E61*U61,2)</f>
        <v>0.94</v>
      </c>
      <c r="W61" s="21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128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9" t="s">
        <v>206</v>
      </c>
      <c r="D62" s="236"/>
      <c r="E62" s="236"/>
      <c r="F62" s="236"/>
      <c r="G62" s="236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130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9">
        <v>21</v>
      </c>
      <c r="B63" s="230" t="s">
        <v>207</v>
      </c>
      <c r="C63" s="248" t="s">
        <v>208</v>
      </c>
      <c r="D63" s="231" t="s">
        <v>161</v>
      </c>
      <c r="E63" s="232">
        <v>6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4" t="s">
        <v>196</v>
      </c>
      <c r="S63" s="234" t="s">
        <v>127</v>
      </c>
      <c r="T63" s="235" t="s">
        <v>127</v>
      </c>
      <c r="U63" s="219">
        <v>0.17400000000000002</v>
      </c>
      <c r="V63" s="219">
        <f>ROUND(E63*U63,2)</f>
        <v>1.04</v>
      </c>
      <c r="W63" s="21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128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9" t="s">
        <v>206</v>
      </c>
      <c r="D64" s="236"/>
      <c r="E64" s="236"/>
      <c r="F64" s="236"/>
      <c r="G64" s="236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130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9">
        <v>22</v>
      </c>
      <c r="B65" s="230" t="s">
        <v>209</v>
      </c>
      <c r="C65" s="248" t="s">
        <v>210</v>
      </c>
      <c r="D65" s="231" t="s">
        <v>161</v>
      </c>
      <c r="E65" s="232">
        <v>4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4" t="s">
        <v>196</v>
      </c>
      <c r="S65" s="234" t="s">
        <v>127</v>
      </c>
      <c r="T65" s="235" t="s">
        <v>127</v>
      </c>
      <c r="U65" s="219">
        <v>0.25900000000000001</v>
      </c>
      <c r="V65" s="219">
        <f>ROUND(E65*U65,2)</f>
        <v>1.04</v>
      </c>
      <c r="W65" s="21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128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9" t="s">
        <v>206</v>
      </c>
      <c r="D66" s="236"/>
      <c r="E66" s="236"/>
      <c r="F66" s="236"/>
      <c r="G66" s="236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130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7">
        <v>23</v>
      </c>
      <c r="B67" s="238" t="s">
        <v>211</v>
      </c>
      <c r="C67" s="251" t="s">
        <v>212</v>
      </c>
      <c r="D67" s="239" t="s">
        <v>135</v>
      </c>
      <c r="E67" s="240">
        <v>4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2">
        <v>1E-3</v>
      </c>
      <c r="O67" s="242">
        <f>ROUND(E67*N67,2)</f>
        <v>0</v>
      </c>
      <c r="P67" s="242">
        <v>0</v>
      </c>
      <c r="Q67" s="242">
        <f>ROUND(E67*P67,2)</f>
        <v>0</v>
      </c>
      <c r="R67" s="242"/>
      <c r="S67" s="242" t="s">
        <v>136</v>
      </c>
      <c r="T67" s="243" t="s">
        <v>137</v>
      </c>
      <c r="U67" s="219">
        <v>0</v>
      </c>
      <c r="V67" s="219">
        <f>ROUND(E67*U67,2)</f>
        <v>0</v>
      </c>
      <c r="W67" s="21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128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7">
        <v>24</v>
      </c>
      <c r="B68" s="238" t="s">
        <v>213</v>
      </c>
      <c r="C68" s="251" t="s">
        <v>214</v>
      </c>
      <c r="D68" s="239" t="s">
        <v>135</v>
      </c>
      <c r="E68" s="240">
        <v>4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2">
        <v>2E-3</v>
      </c>
      <c r="O68" s="242">
        <f>ROUND(E68*N68,2)</f>
        <v>0.01</v>
      </c>
      <c r="P68" s="242">
        <v>0</v>
      </c>
      <c r="Q68" s="242">
        <f>ROUND(E68*P68,2)</f>
        <v>0</v>
      </c>
      <c r="R68" s="242"/>
      <c r="S68" s="242" t="s">
        <v>136</v>
      </c>
      <c r="T68" s="243" t="s">
        <v>137</v>
      </c>
      <c r="U68" s="219">
        <v>0</v>
      </c>
      <c r="V68" s="219">
        <f>ROUND(E68*U68,2)</f>
        <v>0</v>
      </c>
      <c r="W68" s="21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128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7">
        <v>25</v>
      </c>
      <c r="B69" s="238" t="s">
        <v>215</v>
      </c>
      <c r="C69" s="251" t="s">
        <v>216</v>
      </c>
      <c r="D69" s="239" t="s">
        <v>217</v>
      </c>
      <c r="E69" s="240">
        <v>10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2">
        <v>0</v>
      </c>
      <c r="O69" s="242">
        <f>ROUND(E69*N69,2)</f>
        <v>0</v>
      </c>
      <c r="P69" s="242">
        <v>0.02</v>
      </c>
      <c r="Q69" s="242">
        <f>ROUND(E69*P69,2)</f>
        <v>0.2</v>
      </c>
      <c r="R69" s="242"/>
      <c r="S69" s="242" t="s">
        <v>136</v>
      </c>
      <c r="T69" s="243" t="s">
        <v>137</v>
      </c>
      <c r="U69" s="219">
        <v>0</v>
      </c>
      <c r="V69" s="219">
        <f>ROUND(E69*U69,2)</f>
        <v>0</v>
      </c>
      <c r="W69" s="21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128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7">
        <v>26</v>
      </c>
      <c r="B70" s="238" t="s">
        <v>218</v>
      </c>
      <c r="C70" s="251" t="s">
        <v>219</v>
      </c>
      <c r="D70" s="239" t="s">
        <v>217</v>
      </c>
      <c r="E70" s="240">
        <v>8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2"/>
      <c r="S70" s="242" t="s">
        <v>136</v>
      </c>
      <c r="T70" s="243" t="s">
        <v>137</v>
      </c>
      <c r="U70" s="219">
        <v>0</v>
      </c>
      <c r="V70" s="219">
        <f>ROUND(E70*U70,2)</f>
        <v>0</v>
      </c>
      <c r="W70" s="21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128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9">
        <v>27</v>
      </c>
      <c r="B71" s="230" t="s">
        <v>220</v>
      </c>
      <c r="C71" s="248" t="s">
        <v>221</v>
      </c>
      <c r="D71" s="231" t="s">
        <v>190</v>
      </c>
      <c r="E71" s="232">
        <v>3.8240000000000003E-2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4" t="s">
        <v>196</v>
      </c>
      <c r="S71" s="234" t="s">
        <v>127</v>
      </c>
      <c r="T71" s="235" t="s">
        <v>127</v>
      </c>
      <c r="U71" s="219">
        <v>1.5230000000000001</v>
      </c>
      <c r="V71" s="219">
        <f>ROUND(E71*U71,2)</f>
        <v>0.06</v>
      </c>
      <c r="W71" s="21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193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9" t="s">
        <v>222</v>
      </c>
      <c r="D72" s="236"/>
      <c r="E72" s="236"/>
      <c r="F72" s="236"/>
      <c r="G72" s="236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130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3" t="s">
        <v>121</v>
      </c>
      <c r="B73" s="224" t="s">
        <v>69</v>
      </c>
      <c r="C73" s="247" t="s">
        <v>70</v>
      </c>
      <c r="D73" s="225"/>
      <c r="E73" s="226"/>
      <c r="F73" s="227"/>
      <c r="G73" s="227">
        <f>SUMIF(AG74:AG96,"&lt;&gt;NOR",G74:G96)</f>
        <v>0</v>
      </c>
      <c r="H73" s="227"/>
      <c r="I73" s="227">
        <f>SUM(I74:I96)</f>
        <v>0</v>
      </c>
      <c r="J73" s="227"/>
      <c r="K73" s="227">
        <f>SUM(K74:K96)</f>
        <v>0</v>
      </c>
      <c r="L73" s="227"/>
      <c r="M73" s="227">
        <f>SUM(M74:M96)</f>
        <v>0</v>
      </c>
      <c r="N73" s="227"/>
      <c r="O73" s="227">
        <f>SUM(O74:O96)</f>
        <v>6.9999999999999993E-2</v>
      </c>
      <c r="P73" s="227"/>
      <c r="Q73" s="227">
        <f>SUM(Q74:Q96)</f>
        <v>0.17</v>
      </c>
      <c r="R73" s="227"/>
      <c r="S73" s="227"/>
      <c r="T73" s="228"/>
      <c r="U73" s="222"/>
      <c r="V73" s="222">
        <f>SUM(V74:V96)</f>
        <v>71.950000000000017</v>
      </c>
      <c r="W73" s="222"/>
      <c r="AG73" t="s">
        <v>122</v>
      </c>
    </row>
    <row r="74" spans="1:60" outlineLevel="1" x14ac:dyDescent="0.2">
      <c r="A74" s="237">
        <v>28</v>
      </c>
      <c r="B74" s="238" t="s">
        <v>223</v>
      </c>
      <c r="C74" s="251" t="s">
        <v>224</v>
      </c>
      <c r="D74" s="239" t="s">
        <v>151</v>
      </c>
      <c r="E74" s="240">
        <v>79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2">
        <v>0</v>
      </c>
      <c r="O74" s="242">
        <f>ROUND(E74*N74,2)</f>
        <v>0</v>
      </c>
      <c r="P74" s="242">
        <v>2.1300000000000004E-3</v>
      </c>
      <c r="Q74" s="242">
        <f>ROUND(E74*P74,2)</f>
        <v>0.17</v>
      </c>
      <c r="R74" s="242" t="s">
        <v>196</v>
      </c>
      <c r="S74" s="242" t="s">
        <v>127</v>
      </c>
      <c r="T74" s="243" t="s">
        <v>127</v>
      </c>
      <c r="U74" s="219">
        <v>0.17300000000000001</v>
      </c>
      <c r="V74" s="219">
        <f>ROUND(E74*U74,2)</f>
        <v>13.67</v>
      </c>
      <c r="W74" s="21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128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29">
        <v>29</v>
      </c>
      <c r="B75" s="230" t="s">
        <v>225</v>
      </c>
      <c r="C75" s="248" t="s">
        <v>226</v>
      </c>
      <c r="D75" s="231" t="s">
        <v>151</v>
      </c>
      <c r="E75" s="232">
        <v>41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4">
        <v>4.1000000000000005E-4</v>
      </c>
      <c r="O75" s="234">
        <f>ROUND(E75*N75,2)</f>
        <v>0.02</v>
      </c>
      <c r="P75" s="234">
        <v>0</v>
      </c>
      <c r="Q75" s="234">
        <f>ROUND(E75*P75,2)</f>
        <v>0</v>
      </c>
      <c r="R75" s="234" t="s">
        <v>196</v>
      </c>
      <c r="S75" s="234" t="s">
        <v>127</v>
      </c>
      <c r="T75" s="235" t="s">
        <v>127</v>
      </c>
      <c r="U75" s="219">
        <v>0.25800000000000001</v>
      </c>
      <c r="V75" s="219">
        <f>ROUND(E75*U75,2)</f>
        <v>10.58</v>
      </c>
      <c r="W75" s="21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128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49" t="s">
        <v>227</v>
      </c>
      <c r="D76" s="236"/>
      <c r="E76" s="236"/>
      <c r="F76" s="236"/>
      <c r="G76" s="236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130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29">
        <v>30</v>
      </c>
      <c r="B77" s="230" t="s">
        <v>228</v>
      </c>
      <c r="C77" s="248" t="s">
        <v>229</v>
      </c>
      <c r="D77" s="231" t="s">
        <v>151</v>
      </c>
      <c r="E77" s="232">
        <v>26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4">
        <v>5.3000000000000009E-4</v>
      </c>
      <c r="O77" s="234">
        <f>ROUND(E77*N77,2)</f>
        <v>0.01</v>
      </c>
      <c r="P77" s="234">
        <v>0</v>
      </c>
      <c r="Q77" s="234">
        <f>ROUND(E77*P77,2)</f>
        <v>0</v>
      </c>
      <c r="R77" s="234" t="s">
        <v>196</v>
      </c>
      <c r="S77" s="234" t="s">
        <v>127</v>
      </c>
      <c r="T77" s="235" t="s">
        <v>127</v>
      </c>
      <c r="U77" s="219">
        <v>0.27890000000000004</v>
      </c>
      <c r="V77" s="219">
        <f>ROUND(E77*U77,2)</f>
        <v>7.25</v>
      </c>
      <c r="W77" s="21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128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9" t="s">
        <v>227</v>
      </c>
      <c r="D78" s="236"/>
      <c r="E78" s="236"/>
      <c r="F78" s="236"/>
      <c r="G78" s="236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130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29">
        <v>31</v>
      </c>
      <c r="B79" s="230" t="s">
        <v>230</v>
      </c>
      <c r="C79" s="248" t="s">
        <v>231</v>
      </c>
      <c r="D79" s="231" t="s">
        <v>151</v>
      </c>
      <c r="E79" s="232">
        <v>12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4">
        <v>6.9000000000000008E-4</v>
      </c>
      <c r="O79" s="234">
        <f>ROUND(E79*N79,2)</f>
        <v>0.01</v>
      </c>
      <c r="P79" s="234">
        <v>0</v>
      </c>
      <c r="Q79" s="234">
        <f>ROUND(E79*P79,2)</f>
        <v>0</v>
      </c>
      <c r="R79" s="234" t="s">
        <v>196</v>
      </c>
      <c r="S79" s="234" t="s">
        <v>127</v>
      </c>
      <c r="T79" s="235" t="s">
        <v>127</v>
      </c>
      <c r="U79" s="219">
        <v>0.33280000000000004</v>
      </c>
      <c r="V79" s="219">
        <f>ROUND(E79*U79,2)</f>
        <v>3.99</v>
      </c>
      <c r="W79" s="21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128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9" t="s">
        <v>227</v>
      </c>
      <c r="D80" s="236"/>
      <c r="E80" s="236"/>
      <c r="F80" s="236"/>
      <c r="G80" s="236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130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37">
        <v>32</v>
      </c>
      <c r="B81" s="238" t="s">
        <v>232</v>
      </c>
      <c r="C81" s="251" t="s">
        <v>233</v>
      </c>
      <c r="D81" s="239" t="s">
        <v>151</v>
      </c>
      <c r="E81" s="240">
        <v>22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2">
        <v>2.0000000000000002E-5</v>
      </c>
      <c r="O81" s="242">
        <f>ROUND(E81*N81,2)</f>
        <v>0</v>
      </c>
      <c r="P81" s="242">
        <v>0</v>
      </c>
      <c r="Q81" s="242">
        <f>ROUND(E81*P81,2)</f>
        <v>0</v>
      </c>
      <c r="R81" s="242" t="s">
        <v>196</v>
      </c>
      <c r="S81" s="242" t="s">
        <v>127</v>
      </c>
      <c r="T81" s="243" t="s">
        <v>127</v>
      </c>
      <c r="U81" s="219">
        <v>0.13500000000000001</v>
      </c>
      <c r="V81" s="219">
        <f>ROUND(E81*U81,2)</f>
        <v>2.97</v>
      </c>
      <c r="W81" s="21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128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7">
        <v>33</v>
      </c>
      <c r="B82" s="238" t="s">
        <v>234</v>
      </c>
      <c r="C82" s="251" t="s">
        <v>235</v>
      </c>
      <c r="D82" s="239" t="s">
        <v>151</v>
      </c>
      <c r="E82" s="240">
        <v>14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2">
        <v>2.0000000000000002E-5</v>
      </c>
      <c r="O82" s="242">
        <f>ROUND(E82*N82,2)</f>
        <v>0</v>
      </c>
      <c r="P82" s="242">
        <v>0</v>
      </c>
      <c r="Q82" s="242">
        <f>ROUND(E82*P82,2)</f>
        <v>0</v>
      </c>
      <c r="R82" s="242" t="s">
        <v>196</v>
      </c>
      <c r="S82" s="242" t="s">
        <v>127</v>
      </c>
      <c r="T82" s="243" t="s">
        <v>127</v>
      </c>
      <c r="U82" s="219">
        <v>0.13500000000000001</v>
      </c>
      <c r="V82" s="219">
        <f>ROUND(E82*U82,2)</f>
        <v>1.89</v>
      </c>
      <c r="W82" s="21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128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7">
        <v>34</v>
      </c>
      <c r="B83" s="238" t="s">
        <v>236</v>
      </c>
      <c r="C83" s="251" t="s">
        <v>237</v>
      </c>
      <c r="D83" s="239" t="s">
        <v>151</v>
      </c>
      <c r="E83" s="240">
        <v>12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2">
        <v>6.0000000000000002E-5</v>
      </c>
      <c r="O83" s="242">
        <f>ROUND(E83*N83,2)</f>
        <v>0</v>
      </c>
      <c r="P83" s="242">
        <v>0</v>
      </c>
      <c r="Q83" s="242">
        <f>ROUND(E83*P83,2)</f>
        <v>0</v>
      </c>
      <c r="R83" s="242" t="s">
        <v>196</v>
      </c>
      <c r="S83" s="242" t="s">
        <v>127</v>
      </c>
      <c r="T83" s="243" t="s">
        <v>127</v>
      </c>
      <c r="U83" s="219">
        <v>0.129</v>
      </c>
      <c r="V83" s="219">
        <f>ROUND(E83*U83,2)</f>
        <v>1.55</v>
      </c>
      <c r="W83" s="21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128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7">
        <v>35</v>
      </c>
      <c r="B84" s="238" t="s">
        <v>238</v>
      </c>
      <c r="C84" s="251" t="s">
        <v>239</v>
      </c>
      <c r="D84" s="239" t="s">
        <v>151</v>
      </c>
      <c r="E84" s="240">
        <v>12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2">
        <v>2.0000000000000002E-5</v>
      </c>
      <c r="O84" s="242">
        <f>ROUND(E84*N84,2)</f>
        <v>0</v>
      </c>
      <c r="P84" s="242">
        <v>0</v>
      </c>
      <c r="Q84" s="242">
        <f>ROUND(E84*P84,2)</f>
        <v>0</v>
      </c>
      <c r="R84" s="242" t="s">
        <v>196</v>
      </c>
      <c r="S84" s="242" t="s">
        <v>127</v>
      </c>
      <c r="T84" s="243" t="s">
        <v>127</v>
      </c>
      <c r="U84" s="219">
        <v>0.13500000000000001</v>
      </c>
      <c r="V84" s="219">
        <f>ROUND(E84*U84,2)</f>
        <v>1.62</v>
      </c>
      <c r="W84" s="21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128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37">
        <v>36</v>
      </c>
      <c r="B85" s="238" t="s">
        <v>240</v>
      </c>
      <c r="C85" s="251" t="s">
        <v>241</v>
      </c>
      <c r="D85" s="239" t="s">
        <v>151</v>
      </c>
      <c r="E85" s="240">
        <v>19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2">
        <v>3.0000000000000001E-5</v>
      </c>
      <c r="O85" s="242">
        <f>ROUND(E85*N85,2)</f>
        <v>0</v>
      </c>
      <c r="P85" s="242">
        <v>0</v>
      </c>
      <c r="Q85" s="242">
        <f>ROUND(E85*P85,2)</f>
        <v>0</v>
      </c>
      <c r="R85" s="242" t="s">
        <v>196</v>
      </c>
      <c r="S85" s="242" t="s">
        <v>127</v>
      </c>
      <c r="T85" s="243" t="s">
        <v>127</v>
      </c>
      <c r="U85" s="219">
        <v>0.13500000000000001</v>
      </c>
      <c r="V85" s="219">
        <f>ROUND(E85*U85,2)</f>
        <v>2.57</v>
      </c>
      <c r="W85" s="21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128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7">
        <v>37</v>
      </c>
      <c r="B86" s="238" t="s">
        <v>242</v>
      </c>
      <c r="C86" s="251" t="s">
        <v>243</v>
      </c>
      <c r="D86" s="239" t="s">
        <v>161</v>
      </c>
      <c r="E86" s="240">
        <v>26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2">
        <v>0</v>
      </c>
      <c r="O86" s="242">
        <f>ROUND(E86*N86,2)</f>
        <v>0</v>
      </c>
      <c r="P86" s="242">
        <v>0</v>
      </c>
      <c r="Q86" s="242">
        <f>ROUND(E86*P86,2)</f>
        <v>0</v>
      </c>
      <c r="R86" s="242" t="s">
        <v>196</v>
      </c>
      <c r="S86" s="242" t="s">
        <v>127</v>
      </c>
      <c r="T86" s="243" t="s">
        <v>127</v>
      </c>
      <c r="U86" s="219">
        <v>0.42500000000000004</v>
      </c>
      <c r="V86" s="219">
        <f>ROUND(E86*U86,2)</f>
        <v>11.05</v>
      </c>
      <c r="W86" s="21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128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37">
        <v>38</v>
      </c>
      <c r="B87" s="238" t="s">
        <v>244</v>
      </c>
      <c r="C87" s="251" t="s">
        <v>245</v>
      </c>
      <c r="D87" s="239" t="s">
        <v>161</v>
      </c>
      <c r="E87" s="240">
        <v>26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2">
        <v>6.3000000000000003E-4</v>
      </c>
      <c r="O87" s="242">
        <f>ROUND(E87*N87,2)</f>
        <v>0.02</v>
      </c>
      <c r="P87" s="242">
        <v>0</v>
      </c>
      <c r="Q87" s="242">
        <f>ROUND(E87*P87,2)</f>
        <v>0</v>
      </c>
      <c r="R87" s="242" t="s">
        <v>196</v>
      </c>
      <c r="S87" s="242" t="s">
        <v>127</v>
      </c>
      <c r="T87" s="243" t="s">
        <v>127</v>
      </c>
      <c r="U87" s="219">
        <v>0.27200000000000002</v>
      </c>
      <c r="V87" s="219">
        <f>ROUND(E87*U87,2)</f>
        <v>7.07</v>
      </c>
      <c r="W87" s="21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128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7">
        <v>39</v>
      </c>
      <c r="B88" s="238" t="s">
        <v>246</v>
      </c>
      <c r="C88" s="251" t="s">
        <v>247</v>
      </c>
      <c r="D88" s="239" t="s">
        <v>161</v>
      </c>
      <c r="E88" s="240">
        <v>2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2">
        <v>4.8000000000000001E-4</v>
      </c>
      <c r="O88" s="242">
        <f>ROUND(E88*N88,2)</f>
        <v>0</v>
      </c>
      <c r="P88" s="242">
        <v>0</v>
      </c>
      <c r="Q88" s="242">
        <f>ROUND(E88*P88,2)</f>
        <v>0</v>
      </c>
      <c r="R88" s="242" t="s">
        <v>196</v>
      </c>
      <c r="S88" s="242" t="s">
        <v>127</v>
      </c>
      <c r="T88" s="243" t="s">
        <v>127</v>
      </c>
      <c r="U88" s="219">
        <v>0.22700000000000001</v>
      </c>
      <c r="V88" s="219">
        <f>ROUND(E88*U88,2)</f>
        <v>0.45</v>
      </c>
      <c r="W88" s="21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128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7">
        <v>40</v>
      </c>
      <c r="B89" s="238" t="s">
        <v>248</v>
      </c>
      <c r="C89" s="251" t="s">
        <v>249</v>
      </c>
      <c r="D89" s="239" t="s">
        <v>151</v>
      </c>
      <c r="E89" s="240">
        <v>79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2">
        <v>0</v>
      </c>
      <c r="O89" s="242">
        <f>ROUND(E89*N89,2)</f>
        <v>0</v>
      </c>
      <c r="P89" s="242">
        <v>0</v>
      </c>
      <c r="Q89" s="242">
        <f>ROUND(E89*P89,2)</f>
        <v>0</v>
      </c>
      <c r="R89" s="242" t="s">
        <v>196</v>
      </c>
      <c r="S89" s="242" t="s">
        <v>127</v>
      </c>
      <c r="T89" s="243" t="s">
        <v>127</v>
      </c>
      <c r="U89" s="219">
        <v>2.9000000000000001E-2</v>
      </c>
      <c r="V89" s="219">
        <f>ROUND(E89*U89,2)</f>
        <v>2.29</v>
      </c>
      <c r="W89" s="21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128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7">
        <v>41</v>
      </c>
      <c r="B90" s="238" t="s">
        <v>250</v>
      </c>
      <c r="C90" s="251" t="s">
        <v>251</v>
      </c>
      <c r="D90" s="239" t="s">
        <v>151</v>
      </c>
      <c r="E90" s="240">
        <v>79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2">
        <v>1.0000000000000001E-5</v>
      </c>
      <c r="O90" s="242">
        <f>ROUND(E90*N90,2)</f>
        <v>0</v>
      </c>
      <c r="P90" s="242">
        <v>0</v>
      </c>
      <c r="Q90" s="242">
        <f>ROUND(E90*P90,2)</f>
        <v>0</v>
      </c>
      <c r="R90" s="242" t="s">
        <v>196</v>
      </c>
      <c r="S90" s="242" t="s">
        <v>127</v>
      </c>
      <c r="T90" s="243" t="s">
        <v>127</v>
      </c>
      <c r="U90" s="219">
        <v>6.2000000000000006E-2</v>
      </c>
      <c r="V90" s="219">
        <f>ROUND(E90*U90,2)</f>
        <v>4.9000000000000004</v>
      </c>
      <c r="W90" s="21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128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7">
        <v>42</v>
      </c>
      <c r="B91" s="238" t="s">
        <v>252</v>
      </c>
      <c r="C91" s="251" t="s">
        <v>253</v>
      </c>
      <c r="D91" s="239" t="s">
        <v>135</v>
      </c>
      <c r="E91" s="240">
        <v>2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2">
        <v>2E-3</v>
      </c>
      <c r="O91" s="242">
        <f>ROUND(E91*N91,2)</f>
        <v>0</v>
      </c>
      <c r="P91" s="242">
        <v>0</v>
      </c>
      <c r="Q91" s="242">
        <f>ROUND(E91*P91,2)</f>
        <v>0</v>
      </c>
      <c r="R91" s="242"/>
      <c r="S91" s="242" t="s">
        <v>136</v>
      </c>
      <c r="T91" s="243" t="s">
        <v>137</v>
      </c>
      <c r="U91" s="219">
        <v>0</v>
      </c>
      <c r="V91" s="219">
        <f>ROUND(E91*U91,2)</f>
        <v>0</v>
      </c>
      <c r="W91" s="21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128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7">
        <v>43</v>
      </c>
      <c r="B92" s="238" t="s">
        <v>254</v>
      </c>
      <c r="C92" s="251" t="s">
        <v>255</v>
      </c>
      <c r="D92" s="239" t="s">
        <v>135</v>
      </c>
      <c r="E92" s="240">
        <v>8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2">
        <v>1E-3</v>
      </c>
      <c r="O92" s="242">
        <f>ROUND(E92*N92,2)</f>
        <v>0.01</v>
      </c>
      <c r="P92" s="242">
        <v>0</v>
      </c>
      <c r="Q92" s="242">
        <f>ROUND(E92*P92,2)</f>
        <v>0</v>
      </c>
      <c r="R92" s="242"/>
      <c r="S92" s="242" t="s">
        <v>136</v>
      </c>
      <c r="T92" s="243" t="s">
        <v>137</v>
      </c>
      <c r="U92" s="219">
        <v>0</v>
      </c>
      <c r="V92" s="219">
        <f>ROUND(E92*U92,2)</f>
        <v>0</v>
      </c>
      <c r="W92" s="21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128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7">
        <v>44</v>
      </c>
      <c r="B93" s="238" t="s">
        <v>256</v>
      </c>
      <c r="C93" s="251" t="s">
        <v>257</v>
      </c>
      <c r="D93" s="239" t="s">
        <v>135</v>
      </c>
      <c r="E93" s="240">
        <v>2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2">
        <v>2E-3</v>
      </c>
      <c r="O93" s="242">
        <f>ROUND(E93*N93,2)</f>
        <v>0</v>
      </c>
      <c r="P93" s="242">
        <v>0</v>
      </c>
      <c r="Q93" s="242">
        <f>ROUND(E93*P93,2)</f>
        <v>0</v>
      </c>
      <c r="R93" s="242"/>
      <c r="S93" s="242" t="s">
        <v>136</v>
      </c>
      <c r="T93" s="243" t="s">
        <v>137</v>
      </c>
      <c r="U93" s="219">
        <v>0</v>
      </c>
      <c r="V93" s="219">
        <f>ROUND(E93*U93,2)</f>
        <v>0</v>
      </c>
      <c r="W93" s="21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128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7">
        <v>45</v>
      </c>
      <c r="B94" s="238" t="s">
        <v>258</v>
      </c>
      <c r="C94" s="251" t="s">
        <v>259</v>
      </c>
      <c r="D94" s="239" t="s">
        <v>217</v>
      </c>
      <c r="E94" s="240">
        <v>8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2">
        <v>0</v>
      </c>
      <c r="O94" s="242">
        <f>ROUND(E94*N94,2)</f>
        <v>0</v>
      </c>
      <c r="P94" s="242">
        <v>0</v>
      </c>
      <c r="Q94" s="242">
        <f>ROUND(E94*P94,2)</f>
        <v>0</v>
      </c>
      <c r="R94" s="242"/>
      <c r="S94" s="242" t="s">
        <v>136</v>
      </c>
      <c r="T94" s="243" t="s">
        <v>137</v>
      </c>
      <c r="U94" s="219">
        <v>0</v>
      </c>
      <c r="V94" s="219">
        <f>ROUND(E94*U94,2)</f>
        <v>0</v>
      </c>
      <c r="W94" s="21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128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9">
        <v>46</v>
      </c>
      <c r="B95" s="230" t="s">
        <v>260</v>
      </c>
      <c r="C95" s="248" t="s">
        <v>261</v>
      </c>
      <c r="D95" s="231" t="s">
        <v>190</v>
      </c>
      <c r="E95" s="232">
        <v>7.5250000000000011E-2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4">
        <v>0</v>
      </c>
      <c r="O95" s="234">
        <f>ROUND(E95*N95,2)</f>
        <v>0</v>
      </c>
      <c r="P95" s="234">
        <v>0</v>
      </c>
      <c r="Q95" s="234">
        <f>ROUND(E95*P95,2)</f>
        <v>0</v>
      </c>
      <c r="R95" s="234" t="s">
        <v>196</v>
      </c>
      <c r="S95" s="234" t="s">
        <v>127</v>
      </c>
      <c r="T95" s="235" t="s">
        <v>127</v>
      </c>
      <c r="U95" s="219">
        <v>1.3740000000000001</v>
      </c>
      <c r="V95" s="219">
        <f>ROUND(E95*U95,2)</f>
        <v>0.1</v>
      </c>
      <c r="W95" s="21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193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9" t="s">
        <v>262</v>
      </c>
      <c r="D96" s="236"/>
      <c r="E96" s="236"/>
      <c r="F96" s="236"/>
      <c r="G96" s="236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130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23" t="s">
        <v>121</v>
      </c>
      <c r="B97" s="224" t="s">
        <v>71</v>
      </c>
      <c r="C97" s="247" t="s">
        <v>72</v>
      </c>
      <c r="D97" s="225"/>
      <c r="E97" s="226"/>
      <c r="F97" s="227"/>
      <c r="G97" s="227">
        <f>SUMIF(AG98:AG128,"&lt;&gt;NOR",G98:G128)</f>
        <v>0</v>
      </c>
      <c r="H97" s="227"/>
      <c r="I97" s="227">
        <f>SUM(I98:I128)</f>
        <v>0</v>
      </c>
      <c r="J97" s="227"/>
      <c r="K97" s="227">
        <f>SUM(K98:K128)</f>
        <v>0</v>
      </c>
      <c r="L97" s="227"/>
      <c r="M97" s="227">
        <f>SUM(M98:M128)</f>
        <v>0</v>
      </c>
      <c r="N97" s="227"/>
      <c r="O97" s="227">
        <f>SUM(O98:O128)</f>
        <v>0.43</v>
      </c>
      <c r="P97" s="227"/>
      <c r="Q97" s="227">
        <f>SUM(Q98:Q128)</f>
        <v>0.56000000000000005</v>
      </c>
      <c r="R97" s="227"/>
      <c r="S97" s="227"/>
      <c r="T97" s="228"/>
      <c r="U97" s="222"/>
      <c r="V97" s="222">
        <f>SUM(V98:V128)</f>
        <v>45.169999999999995</v>
      </c>
      <c r="W97" s="222"/>
      <c r="AG97" t="s">
        <v>122</v>
      </c>
    </row>
    <row r="98" spans="1:60" outlineLevel="1" x14ac:dyDescent="0.2">
      <c r="A98" s="237">
        <v>47</v>
      </c>
      <c r="B98" s="238" t="s">
        <v>263</v>
      </c>
      <c r="C98" s="251" t="s">
        <v>264</v>
      </c>
      <c r="D98" s="239" t="s">
        <v>265</v>
      </c>
      <c r="E98" s="240">
        <v>4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2">
        <v>0</v>
      </c>
      <c r="O98" s="242">
        <f>ROUND(E98*N98,2)</f>
        <v>0</v>
      </c>
      <c r="P98" s="242">
        <v>3.4200000000000001E-2</v>
      </c>
      <c r="Q98" s="242">
        <f>ROUND(E98*P98,2)</f>
        <v>0.14000000000000001</v>
      </c>
      <c r="R98" s="242" t="s">
        <v>196</v>
      </c>
      <c r="S98" s="242" t="s">
        <v>127</v>
      </c>
      <c r="T98" s="243" t="s">
        <v>127</v>
      </c>
      <c r="U98" s="219">
        <v>0.46500000000000002</v>
      </c>
      <c r="V98" s="219">
        <f>ROUND(E98*U98,2)</f>
        <v>1.86</v>
      </c>
      <c r="W98" s="21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128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7">
        <v>48</v>
      </c>
      <c r="B99" s="238" t="s">
        <v>266</v>
      </c>
      <c r="C99" s="251" t="s">
        <v>267</v>
      </c>
      <c r="D99" s="239" t="s">
        <v>265</v>
      </c>
      <c r="E99" s="240">
        <v>4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2">
        <v>1.7720000000000003E-2</v>
      </c>
      <c r="O99" s="242">
        <f>ROUND(E99*N99,2)</f>
        <v>7.0000000000000007E-2</v>
      </c>
      <c r="P99" s="242">
        <v>0</v>
      </c>
      <c r="Q99" s="242">
        <f>ROUND(E99*P99,2)</f>
        <v>0</v>
      </c>
      <c r="R99" s="242" t="s">
        <v>196</v>
      </c>
      <c r="S99" s="242" t="s">
        <v>127</v>
      </c>
      <c r="T99" s="243" t="s">
        <v>127</v>
      </c>
      <c r="U99" s="219">
        <v>0.97300000000000009</v>
      </c>
      <c r="V99" s="219">
        <f>ROUND(E99*U99,2)</f>
        <v>3.89</v>
      </c>
      <c r="W99" s="21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128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7">
        <v>49</v>
      </c>
      <c r="B100" s="238" t="s">
        <v>268</v>
      </c>
      <c r="C100" s="251" t="s">
        <v>269</v>
      </c>
      <c r="D100" s="239" t="s">
        <v>265</v>
      </c>
      <c r="E100" s="240">
        <v>2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2">
        <v>0</v>
      </c>
      <c r="O100" s="242">
        <f>ROUND(E100*N100,2)</f>
        <v>0</v>
      </c>
      <c r="P100" s="242">
        <v>1.1070000000000002E-2</v>
      </c>
      <c r="Q100" s="242">
        <f>ROUND(E100*P100,2)</f>
        <v>0.02</v>
      </c>
      <c r="R100" s="242" t="s">
        <v>196</v>
      </c>
      <c r="S100" s="242" t="s">
        <v>127</v>
      </c>
      <c r="T100" s="243" t="s">
        <v>127</v>
      </c>
      <c r="U100" s="219">
        <v>0.22700000000000001</v>
      </c>
      <c r="V100" s="219">
        <f>ROUND(E100*U100,2)</f>
        <v>0.45</v>
      </c>
      <c r="W100" s="21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128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7">
        <v>50</v>
      </c>
      <c r="B101" s="238" t="s">
        <v>270</v>
      </c>
      <c r="C101" s="251" t="s">
        <v>271</v>
      </c>
      <c r="D101" s="239" t="s">
        <v>265</v>
      </c>
      <c r="E101" s="240">
        <v>2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2">
        <v>1.6E-2</v>
      </c>
      <c r="O101" s="242">
        <f>ROUND(E101*N101,2)</f>
        <v>0.03</v>
      </c>
      <c r="P101" s="242">
        <v>0</v>
      </c>
      <c r="Q101" s="242">
        <f>ROUND(E101*P101,2)</f>
        <v>0</v>
      </c>
      <c r="R101" s="242" t="s">
        <v>196</v>
      </c>
      <c r="S101" s="242" t="s">
        <v>127</v>
      </c>
      <c r="T101" s="243" t="s">
        <v>127</v>
      </c>
      <c r="U101" s="219">
        <v>1.5</v>
      </c>
      <c r="V101" s="219">
        <f>ROUND(E101*U101,2)</f>
        <v>3</v>
      </c>
      <c r="W101" s="21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128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7">
        <v>51</v>
      </c>
      <c r="B102" s="238" t="s">
        <v>272</v>
      </c>
      <c r="C102" s="251" t="s">
        <v>273</v>
      </c>
      <c r="D102" s="239" t="s">
        <v>265</v>
      </c>
      <c r="E102" s="240">
        <v>4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2">
        <v>0</v>
      </c>
      <c r="O102" s="242">
        <f>ROUND(E102*N102,2)</f>
        <v>0</v>
      </c>
      <c r="P102" s="242">
        <v>1.9460000000000002E-2</v>
      </c>
      <c r="Q102" s="242">
        <f>ROUND(E102*P102,2)</f>
        <v>0.08</v>
      </c>
      <c r="R102" s="242" t="s">
        <v>196</v>
      </c>
      <c r="S102" s="242" t="s">
        <v>127</v>
      </c>
      <c r="T102" s="243" t="s">
        <v>127</v>
      </c>
      <c r="U102" s="219">
        <v>0.38200000000000001</v>
      </c>
      <c r="V102" s="219">
        <f>ROUND(E102*U102,2)</f>
        <v>1.53</v>
      </c>
      <c r="W102" s="21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128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7">
        <v>52</v>
      </c>
      <c r="B103" s="238" t="s">
        <v>274</v>
      </c>
      <c r="C103" s="251" t="s">
        <v>275</v>
      </c>
      <c r="D103" s="239" t="s">
        <v>265</v>
      </c>
      <c r="E103" s="240">
        <v>4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2">
        <v>1.41E-3</v>
      </c>
      <c r="O103" s="242">
        <f>ROUND(E103*N103,2)</f>
        <v>0.01</v>
      </c>
      <c r="P103" s="242">
        <v>0</v>
      </c>
      <c r="Q103" s="242">
        <f>ROUND(E103*P103,2)</f>
        <v>0</v>
      </c>
      <c r="R103" s="242" t="s">
        <v>196</v>
      </c>
      <c r="S103" s="242" t="s">
        <v>127</v>
      </c>
      <c r="T103" s="243" t="s">
        <v>127</v>
      </c>
      <c r="U103" s="219">
        <v>1.5750000000000002</v>
      </c>
      <c r="V103" s="219">
        <f>ROUND(E103*U103,2)</f>
        <v>6.3</v>
      </c>
      <c r="W103" s="21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128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7">
        <v>53</v>
      </c>
      <c r="B104" s="238" t="s">
        <v>276</v>
      </c>
      <c r="C104" s="251" t="s">
        <v>277</v>
      </c>
      <c r="D104" s="239" t="s">
        <v>265</v>
      </c>
      <c r="E104" s="240">
        <v>2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2">
        <v>6.2000000000000011E-4</v>
      </c>
      <c r="O104" s="242">
        <f>ROUND(E104*N104,2)</f>
        <v>0</v>
      </c>
      <c r="P104" s="242">
        <v>0</v>
      </c>
      <c r="Q104" s="242">
        <f>ROUND(E104*P104,2)</f>
        <v>0</v>
      </c>
      <c r="R104" s="242" t="s">
        <v>196</v>
      </c>
      <c r="S104" s="242" t="s">
        <v>127</v>
      </c>
      <c r="T104" s="243" t="s">
        <v>127</v>
      </c>
      <c r="U104" s="219">
        <v>2.6</v>
      </c>
      <c r="V104" s="219">
        <f>ROUND(E104*U104,2)</f>
        <v>5.2</v>
      </c>
      <c r="W104" s="21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128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7">
        <v>54</v>
      </c>
      <c r="B105" s="238" t="s">
        <v>278</v>
      </c>
      <c r="C105" s="251" t="s">
        <v>279</v>
      </c>
      <c r="D105" s="239" t="s">
        <v>265</v>
      </c>
      <c r="E105" s="240">
        <v>2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2">
        <v>1.7000000000000001E-4</v>
      </c>
      <c r="O105" s="242">
        <f>ROUND(E105*N105,2)</f>
        <v>0</v>
      </c>
      <c r="P105" s="242">
        <v>0</v>
      </c>
      <c r="Q105" s="242">
        <f>ROUND(E105*P105,2)</f>
        <v>0</v>
      </c>
      <c r="R105" s="242" t="s">
        <v>196</v>
      </c>
      <c r="S105" s="242" t="s">
        <v>127</v>
      </c>
      <c r="T105" s="243" t="s">
        <v>127</v>
      </c>
      <c r="U105" s="219">
        <v>2.9000000000000004</v>
      </c>
      <c r="V105" s="219">
        <f>ROUND(E105*U105,2)</f>
        <v>5.8</v>
      </c>
      <c r="W105" s="21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128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7">
        <v>55</v>
      </c>
      <c r="B106" s="238" t="s">
        <v>280</v>
      </c>
      <c r="C106" s="251" t="s">
        <v>281</v>
      </c>
      <c r="D106" s="239" t="s">
        <v>265</v>
      </c>
      <c r="E106" s="240">
        <v>2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2">
        <v>7.6820000000000013E-2</v>
      </c>
      <c r="O106" s="242">
        <f>ROUND(E106*N106,2)</f>
        <v>0.15</v>
      </c>
      <c r="P106" s="242">
        <v>0</v>
      </c>
      <c r="Q106" s="242">
        <f>ROUND(E106*P106,2)</f>
        <v>0</v>
      </c>
      <c r="R106" s="242" t="s">
        <v>196</v>
      </c>
      <c r="S106" s="242" t="s">
        <v>127</v>
      </c>
      <c r="T106" s="243" t="s">
        <v>127</v>
      </c>
      <c r="U106" s="219">
        <v>3.0720000000000001</v>
      </c>
      <c r="V106" s="219">
        <f>ROUND(E106*U106,2)</f>
        <v>6.14</v>
      </c>
      <c r="W106" s="21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128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7">
        <v>56</v>
      </c>
      <c r="B107" s="238" t="s">
        <v>282</v>
      </c>
      <c r="C107" s="251" t="s">
        <v>283</v>
      </c>
      <c r="D107" s="239" t="s">
        <v>265</v>
      </c>
      <c r="E107" s="240">
        <v>2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2">
        <v>0</v>
      </c>
      <c r="O107" s="242">
        <f>ROUND(E107*N107,2)</f>
        <v>0</v>
      </c>
      <c r="P107" s="242">
        <v>0.15500000000000003</v>
      </c>
      <c r="Q107" s="242">
        <f>ROUND(E107*P107,2)</f>
        <v>0.31</v>
      </c>
      <c r="R107" s="242" t="s">
        <v>196</v>
      </c>
      <c r="S107" s="242" t="s">
        <v>127</v>
      </c>
      <c r="T107" s="243" t="s">
        <v>127</v>
      </c>
      <c r="U107" s="219">
        <v>0.83700000000000008</v>
      </c>
      <c r="V107" s="219">
        <f>ROUND(E107*U107,2)</f>
        <v>1.67</v>
      </c>
      <c r="W107" s="21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128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7">
        <v>57</v>
      </c>
      <c r="B108" s="238" t="s">
        <v>284</v>
      </c>
      <c r="C108" s="251" t="s">
        <v>285</v>
      </c>
      <c r="D108" s="239" t="s">
        <v>265</v>
      </c>
      <c r="E108" s="240">
        <v>6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2">
        <v>0</v>
      </c>
      <c r="O108" s="242">
        <f>ROUND(E108*N108,2)</f>
        <v>0</v>
      </c>
      <c r="P108" s="242">
        <v>1.5600000000000002E-3</v>
      </c>
      <c r="Q108" s="242">
        <f>ROUND(E108*P108,2)</f>
        <v>0.01</v>
      </c>
      <c r="R108" s="242" t="s">
        <v>196</v>
      </c>
      <c r="S108" s="242" t="s">
        <v>127</v>
      </c>
      <c r="T108" s="243" t="s">
        <v>127</v>
      </c>
      <c r="U108" s="219">
        <v>0.21700000000000003</v>
      </c>
      <c r="V108" s="219">
        <f>ROUND(E108*U108,2)</f>
        <v>1.3</v>
      </c>
      <c r="W108" s="21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128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7">
        <v>58</v>
      </c>
      <c r="B109" s="238" t="s">
        <v>286</v>
      </c>
      <c r="C109" s="251" t="s">
        <v>287</v>
      </c>
      <c r="D109" s="239" t="s">
        <v>161</v>
      </c>
      <c r="E109" s="240">
        <v>4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2">
        <v>1.2E-4</v>
      </c>
      <c r="O109" s="242">
        <f>ROUND(E109*N109,2)</f>
        <v>0</v>
      </c>
      <c r="P109" s="242">
        <v>0</v>
      </c>
      <c r="Q109" s="242">
        <f>ROUND(E109*P109,2)</f>
        <v>0</v>
      </c>
      <c r="R109" s="242" t="s">
        <v>196</v>
      </c>
      <c r="S109" s="242" t="s">
        <v>127</v>
      </c>
      <c r="T109" s="243" t="s">
        <v>127</v>
      </c>
      <c r="U109" s="219">
        <v>0.47600000000000003</v>
      </c>
      <c r="V109" s="219">
        <f>ROUND(E109*U109,2)</f>
        <v>1.9</v>
      </c>
      <c r="W109" s="21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128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7">
        <v>59</v>
      </c>
      <c r="B110" s="238" t="s">
        <v>288</v>
      </c>
      <c r="C110" s="251" t="s">
        <v>289</v>
      </c>
      <c r="D110" s="239" t="s">
        <v>161</v>
      </c>
      <c r="E110" s="240">
        <v>2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2">
        <v>1.8000000000000001E-4</v>
      </c>
      <c r="O110" s="242">
        <f>ROUND(E110*N110,2)</f>
        <v>0</v>
      </c>
      <c r="P110" s="242">
        <v>0</v>
      </c>
      <c r="Q110" s="242">
        <f>ROUND(E110*P110,2)</f>
        <v>0</v>
      </c>
      <c r="R110" s="242" t="s">
        <v>196</v>
      </c>
      <c r="S110" s="242" t="s">
        <v>127</v>
      </c>
      <c r="T110" s="243" t="s">
        <v>127</v>
      </c>
      <c r="U110" s="219">
        <v>0.47600000000000003</v>
      </c>
      <c r="V110" s="219">
        <f>ROUND(E110*U110,2)</f>
        <v>0.95</v>
      </c>
      <c r="W110" s="21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128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7">
        <v>60</v>
      </c>
      <c r="B111" s="238" t="s">
        <v>290</v>
      </c>
      <c r="C111" s="251" t="s">
        <v>291</v>
      </c>
      <c r="D111" s="239" t="s">
        <v>161</v>
      </c>
      <c r="E111" s="240">
        <v>2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2">
        <v>1.3000000000000002E-4</v>
      </c>
      <c r="O111" s="242">
        <f>ROUND(E111*N111,2)</f>
        <v>0</v>
      </c>
      <c r="P111" s="242">
        <v>0</v>
      </c>
      <c r="Q111" s="242">
        <f>ROUND(E111*P111,2)</f>
        <v>0</v>
      </c>
      <c r="R111" s="242" t="s">
        <v>196</v>
      </c>
      <c r="S111" s="242" t="s">
        <v>127</v>
      </c>
      <c r="T111" s="243" t="s">
        <v>127</v>
      </c>
      <c r="U111" s="219">
        <v>0.65500000000000003</v>
      </c>
      <c r="V111" s="219">
        <f>ROUND(E111*U111,2)</f>
        <v>1.31</v>
      </c>
      <c r="W111" s="21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128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7">
        <v>61</v>
      </c>
      <c r="B112" s="238" t="s">
        <v>292</v>
      </c>
      <c r="C112" s="251" t="s">
        <v>293</v>
      </c>
      <c r="D112" s="239" t="s">
        <v>161</v>
      </c>
      <c r="E112" s="240">
        <v>4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2">
        <v>0</v>
      </c>
      <c r="O112" s="242">
        <f>ROUND(E112*N112,2)</f>
        <v>0</v>
      </c>
      <c r="P112" s="242">
        <v>8.5000000000000006E-4</v>
      </c>
      <c r="Q112" s="242">
        <f>ROUND(E112*P112,2)</f>
        <v>0</v>
      </c>
      <c r="R112" s="242" t="s">
        <v>196</v>
      </c>
      <c r="S112" s="242" t="s">
        <v>127</v>
      </c>
      <c r="T112" s="243" t="s">
        <v>127</v>
      </c>
      <c r="U112" s="219">
        <v>3.8000000000000006E-2</v>
      </c>
      <c r="V112" s="219">
        <f>ROUND(E112*U112,2)</f>
        <v>0.15</v>
      </c>
      <c r="W112" s="21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128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7">
        <v>62</v>
      </c>
      <c r="B113" s="238" t="s">
        <v>294</v>
      </c>
      <c r="C113" s="251" t="s">
        <v>295</v>
      </c>
      <c r="D113" s="239" t="s">
        <v>265</v>
      </c>
      <c r="E113" s="240">
        <v>2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21</v>
      </c>
      <c r="M113" s="242">
        <f>G113*(1+L113/100)</f>
        <v>0</v>
      </c>
      <c r="N113" s="242">
        <v>1E-3</v>
      </c>
      <c r="O113" s="242">
        <f>ROUND(E113*N113,2)</f>
        <v>0</v>
      </c>
      <c r="P113" s="242">
        <v>0</v>
      </c>
      <c r="Q113" s="242">
        <f>ROUND(E113*P113,2)</f>
        <v>0</v>
      </c>
      <c r="R113" s="242"/>
      <c r="S113" s="242" t="s">
        <v>136</v>
      </c>
      <c r="T113" s="243" t="s">
        <v>137</v>
      </c>
      <c r="U113" s="219">
        <v>1.5</v>
      </c>
      <c r="V113" s="219">
        <f>ROUND(E113*U113,2)</f>
        <v>3</v>
      </c>
      <c r="W113" s="21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128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7">
        <v>63</v>
      </c>
      <c r="B114" s="238" t="s">
        <v>296</v>
      </c>
      <c r="C114" s="251" t="s">
        <v>297</v>
      </c>
      <c r="D114" s="239" t="s">
        <v>161</v>
      </c>
      <c r="E114" s="240">
        <v>2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2">
        <v>2E-3</v>
      </c>
      <c r="O114" s="242">
        <f>ROUND(E114*N114,2)</f>
        <v>0</v>
      </c>
      <c r="P114" s="242">
        <v>0</v>
      </c>
      <c r="Q114" s="242">
        <f>ROUND(E114*P114,2)</f>
        <v>0</v>
      </c>
      <c r="R114" s="242"/>
      <c r="S114" s="242" t="s">
        <v>136</v>
      </c>
      <c r="T114" s="243" t="s">
        <v>137</v>
      </c>
      <c r="U114" s="219">
        <v>0</v>
      </c>
      <c r="V114" s="219">
        <f>ROUND(E114*U114,2)</f>
        <v>0</v>
      </c>
      <c r="W114" s="21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128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7">
        <v>64</v>
      </c>
      <c r="B115" s="238" t="s">
        <v>298</v>
      </c>
      <c r="C115" s="251" t="s">
        <v>299</v>
      </c>
      <c r="D115" s="239" t="s">
        <v>135</v>
      </c>
      <c r="E115" s="240">
        <v>1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2">
        <v>0</v>
      </c>
      <c r="O115" s="242">
        <f>ROUND(E115*N115,2)</f>
        <v>0</v>
      </c>
      <c r="P115" s="242">
        <v>0</v>
      </c>
      <c r="Q115" s="242">
        <f>ROUND(E115*P115,2)</f>
        <v>0</v>
      </c>
      <c r="R115" s="242"/>
      <c r="S115" s="242" t="s">
        <v>136</v>
      </c>
      <c r="T115" s="243" t="s">
        <v>137</v>
      </c>
      <c r="U115" s="219">
        <v>0</v>
      </c>
      <c r="V115" s="219">
        <f>ROUND(E115*U115,2)</f>
        <v>0</v>
      </c>
      <c r="W115" s="21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128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7">
        <v>65</v>
      </c>
      <c r="B116" s="238" t="s">
        <v>300</v>
      </c>
      <c r="C116" s="251" t="s">
        <v>301</v>
      </c>
      <c r="D116" s="239" t="s">
        <v>161</v>
      </c>
      <c r="E116" s="240">
        <v>4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2">
        <v>0.01</v>
      </c>
      <c r="O116" s="242">
        <f>ROUND(E116*N116,2)</f>
        <v>0.04</v>
      </c>
      <c r="P116" s="242">
        <v>0</v>
      </c>
      <c r="Q116" s="242">
        <f>ROUND(E116*P116,2)</f>
        <v>0</v>
      </c>
      <c r="R116" s="242"/>
      <c r="S116" s="242" t="s">
        <v>136</v>
      </c>
      <c r="T116" s="243" t="s">
        <v>137</v>
      </c>
      <c r="U116" s="219">
        <v>0</v>
      </c>
      <c r="V116" s="219">
        <f>ROUND(E116*U116,2)</f>
        <v>0</v>
      </c>
      <c r="W116" s="21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128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7">
        <v>66</v>
      </c>
      <c r="B117" s="238" t="s">
        <v>302</v>
      </c>
      <c r="C117" s="251" t="s">
        <v>303</v>
      </c>
      <c r="D117" s="239" t="s">
        <v>135</v>
      </c>
      <c r="E117" s="240">
        <v>2</v>
      </c>
      <c r="F117" s="241"/>
      <c r="G117" s="242">
        <f>ROUND(E117*F117,2)</f>
        <v>0</v>
      </c>
      <c r="H117" s="241"/>
      <c r="I117" s="242">
        <f>ROUND(E117*H117,2)</f>
        <v>0</v>
      </c>
      <c r="J117" s="241"/>
      <c r="K117" s="242">
        <f>ROUND(E117*J117,2)</f>
        <v>0</v>
      </c>
      <c r="L117" s="242">
        <v>21</v>
      </c>
      <c r="M117" s="242">
        <f>G117*(1+L117/100)</f>
        <v>0</v>
      </c>
      <c r="N117" s="242">
        <v>2E-3</v>
      </c>
      <c r="O117" s="242">
        <f>ROUND(E117*N117,2)</f>
        <v>0</v>
      </c>
      <c r="P117" s="242">
        <v>0</v>
      </c>
      <c r="Q117" s="242">
        <f>ROUND(E117*P117,2)</f>
        <v>0</v>
      </c>
      <c r="R117" s="242"/>
      <c r="S117" s="242" t="s">
        <v>136</v>
      </c>
      <c r="T117" s="243" t="s">
        <v>137</v>
      </c>
      <c r="U117" s="219">
        <v>0</v>
      </c>
      <c r="V117" s="219">
        <f>ROUND(E117*U117,2)</f>
        <v>0</v>
      </c>
      <c r="W117" s="21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128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7">
        <v>67</v>
      </c>
      <c r="B118" s="238" t="s">
        <v>304</v>
      </c>
      <c r="C118" s="251" t="s">
        <v>305</v>
      </c>
      <c r="D118" s="239" t="s">
        <v>161</v>
      </c>
      <c r="E118" s="240">
        <v>2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21</v>
      </c>
      <c r="M118" s="242">
        <f>G118*(1+L118/100)</f>
        <v>0</v>
      </c>
      <c r="N118" s="242">
        <v>2E-3</v>
      </c>
      <c r="O118" s="242">
        <f>ROUND(E118*N118,2)</f>
        <v>0</v>
      </c>
      <c r="P118" s="242">
        <v>0</v>
      </c>
      <c r="Q118" s="242">
        <f>ROUND(E118*P118,2)</f>
        <v>0</v>
      </c>
      <c r="R118" s="242"/>
      <c r="S118" s="242" t="s">
        <v>136</v>
      </c>
      <c r="T118" s="243" t="s">
        <v>137</v>
      </c>
      <c r="U118" s="219">
        <v>0</v>
      </c>
      <c r="V118" s="219">
        <f>ROUND(E118*U118,2)</f>
        <v>0</v>
      </c>
      <c r="W118" s="21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128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7">
        <v>68</v>
      </c>
      <c r="B119" s="238" t="s">
        <v>306</v>
      </c>
      <c r="C119" s="251" t="s">
        <v>307</v>
      </c>
      <c r="D119" s="239" t="s">
        <v>161</v>
      </c>
      <c r="E119" s="240">
        <v>2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2">
        <v>2E-3</v>
      </c>
      <c r="O119" s="242">
        <f>ROUND(E119*N119,2)</f>
        <v>0</v>
      </c>
      <c r="P119" s="242">
        <v>0</v>
      </c>
      <c r="Q119" s="242">
        <f>ROUND(E119*P119,2)</f>
        <v>0</v>
      </c>
      <c r="R119" s="242"/>
      <c r="S119" s="242" t="s">
        <v>136</v>
      </c>
      <c r="T119" s="243" t="s">
        <v>137</v>
      </c>
      <c r="U119" s="219">
        <v>0</v>
      </c>
      <c r="V119" s="219">
        <f>ROUND(E119*U119,2)</f>
        <v>0</v>
      </c>
      <c r="W119" s="21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128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7">
        <v>69</v>
      </c>
      <c r="B120" s="238" t="s">
        <v>308</v>
      </c>
      <c r="C120" s="251" t="s">
        <v>309</v>
      </c>
      <c r="D120" s="239" t="s">
        <v>161</v>
      </c>
      <c r="E120" s="240">
        <v>4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2">
        <v>1E-3</v>
      </c>
      <c r="O120" s="242">
        <f>ROUND(E120*N120,2)</f>
        <v>0</v>
      </c>
      <c r="P120" s="242">
        <v>0</v>
      </c>
      <c r="Q120" s="242">
        <f>ROUND(E120*P120,2)</f>
        <v>0</v>
      </c>
      <c r="R120" s="242"/>
      <c r="S120" s="242" t="s">
        <v>136</v>
      </c>
      <c r="T120" s="243" t="s">
        <v>137</v>
      </c>
      <c r="U120" s="219">
        <v>0</v>
      </c>
      <c r="V120" s="219">
        <f>ROUND(E120*U120,2)</f>
        <v>0</v>
      </c>
      <c r="W120" s="21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128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7">
        <v>70</v>
      </c>
      <c r="B121" s="238" t="s">
        <v>310</v>
      </c>
      <c r="C121" s="251" t="s">
        <v>311</v>
      </c>
      <c r="D121" s="239" t="s">
        <v>161</v>
      </c>
      <c r="E121" s="240">
        <v>4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2">
        <v>1E-3</v>
      </c>
      <c r="O121" s="242">
        <f>ROUND(E121*N121,2)</f>
        <v>0</v>
      </c>
      <c r="P121" s="242">
        <v>0</v>
      </c>
      <c r="Q121" s="242">
        <f>ROUND(E121*P121,2)</f>
        <v>0</v>
      </c>
      <c r="R121" s="242"/>
      <c r="S121" s="242" t="s">
        <v>136</v>
      </c>
      <c r="T121" s="243" t="s">
        <v>137</v>
      </c>
      <c r="U121" s="219">
        <v>0</v>
      </c>
      <c r="V121" s="219">
        <f>ROUND(E121*U121,2)</f>
        <v>0</v>
      </c>
      <c r="W121" s="21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128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7">
        <v>71</v>
      </c>
      <c r="B122" s="238" t="s">
        <v>312</v>
      </c>
      <c r="C122" s="251" t="s">
        <v>313</v>
      </c>
      <c r="D122" s="239" t="s">
        <v>161</v>
      </c>
      <c r="E122" s="240">
        <v>4</v>
      </c>
      <c r="F122" s="241"/>
      <c r="G122" s="242">
        <f>ROUND(E122*F122,2)</f>
        <v>0</v>
      </c>
      <c r="H122" s="241"/>
      <c r="I122" s="242">
        <f>ROUND(E122*H122,2)</f>
        <v>0</v>
      </c>
      <c r="J122" s="241"/>
      <c r="K122" s="242">
        <f>ROUND(E122*J122,2)</f>
        <v>0</v>
      </c>
      <c r="L122" s="242">
        <v>21</v>
      </c>
      <c r="M122" s="242">
        <f>G122*(1+L122/100)</f>
        <v>0</v>
      </c>
      <c r="N122" s="242">
        <v>2E-3</v>
      </c>
      <c r="O122" s="242">
        <f>ROUND(E122*N122,2)</f>
        <v>0.01</v>
      </c>
      <c r="P122" s="242">
        <v>0</v>
      </c>
      <c r="Q122" s="242">
        <f>ROUND(E122*P122,2)</f>
        <v>0</v>
      </c>
      <c r="R122" s="242"/>
      <c r="S122" s="242" t="s">
        <v>136</v>
      </c>
      <c r="T122" s="243" t="s">
        <v>137</v>
      </c>
      <c r="U122" s="219">
        <v>0</v>
      </c>
      <c r="V122" s="219">
        <f>ROUND(E122*U122,2)</f>
        <v>0</v>
      </c>
      <c r="W122" s="21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128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7">
        <v>72</v>
      </c>
      <c r="B123" s="238" t="s">
        <v>314</v>
      </c>
      <c r="C123" s="251" t="s">
        <v>315</v>
      </c>
      <c r="D123" s="239" t="s">
        <v>161</v>
      </c>
      <c r="E123" s="240">
        <v>2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2">
        <v>3.0000000000000002E-2</v>
      </c>
      <c r="O123" s="242">
        <f>ROUND(E123*N123,2)</f>
        <v>0.06</v>
      </c>
      <c r="P123" s="242">
        <v>0</v>
      </c>
      <c r="Q123" s="242">
        <f>ROUND(E123*P123,2)</f>
        <v>0</v>
      </c>
      <c r="R123" s="242"/>
      <c r="S123" s="242" t="s">
        <v>136</v>
      </c>
      <c r="T123" s="243" t="s">
        <v>137</v>
      </c>
      <c r="U123" s="219">
        <v>0</v>
      </c>
      <c r="V123" s="219">
        <f>ROUND(E123*U123,2)</f>
        <v>0</v>
      </c>
      <c r="W123" s="21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128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7">
        <v>73</v>
      </c>
      <c r="B124" s="238" t="s">
        <v>316</v>
      </c>
      <c r="C124" s="251" t="s">
        <v>317</v>
      </c>
      <c r="D124" s="239" t="s">
        <v>161</v>
      </c>
      <c r="E124" s="240">
        <v>2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2">
        <v>1E-3</v>
      </c>
      <c r="O124" s="242">
        <f>ROUND(E124*N124,2)</f>
        <v>0</v>
      </c>
      <c r="P124" s="242">
        <v>0</v>
      </c>
      <c r="Q124" s="242">
        <f>ROUND(E124*P124,2)</f>
        <v>0</v>
      </c>
      <c r="R124" s="242"/>
      <c r="S124" s="242" t="s">
        <v>136</v>
      </c>
      <c r="T124" s="243" t="s">
        <v>137</v>
      </c>
      <c r="U124" s="219">
        <v>0</v>
      </c>
      <c r="V124" s="219">
        <f>ROUND(E124*U124,2)</f>
        <v>0</v>
      </c>
      <c r="W124" s="21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128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7">
        <v>74</v>
      </c>
      <c r="B125" s="238" t="s">
        <v>318</v>
      </c>
      <c r="C125" s="251" t="s">
        <v>319</v>
      </c>
      <c r="D125" s="239" t="s">
        <v>135</v>
      </c>
      <c r="E125" s="240">
        <v>4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2">
        <v>0</v>
      </c>
      <c r="O125" s="242">
        <f>ROUND(E125*N125,2)</f>
        <v>0</v>
      </c>
      <c r="P125" s="242">
        <v>0</v>
      </c>
      <c r="Q125" s="242">
        <f>ROUND(E125*P125,2)</f>
        <v>0</v>
      </c>
      <c r="R125" s="242"/>
      <c r="S125" s="242" t="s">
        <v>136</v>
      </c>
      <c r="T125" s="243" t="s">
        <v>137</v>
      </c>
      <c r="U125" s="219">
        <v>0</v>
      </c>
      <c r="V125" s="219">
        <f>ROUND(E125*U125,2)</f>
        <v>0</v>
      </c>
      <c r="W125" s="21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128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7">
        <v>75</v>
      </c>
      <c r="B126" s="238" t="s">
        <v>320</v>
      </c>
      <c r="C126" s="251" t="s">
        <v>321</v>
      </c>
      <c r="D126" s="239" t="s">
        <v>161</v>
      </c>
      <c r="E126" s="240">
        <v>2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2">
        <v>3.0000000000000002E-2</v>
      </c>
      <c r="O126" s="242">
        <f>ROUND(E126*N126,2)</f>
        <v>0.06</v>
      </c>
      <c r="P126" s="242">
        <v>0</v>
      </c>
      <c r="Q126" s="242">
        <f>ROUND(E126*P126,2)</f>
        <v>0</v>
      </c>
      <c r="R126" s="242"/>
      <c r="S126" s="242" t="s">
        <v>136</v>
      </c>
      <c r="T126" s="243" t="s">
        <v>137</v>
      </c>
      <c r="U126" s="219">
        <v>0</v>
      </c>
      <c r="V126" s="219">
        <f>ROUND(E126*U126,2)</f>
        <v>0</v>
      </c>
      <c r="W126" s="21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128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9">
        <v>76</v>
      </c>
      <c r="B127" s="230" t="s">
        <v>322</v>
      </c>
      <c r="C127" s="248" t="s">
        <v>323</v>
      </c>
      <c r="D127" s="231" t="s">
        <v>190</v>
      </c>
      <c r="E127" s="232">
        <v>0.46084000000000003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4">
        <v>0</v>
      </c>
      <c r="O127" s="234">
        <f>ROUND(E127*N127,2)</f>
        <v>0</v>
      </c>
      <c r="P127" s="234">
        <v>0</v>
      </c>
      <c r="Q127" s="234">
        <f>ROUND(E127*P127,2)</f>
        <v>0</v>
      </c>
      <c r="R127" s="234" t="s">
        <v>196</v>
      </c>
      <c r="S127" s="234" t="s">
        <v>127</v>
      </c>
      <c r="T127" s="235" t="s">
        <v>127</v>
      </c>
      <c r="U127" s="219">
        <v>1.5730000000000002</v>
      </c>
      <c r="V127" s="219">
        <f>ROUND(E127*U127,2)</f>
        <v>0.72</v>
      </c>
      <c r="W127" s="21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193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49" t="s">
        <v>262</v>
      </c>
      <c r="D128" s="236"/>
      <c r="E128" s="236"/>
      <c r="F128" s="236"/>
      <c r="G128" s="236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130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3" t="s">
        <v>121</v>
      </c>
      <c r="B129" s="224" t="s">
        <v>73</v>
      </c>
      <c r="C129" s="247" t="s">
        <v>74</v>
      </c>
      <c r="D129" s="225"/>
      <c r="E129" s="226"/>
      <c r="F129" s="227"/>
      <c r="G129" s="227">
        <f>SUMIF(AG130:AG132,"&lt;&gt;NOR",G130:G132)</f>
        <v>0</v>
      </c>
      <c r="H129" s="227"/>
      <c r="I129" s="227">
        <f>SUM(I130:I132)</f>
        <v>0</v>
      </c>
      <c r="J129" s="227"/>
      <c r="K129" s="227">
        <f>SUM(K130:K132)</f>
        <v>0</v>
      </c>
      <c r="L129" s="227"/>
      <c r="M129" s="227">
        <f>SUM(M130:M132)</f>
        <v>0</v>
      </c>
      <c r="N129" s="227"/>
      <c r="O129" s="227">
        <f>SUM(O130:O132)</f>
        <v>0.04</v>
      </c>
      <c r="P129" s="227"/>
      <c r="Q129" s="227">
        <f>SUM(Q130:Q132)</f>
        <v>0</v>
      </c>
      <c r="R129" s="227"/>
      <c r="S129" s="227"/>
      <c r="T129" s="228"/>
      <c r="U129" s="222"/>
      <c r="V129" s="222">
        <f>SUM(V130:V132)</f>
        <v>7.14</v>
      </c>
      <c r="W129" s="222"/>
      <c r="AG129" t="s">
        <v>122</v>
      </c>
    </row>
    <row r="130" spans="1:60" ht="45" outlineLevel="1" x14ac:dyDescent="0.2">
      <c r="A130" s="237">
        <v>77</v>
      </c>
      <c r="B130" s="238" t="s">
        <v>324</v>
      </c>
      <c r="C130" s="251" t="s">
        <v>325</v>
      </c>
      <c r="D130" s="239" t="s">
        <v>265</v>
      </c>
      <c r="E130" s="240">
        <v>4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2">
        <v>9.0000000000000011E-3</v>
      </c>
      <c r="O130" s="242">
        <f>ROUND(E130*N130,2)</f>
        <v>0.04</v>
      </c>
      <c r="P130" s="242">
        <v>0</v>
      </c>
      <c r="Q130" s="242">
        <f>ROUND(E130*P130,2)</f>
        <v>0</v>
      </c>
      <c r="R130" s="242" t="s">
        <v>196</v>
      </c>
      <c r="S130" s="242" t="s">
        <v>127</v>
      </c>
      <c r="T130" s="243" t="s">
        <v>127</v>
      </c>
      <c r="U130" s="219">
        <v>1.77</v>
      </c>
      <c r="V130" s="219">
        <f>ROUND(E130*U130,2)</f>
        <v>7.08</v>
      </c>
      <c r="W130" s="21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128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9">
        <v>78</v>
      </c>
      <c r="B131" s="230" t="s">
        <v>326</v>
      </c>
      <c r="C131" s="248" t="s">
        <v>327</v>
      </c>
      <c r="D131" s="231" t="s">
        <v>190</v>
      </c>
      <c r="E131" s="232">
        <v>3.6000000000000004E-2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4">
        <v>0</v>
      </c>
      <c r="O131" s="234">
        <f>ROUND(E131*N131,2)</f>
        <v>0</v>
      </c>
      <c r="P131" s="234">
        <v>0</v>
      </c>
      <c r="Q131" s="234">
        <f>ROUND(E131*P131,2)</f>
        <v>0</v>
      </c>
      <c r="R131" s="234" t="s">
        <v>196</v>
      </c>
      <c r="S131" s="234" t="s">
        <v>127</v>
      </c>
      <c r="T131" s="235" t="s">
        <v>127</v>
      </c>
      <c r="U131" s="219">
        <v>1.7230000000000001</v>
      </c>
      <c r="V131" s="219">
        <f>ROUND(E131*U131,2)</f>
        <v>0.06</v>
      </c>
      <c r="W131" s="21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193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49" t="s">
        <v>262</v>
      </c>
      <c r="D132" s="236"/>
      <c r="E132" s="236"/>
      <c r="F132" s="236"/>
      <c r="G132" s="236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23" t="s">
        <v>121</v>
      </c>
      <c r="B133" s="224" t="s">
        <v>75</v>
      </c>
      <c r="C133" s="247" t="s">
        <v>76</v>
      </c>
      <c r="D133" s="225"/>
      <c r="E133" s="226"/>
      <c r="F133" s="227"/>
      <c r="G133" s="227">
        <f>SUMIF(AG134:AG136,"&lt;&gt;NOR",G134:G136)</f>
        <v>0</v>
      </c>
      <c r="H133" s="227"/>
      <c r="I133" s="227">
        <f>SUM(I134:I136)</f>
        <v>0</v>
      </c>
      <c r="J133" s="227"/>
      <c r="K133" s="227">
        <f>SUM(K134:K136)</f>
        <v>0</v>
      </c>
      <c r="L133" s="227"/>
      <c r="M133" s="227">
        <f>SUM(M134:M136)</f>
        <v>0</v>
      </c>
      <c r="N133" s="227"/>
      <c r="O133" s="227">
        <f>SUM(O134:O136)</f>
        <v>0.02</v>
      </c>
      <c r="P133" s="227"/>
      <c r="Q133" s="227">
        <f>SUM(Q134:Q136)</f>
        <v>0</v>
      </c>
      <c r="R133" s="227"/>
      <c r="S133" s="227"/>
      <c r="T133" s="228"/>
      <c r="U133" s="222"/>
      <c r="V133" s="222">
        <f>SUM(V134:V136)</f>
        <v>7.0000000000000007E-2</v>
      </c>
      <c r="W133" s="222"/>
      <c r="AG133" t="s">
        <v>122</v>
      </c>
    </row>
    <row r="134" spans="1:60" outlineLevel="1" x14ac:dyDescent="0.2">
      <c r="A134" s="237">
        <v>79</v>
      </c>
      <c r="B134" s="238" t="s">
        <v>328</v>
      </c>
      <c r="C134" s="251" t="s">
        <v>329</v>
      </c>
      <c r="D134" s="239" t="s">
        <v>135</v>
      </c>
      <c r="E134" s="240">
        <v>2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2">
        <v>1E-3</v>
      </c>
      <c r="O134" s="242">
        <f>ROUND(E134*N134,2)</f>
        <v>0</v>
      </c>
      <c r="P134" s="242">
        <v>0</v>
      </c>
      <c r="Q134" s="242">
        <f>ROUND(E134*P134,2)</f>
        <v>0</v>
      </c>
      <c r="R134" s="242"/>
      <c r="S134" s="242" t="s">
        <v>136</v>
      </c>
      <c r="T134" s="243" t="s">
        <v>137</v>
      </c>
      <c r="U134" s="219">
        <v>0</v>
      </c>
      <c r="V134" s="219">
        <f>ROUND(E134*U134,2)</f>
        <v>0</v>
      </c>
      <c r="W134" s="219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128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7">
        <v>80</v>
      </c>
      <c r="B135" s="238" t="s">
        <v>330</v>
      </c>
      <c r="C135" s="251" t="s">
        <v>331</v>
      </c>
      <c r="D135" s="239" t="s">
        <v>161</v>
      </c>
      <c r="E135" s="240">
        <v>2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2">
        <v>1.2E-2</v>
      </c>
      <c r="O135" s="242">
        <f>ROUND(E135*N135,2)</f>
        <v>0.02</v>
      </c>
      <c r="P135" s="242">
        <v>0</v>
      </c>
      <c r="Q135" s="242">
        <f>ROUND(E135*P135,2)</f>
        <v>0</v>
      </c>
      <c r="R135" s="242"/>
      <c r="S135" s="242" t="s">
        <v>136</v>
      </c>
      <c r="T135" s="243" t="s">
        <v>137</v>
      </c>
      <c r="U135" s="219">
        <v>0</v>
      </c>
      <c r="V135" s="219">
        <f>ROUND(E135*U135,2)</f>
        <v>0</v>
      </c>
      <c r="W135" s="21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128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7">
        <v>81</v>
      </c>
      <c r="B136" s="238" t="s">
        <v>332</v>
      </c>
      <c r="C136" s="251" t="s">
        <v>333</v>
      </c>
      <c r="D136" s="239" t="s">
        <v>190</v>
      </c>
      <c r="E136" s="240">
        <v>2.6000000000000002E-2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2">
        <v>0</v>
      </c>
      <c r="O136" s="242">
        <f>ROUND(E136*N136,2)</f>
        <v>0</v>
      </c>
      <c r="P136" s="242">
        <v>0</v>
      </c>
      <c r="Q136" s="242">
        <f>ROUND(E136*P136,2)</f>
        <v>0</v>
      </c>
      <c r="R136" s="242" t="s">
        <v>334</v>
      </c>
      <c r="S136" s="242" t="s">
        <v>127</v>
      </c>
      <c r="T136" s="243" t="s">
        <v>127</v>
      </c>
      <c r="U136" s="219">
        <v>2.7100000000000004</v>
      </c>
      <c r="V136" s="219">
        <f>ROUND(E136*U136,2)</f>
        <v>7.0000000000000007E-2</v>
      </c>
      <c r="W136" s="21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193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223" t="s">
        <v>121</v>
      </c>
      <c r="B137" s="224" t="s">
        <v>77</v>
      </c>
      <c r="C137" s="247" t="s">
        <v>78</v>
      </c>
      <c r="D137" s="225"/>
      <c r="E137" s="226"/>
      <c r="F137" s="227"/>
      <c r="G137" s="227">
        <f>SUMIF(AG138:AG151,"&lt;&gt;NOR",G138:G151)</f>
        <v>0</v>
      </c>
      <c r="H137" s="227"/>
      <c r="I137" s="227">
        <f>SUM(I138:I151)</f>
        <v>0</v>
      </c>
      <c r="J137" s="227"/>
      <c r="K137" s="227">
        <f>SUM(K138:K151)</f>
        <v>0</v>
      </c>
      <c r="L137" s="227"/>
      <c r="M137" s="227">
        <f>SUM(M138:M151)</f>
        <v>0</v>
      </c>
      <c r="N137" s="227"/>
      <c r="O137" s="227">
        <f>SUM(O138:O151)</f>
        <v>0.11</v>
      </c>
      <c r="P137" s="227"/>
      <c r="Q137" s="227">
        <f>SUM(Q138:Q151)</f>
        <v>0.27</v>
      </c>
      <c r="R137" s="227"/>
      <c r="S137" s="227"/>
      <c r="T137" s="228"/>
      <c r="U137" s="222"/>
      <c r="V137" s="222">
        <f>SUM(V138:V151)</f>
        <v>32.58</v>
      </c>
      <c r="W137" s="222"/>
      <c r="AG137" t="s">
        <v>122</v>
      </c>
    </row>
    <row r="138" spans="1:60" outlineLevel="1" x14ac:dyDescent="0.2">
      <c r="A138" s="229">
        <v>82</v>
      </c>
      <c r="B138" s="230" t="s">
        <v>335</v>
      </c>
      <c r="C138" s="248" t="s">
        <v>336</v>
      </c>
      <c r="D138" s="231" t="s">
        <v>125</v>
      </c>
      <c r="E138" s="232">
        <v>4.2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4">
        <v>0</v>
      </c>
      <c r="O138" s="234">
        <f>ROUND(E138*N138,2)</f>
        <v>0</v>
      </c>
      <c r="P138" s="234">
        <v>2.4650000000000002E-2</v>
      </c>
      <c r="Q138" s="234">
        <f>ROUND(E138*P138,2)</f>
        <v>0.1</v>
      </c>
      <c r="R138" s="234" t="s">
        <v>337</v>
      </c>
      <c r="S138" s="234" t="s">
        <v>127</v>
      </c>
      <c r="T138" s="235" t="s">
        <v>127</v>
      </c>
      <c r="U138" s="219">
        <v>0.21000000000000002</v>
      </c>
      <c r="V138" s="219">
        <f>ROUND(E138*U138,2)</f>
        <v>0.88</v>
      </c>
      <c r="W138" s="21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128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0" t="s">
        <v>338</v>
      </c>
      <c r="D139" s="220"/>
      <c r="E139" s="221">
        <v>4.2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132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9">
        <v>83</v>
      </c>
      <c r="B140" s="230" t="s">
        <v>339</v>
      </c>
      <c r="C140" s="248" t="s">
        <v>340</v>
      </c>
      <c r="D140" s="231" t="s">
        <v>151</v>
      </c>
      <c r="E140" s="232">
        <v>21.700000000000003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4">
        <v>0</v>
      </c>
      <c r="O140" s="234">
        <f>ROUND(E140*N140,2)</f>
        <v>0</v>
      </c>
      <c r="P140" s="234">
        <v>8.0000000000000002E-3</v>
      </c>
      <c r="Q140" s="234">
        <f>ROUND(E140*P140,2)</f>
        <v>0.17</v>
      </c>
      <c r="R140" s="234" t="s">
        <v>337</v>
      </c>
      <c r="S140" s="234" t="s">
        <v>127</v>
      </c>
      <c r="T140" s="235" t="s">
        <v>127</v>
      </c>
      <c r="U140" s="219">
        <v>6.6000000000000003E-2</v>
      </c>
      <c r="V140" s="219">
        <f>ROUND(E140*U140,2)</f>
        <v>1.43</v>
      </c>
      <c r="W140" s="219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128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0" t="s">
        <v>341</v>
      </c>
      <c r="D141" s="220"/>
      <c r="E141" s="221">
        <v>21.700000000000003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132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37">
        <v>84</v>
      </c>
      <c r="B142" s="238" t="s">
        <v>342</v>
      </c>
      <c r="C142" s="251" t="s">
        <v>343</v>
      </c>
      <c r="D142" s="239" t="s">
        <v>161</v>
      </c>
      <c r="E142" s="240">
        <v>13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2">
        <v>0</v>
      </c>
      <c r="O142" s="242">
        <f>ROUND(E142*N142,2)</f>
        <v>0</v>
      </c>
      <c r="P142" s="242">
        <v>0</v>
      </c>
      <c r="Q142" s="242">
        <f>ROUND(E142*P142,2)</f>
        <v>0</v>
      </c>
      <c r="R142" s="242" t="s">
        <v>337</v>
      </c>
      <c r="S142" s="242" t="s">
        <v>127</v>
      </c>
      <c r="T142" s="243" t="s">
        <v>127</v>
      </c>
      <c r="U142" s="219">
        <v>1.4500000000000002</v>
      </c>
      <c r="V142" s="219">
        <f>ROUND(E142*U142,2)</f>
        <v>18.850000000000001</v>
      </c>
      <c r="W142" s="21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128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7">
        <v>85</v>
      </c>
      <c r="B143" s="238" t="s">
        <v>344</v>
      </c>
      <c r="C143" s="251" t="s">
        <v>345</v>
      </c>
      <c r="D143" s="239" t="s">
        <v>161</v>
      </c>
      <c r="E143" s="240">
        <v>13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2">
        <v>0</v>
      </c>
      <c r="O143" s="242">
        <f>ROUND(E143*N143,2)</f>
        <v>0</v>
      </c>
      <c r="P143" s="242">
        <v>0</v>
      </c>
      <c r="Q143" s="242">
        <f>ROUND(E143*P143,2)</f>
        <v>0</v>
      </c>
      <c r="R143" s="242" t="s">
        <v>337</v>
      </c>
      <c r="S143" s="242" t="s">
        <v>127</v>
      </c>
      <c r="T143" s="243" t="s">
        <v>127</v>
      </c>
      <c r="U143" s="219">
        <v>0.77500000000000002</v>
      </c>
      <c r="V143" s="219">
        <f>ROUND(E143*U143,2)</f>
        <v>10.08</v>
      </c>
      <c r="W143" s="21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128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37">
        <v>86</v>
      </c>
      <c r="B144" s="238" t="s">
        <v>346</v>
      </c>
      <c r="C144" s="251" t="s">
        <v>347</v>
      </c>
      <c r="D144" s="239" t="s">
        <v>161</v>
      </c>
      <c r="E144" s="240">
        <v>4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2">
        <v>1.0000000000000001E-5</v>
      </c>
      <c r="O144" s="242">
        <f>ROUND(E144*N144,2)</f>
        <v>0</v>
      </c>
      <c r="P144" s="242">
        <v>0</v>
      </c>
      <c r="Q144" s="242">
        <f>ROUND(E144*P144,2)</f>
        <v>0</v>
      </c>
      <c r="R144" s="242" t="s">
        <v>337</v>
      </c>
      <c r="S144" s="242" t="s">
        <v>127</v>
      </c>
      <c r="T144" s="243" t="s">
        <v>127</v>
      </c>
      <c r="U144" s="219">
        <v>0.26</v>
      </c>
      <c r="V144" s="219">
        <f>ROUND(E144*U144,2)</f>
        <v>1.04</v>
      </c>
      <c r="W144" s="21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128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7">
        <v>87</v>
      </c>
      <c r="B145" s="238" t="s">
        <v>348</v>
      </c>
      <c r="C145" s="251" t="s">
        <v>349</v>
      </c>
      <c r="D145" s="239" t="s">
        <v>161</v>
      </c>
      <c r="E145" s="240">
        <v>13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21</v>
      </c>
      <c r="M145" s="242">
        <f>G145*(1+L145/100)</f>
        <v>0</v>
      </c>
      <c r="N145" s="242">
        <v>8.0000000000000002E-3</v>
      </c>
      <c r="O145" s="242">
        <f>ROUND(E145*N145,2)</f>
        <v>0.1</v>
      </c>
      <c r="P145" s="242">
        <v>0</v>
      </c>
      <c r="Q145" s="242">
        <f>ROUND(E145*P145,2)</f>
        <v>0</v>
      </c>
      <c r="R145" s="242"/>
      <c r="S145" s="242" t="s">
        <v>136</v>
      </c>
      <c r="T145" s="243" t="s">
        <v>137</v>
      </c>
      <c r="U145" s="219">
        <v>0</v>
      </c>
      <c r="V145" s="219">
        <f>ROUND(E145*U145,2)</f>
        <v>0</v>
      </c>
      <c r="W145" s="21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128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7">
        <v>88</v>
      </c>
      <c r="B146" s="238" t="s">
        <v>350</v>
      </c>
      <c r="C146" s="251" t="s">
        <v>351</v>
      </c>
      <c r="D146" s="239" t="s">
        <v>161</v>
      </c>
      <c r="E146" s="240">
        <v>9</v>
      </c>
      <c r="F146" s="241"/>
      <c r="G146" s="242">
        <f>ROUND(E146*F146,2)</f>
        <v>0</v>
      </c>
      <c r="H146" s="241"/>
      <c r="I146" s="242">
        <f>ROUND(E146*H146,2)</f>
        <v>0</v>
      </c>
      <c r="J146" s="241"/>
      <c r="K146" s="242">
        <f>ROUND(E146*J146,2)</f>
        <v>0</v>
      </c>
      <c r="L146" s="242">
        <v>21</v>
      </c>
      <c r="M146" s="242">
        <f>G146*(1+L146/100)</f>
        <v>0</v>
      </c>
      <c r="N146" s="242">
        <v>1E-3</v>
      </c>
      <c r="O146" s="242">
        <f>ROUND(E146*N146,2)</f>
        <v>0.01</v>
      </c>
      <c r="P146" s="242">
        <v>0</v>
      </c>
      <c r="Q146" s="242">
        <f>ROUND(E146*P146,2)</f>
        <v>0</v>
      </c>
      <c r="R146" s="242"/>
      <c r="S146" s="242" t="s">
        <v>136</v>
      </c>
      <c r="T146" s="243" t="s">
        <v>137</v>
      </c>
      <c r="U146" s="219">
        <v>0</v>
      </c>
      <c r="V146" s="219">
        <f>ROUND(E146*U146,2)</f>
        <v>0</v>
      </c>
      <c r="W146" s="21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128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7">
        <v>89</v>
      </c>
      <c r="B147" s="238" t="s">
        <v>352</v>
      </c>
      <c r="C147" s="251" t="s">
        <v>353</v>
      </c>
      <c r="D147" s="239" t="s">
        <v>161</v>
      </c>
      <c r="E147" s="240">
        <v>4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2">
        <v>1E-3</v>
      </c>
      <c r="O147" s="242">
        <f>ROUND(E147*N147,2)</f>
        <v>0</v>
      </c>
      <c r="P147" s="242">
        <v>0</v>
      </c>
      <c r="Q147" s="242">
        <f>ROUND(E147*P147,2)</f>
        <v>0</v>
      </c>
      <c r="R147" s="242"/>
      <c r="S147" s="242" t="s">
        <v>136</v>
      </c>
      <c r="T147" s="243" t="s">
        <v>137</v>
      </c>
      <c r="U147" s="219">
        <v>0</v>
      </c>
      <c r="V147" s="219">
        <f>ROUND(E147*U147,2)</f>
        <v>0</v>
      </c>
      <c r="W147" s="21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128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7">
        <v>90</v>
      </c>
      <c r="B148" s="238" t="s">
        <v>354</v>
      </c>
      <c r="C148" s="251" t="s">
        <v>355</v>
      </c>
      <c r="D148" s="239" t="s">
        <v>161</v>
      </c>
      <c r="E148" s="240">
        <v>9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2">
        <v>5.0000000000000001E-4</v>
      </c>
      <c r="O148" s="242">
        <f>ROUND(E148*N148,2)</f>
        <v>0</v>
      </c>
      <c r="P148" s="242">
        <v>0</v>
      </c>
      <c r="Q148" s="242">
        <f>ROUND(E148*P148,2)</f>
        <v>0</v>
      </c>
      <c r="R148" s="242"/>
      <c r="S148" s="242" t="s">
        <v>136</v>
      </c>
      <c r="T148" s="243" t="s">
        <v>137</v>
      </c>
      <c r="U148" s="219">
        <v>0</v>
      </c>
      <c r="V148" s="219">
        <f>ROUND(E148*U148,2)</f>
        <v>0</v>
      </c>
      <c r="W148" s="21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128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7">
        <v>91</v>
      </c>
      <c r="B149" s="238" t="s">
        <v>356</v>
      </c>
      <c r="C149" s="251" t="s">
        <v>357</v>
      </c>
      <c r="D149" s="239" t="s">
        <v>161</v>
      </c>
      <c r="E149" s="240">
        <v>4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21</v>
      </c>
      <c r="M149" s="242">
        <f>G149*(1+L149/100)</f>
        <v>0</v>
      </c>
      <c r="N149" s="242">
        <v>1E-3</v>
      </c>
      <c r="O149" s="242">
        <f>ROUND(E149*N149,2)</f>
        <v>0</v>
      </c>
      <c r="P149" s="242">
        <v>0</v>
      </c>
      <c r="Q149" s="242">
        <f>ROUND(E149*P149,2)</f>
        <v>0</v>
      </c>
      <c r="R149" s="242"/>
      <c r="S149" s="242" t="s">
        <v>136</v>
      </c>
      <c r="T149" s="243" t="s">
        <v>137</v>
      </c>
      <c r="U149" s="219">
        <v>0</v>
      </c>
      <c r="V149" s="219">
        <f>ROUND(E149*U149,2)</f>
        <v>0</v>
      </c>
      <c r="W149" s="21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128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29">
        <v>92</v>
      </c>
      <c r="B150" s="230" t="s">
        <v>358</v>
      </c>
      <c r="C150" s="248" t="s">
        <v>359</v>
      </c>
      <c r="D150" s="231" t="s">
        <v>190</v>
      </c>
      <c r="E150" s="232">
        <v>0.12554000000000001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4">
        <v>0</v>
      </c>
      <c r="O150" s="234">
        <f>ROUND(E150*N150,2)</f>
        <v>0</v>
      </c>
      <c r="P150" s="234">
        <v>0</v>
      </c>
      <c r="Q150" s="234">
        <f>ROUND(E150*P150,2)</f>
        <v>0</v>
      </c>
      <c r="R150" s="234" t="s">
        <v>337</v>
      </c>
      <c r="S150" s="234" t="s">
        <v>127</v>
      </c>
      <c r="T150" s="235" t="s">
        <v>127</v>
      </c>
      <c r="U150" s="219">
        <v>2.4210000000000003</v>
      </c>
      <c r="V150" s="219">
        <f>ROUND(E150*U150,2)</f>
        <v>0.3</v>
      </c>
      <c r="W150" s="21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193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49" t="s">
        <v>360</v>
      </c>
      <c r="D151" s="236"/>
      <c r="E151" s="236"/>
      <c r="F151" s="236"/>
      <c r="G151" s="236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130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23" t="s">
        <v>121</v>
      </c>
      <c r="B152" s="224" t="s">
        <v>79</v>
      </c>
      <c r="C152" s="247" t="s">
        <v>80</v>
      </c>
      <c r="D152" s="225"/>
      <c r="E152" s="226"/>
      <c r="F152" s="227"/>
      <c r="G152" s="227">
        <f>SUMIF(AG153:AG157,"&lt;&gt;NOR",G153:G157)</f>
        <v>0</v>
      </c>
      <c r="H152" s="227"/>
      <c r="I152" s="227">
        <f>SUM(I153:I157)</f>
        <v>0</v>
      </c>
      <c r="J152" s="227"/>
      <c r="K152" s="227">
        <f>SUM(K153:K157)</f>
        <v>0</v>
      </c>
      <c r="L152" s="227"/>
      <c r="M152" s="227">
        <f>SUM(M153:M157)</f>
        <v>0</v>
      </c>
      <c r="N152" s="227"/>
      <c r="O152" s="227">
        <f>SUM(O153:O157)</f>
        <v>1.19</v>
      </c>
      <c r="P152" s="227"/>
      <c r="Q152" s="227">
        <f>SUM(Q153:Q157)</f>
        <v>0</v>
      </c>
      <c r="R152" s="227"/>
      <c r="S152" s="227"/>
      <c r="T152" s="228"/>
      <c r="U152" s="222"/>
      <c r="V152" s="222">
        <f>SUM(V153:V157)</f>
        <v>47.15</v>
      </c>
      <c r="W152" s="222"/>
      <c r="AG152" t="s">
        <v>122</v>
      </c>
    </row>
    <row r="153" spans="1:60" ht="22.5" outlineLevel="1" x14ac:dyDescent="0.2">
      <c r="A153" s="237">
        <v>93</v>
      </c>
      <c r="B153" s="238" t="s">
        <v>361</v>
      </c>
      <c r="C153" s="251" t="s">
        <v>362</v>
      </c>
      <c r="D153" s="239" t="s">
        <v>125</v>
      </c>
      <c r="E153" s="240">
        <v>33.89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2">
        <v>6.9300000000000004E-3</v>
      </c>
      <c r="O153" s="242">
        <f>ROUND(E153*N153,2)</f>
        <v>0.23</v>
      </c>
      <c r="P153" s="242">
        <v>0</v>
      </c>
      <c r="Q153" s="242">
        <f>ROUND(E153*P153,2)</f>
        <v>0</v>
      </c>
      <c r="R153" s="242" t="s">
        <v>363</v>
      </c>
      <c r="S153" s="242" t="s">
        <v>127</v>
      </c>
      <c r="T153" s="243" t="s">
        <v>127</v>
      </c>
      <c r="U153" s="219">
        <v>1.3466</v>
      </c>
      <c r="V153" s="219">
        <f>ROUND(E153*U153,2)</f>
        <v>45.64</v>
      </c>
      <c r="W153" s="21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128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7">
        <v>94</v>
      </c>
      <c r="B154" s="238" t="s">
        <v>364</v>
      </c>
      <c r="C154" s="251" t="s">
        <v>365</v>
      </c>
      <c r="D154" s="239" t="s">
        <v>125</v>
      </c>
      <c r="E154" s="240">
        <v>37.800000000000004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2">
        <v>2.5000000000000001E-2</v>
      </c>
      <c r="O154" s="242">
        <f>ROUND(E154*N154,2)</f>
        <v>0.95</v>
      </c>
      <c r="P154" s="242">
        <v>0</v>
      </c>
      <c r="Q154" s="242">
        <f>ROUND(E154*P154,2)</f>
        <v>0</v>
      </c>
      <c r="R154" s="242"/>
      <c r="S154" s="242" t="s">
        <v>136</v>
      </c>
      <c r="T154" s="243" t="s">
        <v>137</v>
      </c>
      <c r="U154" s="219">
        <v>0</v>
      </c>
      <c r="V154" s="219">
        <f>ROUND(E154*U154,2)</f>
        <v>0</v>
      </c>
      <c r="W154" s="21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128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7">
        <v>95</v>
      </c>
      <c r="B155" s="238" t="s">
        <v>366</v>
      </c>
      <c r="C155" s="251" t="s">
        <v>367</v>
      </c>
      <c r="D155" s="239" t="s">
        <v>125</v>
      </c>
      <c r="E155" s="240">
        <v>33.89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2">
        <v>3.0000000000000003E-4</v>
      </c>
      <c r="O155" s="242">
        <f>ROUND(E155*N155,2)</f>
        <v>0.01</v>
      </c>
      <c r="P155" s="242">
        <v>0</v>
      </c>
      <c r="Q155" s="242">
        <f>ROUND(E155*P155,2)</f>
        <v>0</v>
      </c>
      <c r="R155" s="242"/>
      <c r="S155" s="242" t="s">
        <v>136</v>
      </c>
      <c r="T155" s="243" t="s">
        <v>137</v>
      </c>
      <c r="U155" s="219">
        <v>0</v>
      </c>
      <c r="V155" s="219">
        <f>ROUND(E155*U155,2)</f>
        <v>0</v>
      </c>
      <c r="W155" s="219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128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9">
        <v>96</v>
      </c>
      <c r="B156" s="230" t="s">
        <v>368</v>
      </c>
      <c r="C156" s="248" t="s">
        <v>369</v>
      </c>
      <c r="D156" s="231" t="s">
        <v>190</v>
      </c>
      <c r="E156" s="232">
        <v>1.1900200000000001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4">
        <v>0</v>
      </c>
      <c r="O156" s="234">
        <f>ROUND(E156*N156,2)</f>
        <v>0</v>
      </c>
      <c r="P156" s="234">
        <v>0</v>
      </c>
      <c r="Q156" s="234">
        <f>ROUND(E156*P156,2)</f>
        <v>0</v>
      </c>
      <c r="R156" s="234" t="s">
        <v>363</v>
      </c>
      <c r="S156" s="234" t="s">
        <v>127</v>
      </c>
      <c r="T156" s="235" t="s">
        <v>127</v>
      </c>
      <c r="U156" s="219">
        <v>1.2650000000000001</v>
      </c>
      <c r="V156" s="219">
        <f>ROUND(E156*U156,2)</f>
        <v>1.51</v>
      </c>
      <c r="W156" s="21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193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49" t="s">
        <v>360</v>
      </c>
      <c r="D157" s="236"/>
      <c r="E157" s="236"/>
      <c r="F157" s="236"/>
      <c r="G157" s="236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130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23" t="s">
        <v>121</v>
      </c>
      <c r="B158" s="224" t="s">
        <v>81</v>
      </c>
      <c r="C158" s="247" t="s">
        <v>82</v>
      </c>
      <c r="D158" s="225"/>
      <c r="E158" s="226"/>
      <c r="F158" s="227"/>
      <c r="G158" s="227">
        <f>SUMIF(AG159:AG172,"&lt;&gt;NOR",G159:G172)</f>
        <v>0</v>
      </c>
      <c r="H158" s="227"/>
      <c r="I158" s="227">
        <f>SUM(I159:I172)</f>
        <v>0</v>
      </c>
      <c r="J158" s="227"/>
      <c r="K158" s="227">
        <f>SUM(K159:K172)</f>
        <v>0</v>
      </c>
      <c r="L158" s="227"/>
      <c r="M158" s="227">
        <f>SUM(M159:M172)</f>
        <v>0</v>
      </c>
      <c r="N158" s="227"/>
      <c r="O158" s="227">
        <f>SUM(O159:O172)</f>
        <v>6.09</v>
      </c>
      <c r="P158" s="227"/>
      <c r="Q158" s="227">
        <f>SUM(Q159:Q172)</f>
        <v>0</v>
      </c>
      <c r="R158" s="227"/>
      <c r="S158" s="227"/>
      <c r="T158" s="228"/>
      <c r="U158" s="222"/>
      <c r="V158" s="222">
        <f>SUM(V159:V172)</f>
        <v>273.17999999999995</v>
      </c>
      <c r="W158" s="222"/>
      <c r="AG158" t="s">
        <v>122</v>
      </c>
    </row>
    <row r="159" spans="1:60" ht="22.5" outlineLevel="1" x14ac:dyDescent="0.2">
      <c r="A159" s="229">
        <v>97</v>
      </c>
      <c r="B159" s="230" t="s">
        <v>370</v>
      </c>
      <c r="C159" s="248" t="s">
        <v>371</v>
      </c>
      <c r="D159" s="231" t="s">
        <v>125</v>
      </c>
      <c r="E159" s="232">
        <v>196.8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4">
        <v>5.3500000000000006E-3</v>
      </c>
      <c r="O159" s="234">
        <f>ROUND(E159*N159,2)</f>
        <v>1.05</v>
      </c>
      <c r="P159" s="234">
        <v>0</v>
      </c>
      <c r="Q159" s="234">
        <f>ROUND(E159*P159,2)</f>
        <v>0</v>
      </c>
      <c r="R159" s="234" t="s">
        <v>363</v>
      </c>
      <c r="S159" s="234" t="s">
        <v>127</v>
      </c>
      <c r="T159" s="235" t="s">
        <v>127</v>
      </c>
      <c r="U159" s="219">
        <v>1.288</v>
      </c>
      <c r="V159" s="219">
        <f>ROUND(E159*U159,2)</f>
        <v>253.48</v>
      </c>
      <c r="W159" s="21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128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17"/>
      <c r="B160" s="218"/>
      <c r="C160" s="250" t="s">
        <v>372</v>
      </c>
      <c r="D160" s="220"/>
      <c r="E160" s="221">
        <v>53.040000000000006</v>
      </c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132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0" t="s">
        <v>373</v>
      </c>
      <c r="D161" s="220"/>
      <c r="E161" s="221">
        <v>42.96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132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0" t="s">
        <v>374</v>
      </c>
      <c r="D162" s="220"/>
      <c r="E162" s="221">
        <v>100.80000000000001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132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9">
        <v>98</v>
      </c>
      <c r="B163" s="230" t="s">
        <v>375</v>
      </c>
      <c r="C163" s="248" t="s">
        <v>376</v>
      </c>
      <c r="D163" s="231" t="s">
        <v>151</v>
      </c>
      <c r="E163" s="232">
        <v>18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4">
        <v>0</v>
      </c>
      <c r="O163" s="234">
        <f>ROUND(E163*N163,2)</f>
        <v>0</v>
      </c>
      <c r="P163" s="234">
        <v>0</v>
      </c>
      <c r="Q163" s="234">
        <f>ROUND(E163*P163,2)</f>
        <v>0</v>
      </c>
      <c r="R163" s="234" t="s">
        <v>363</v>
      </c>
      <c r="S163" s="234" t="s">
        <v>127</v>
      </c>
      <c r="T163" s="235" t="s">
        <v>127</v>
      </c>
      <c r="U163" s="219">
        <v>0.12000000000000001</v>
      </c>
      <c r="V163" s="219">
        <f>ROUND(E163*U163,2)</f>
        <v>2.16</v>
      </c>
      <c r="W163" s="21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128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0" t="s">
        <v>377</v>
      </c>
      <c r="D164" s="220"/>
      <c r="E164" s="221">
        <v>14.4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132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50" t="s">
        <v>378</v>
      </c>
      <c r="D165" s="220"/>
      <c r="E165" s="221">
        <v>3.6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132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7">
        <v>99</v>
      </c>
      <c r="B166" s="238" t="s">
        <v>379</v>
      </c>
      <c r="C166" s="251" t="s">
        <v>380</v>
      </c>
      <c r="D166" s="239" t="s">
        <v>161</v>
      </c>
      <c r="E166" s="240">
        <v>1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2">
        <v>0</v>
      </c>
      <c r="O166" s="242">
        <f>ROUND(E166*N166,2)</f>
        <v>0</v>
      </c>
      <c r="P166" s="242">
        <v>0</v>
      </c>
      <c r="Q166" s="242">
        <f>ROUND(E166*P166,2)</f>
        <v>0</v>
      </c>
      <c r="R166" s="242"/>
      <c r="S166" s="242" t="s">
        <v>136</v>
      </c>
      <c r="T166" s="243" t="s">
        <v>137</v>
      </c>
      <c r="U166" s="219">
        <v>0</v>
      </c>
      <c r="V166" s="219">
        <f>ROUND(E166*U166,2)</f>
        <v>0</v>
      </c>
      <c r="W166" s="219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128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29">
        <v>100</v>
      </c>
      <c r="B167" s="230" t="s">
        <v>381</v>
      </c>
      <c r="C167" s="248" t="s">
        <v>382</v>
      </c>
      <c r="D167" s="231" t="s">
        <v>125</v>
      </c>
      <c r="E167" s="232">
        <v>196.8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4">
        <v>2.1000000000000001E-4</v>
      </c>
      <c r="O167" s="234">
        <f>ROUND(E167*N167,2)</f>
        <v>0.04</v>
      </c>
      <c r="P167" s="234">
        <v>0</v>
      </c>
      <c r="Q167" s="234">
        <f>ROUND(E167*P167,2)</f>
        <v>0</v>
      </c>
      <c r="R167" s="234"/>
      <c r="S167" s="234" t="s">
        <v>136</v>
      </c>
      <c r="T167" s="235" t="s">
        <v>137</v>
      </c>
      <c r="U167" s="219">
        <v>0.05</v>
      </c>
      <c r="V167" s="219">
        <f>ROUND(E167*U167,2)</f>
        <v>9.84</v>
      </c>
      <c r="W167" s="21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128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52" t="s">
        <v>383</v>
      </c>
      <c r="D168" s="245"/>
      <c r="E168" s="245"/>
      <c r="F168" s="245"/>
      <c r="G168" s="245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7">
        <v>101</v>
      </c>
      <c r="B169" s="238" t="s">
        <v>384</v>
      </c>
      <c r="C169" s="251" t="s">
        <v>385</v>
      </c>
      <c r="D169" s="239" t="s">
        <v>125</v>
      </c>
      <c r="E169" s="240">
        <v>25.92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2">
        <v>2.3000000000000003E-2</v>
      </c>
      <c r="O169" s="242">
        <f>ROUND(E169*N169,2)</f>
        <v>0.6</v>
      </c>
      <c r="P169" s="242">
        <v>0</v>
      </c>
      <c r="Q169" s="242">
        <f>ROUND(E169*P169,2)</f>
        <v>0</v>
      </c>
      <c r="R169" s="242"/>
      <c r="S169" s="242" t="s">
        <v>136</v>
      </c>
      <c r="T169" s="243" t="s">
        <v>137</v>
      </c>
      <c r="U169" s="219">
        <v>0</v>
      </c>
      <c r="V169" s="219">
        <f>ROUND(E169*U169,2)</f>
        <v>0</v>
      </c>
      <c r="W169" s="21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128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7">
        <v>102</v>
      </c>
      <c r="B170" s="238" t="s">
        <v>386</v>
      </c>
      <c r="C170" s="251" t="s">
        <v>387</v>
      </c>
      <c r="D170" s="239" t="s">
        <v>125</v>
      </c>
      <c r="E170" s="240">
        <v>191.16000000000003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2">
        <v>2.3000000000000003E-2</v>
      </c>
      <c r="O170" s="242">
        <f>ROUND(E170*N170,2)</f>
        <v>4.4000000000000004</v>
      </c>
      <c r="P170" s="242">
        <v>0</v>
      </c>
      <c r="Q170" s="242">
        <f>ROUND(E170*P170,2)</f>
        <v>0</v>
      </c>
      <c r="R170" s="242"/>
      <c r="S170" s="242" t="s">
        <v>136</v>
      </c>
      <c r="T170" s="243" t="s">
        <v>137</v>
      </c>
      <c r="U170" s="219">
        <v>0</v>
      </c>
      <c r="V170" s="219">
        <f>ROUND(E170*U170,2)</f>
        <v>0</v>
      </c>
      <c r="W170" s="21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128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7">
        <v>103</v>
      </c>
      <c r="B171" s="238" t="s">
        <v>388</v>
      </c>
      <c r="C171" s="251" t="s">
        <v>389</v>
      </c>
      <c r="D171" s="239" t="s">
        <v>161</v>
      </c>
      <c r="E171" s="240">
        <v>8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2">
        <v>0</v>
      </c>
      <c r="O171" s="242">
        <f>ROUND(E171*N171,2)</f>
        <v>0</v>
      </c>
      <c r="P171" s="242">
        <v>0</v>
      </c>
      <c r="Q171" s="242">
        <f>ROUND(E171*P171,2)</f>
        <v>0</v>
      </c>
      <c r="R171" s="242"/>
      <c r="S171" s="242" t="s">
        <v>136</v>
      </c>
      <c r="T171" s="243" t="s">
        <v>137</v>
      </c>
      <c r="U171" s="219">
        <v>0</v>
      </c>
      <c r="V171" s="219">
        <f>ROUND(E171*U171,2)</f>
        <v>0</v>
      </c>
      <c r="W171" s="21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128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7">
        <v>104</v>
      </c>
      <c r="B172" s="238" t="s">
        <v>390</v>
      </c>
      <c r="C172" s="251" t="s">
        <v>391</v>
      </c>
      <c r="D172" s="239" t="s">
        <v>190</v>
      </c>
      <c r="E172" s="240">
        <v>6.0870500000000005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2">
        <v>0</v>
      </c>
      <c r="O172" s="242">
        <f>ROUND(E172*N172,2)</f>
        <v>0</v>
      </c>
      <c r="P172" s="242">
        <v>0</v>
      </c>
      <c r="Q172" s="242">
        <f>ROUND(E172*P172,2)</f>
        <v>0</v>
      </c>
      <c r="R172" s="242" t="s">
        <v>363</v>
      </c>
      <c r="S172" s="242" t="s">
        <v>127</v>
      </c>
      <c r="T172" s="243" t="s">
        <v>127</v>
      </c>
      <c r="U172" s="219">
        <v>1.2650000000000001</v>
      </c>
      <c r="V172" s="219">
        <f>ROUND(E172*U172,2)</f>
        <v>7.7</v>
      </c>
      <c r="W172" s="21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193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x14ac:dyDescent="0.2">
      <c r="A173" s="223" t="s">
        <v>121</v>
      </c>
      <c r="B173" s="224" t="s">
        <v>83</v>
      </c>
      <c r="C173" s="247" t="s">
        <v>84</v>
      </c>
      <c r="D173" s="225"/>
      <c r="E173" s="226"/>
      <c r="F173" s="227"/>
      <c r="G173" s="227">
        <f>SUMIF(AG174:AG176,"&lt;&gt;NOR",G174:G176)</f>
        <v>0</v>
      </c>
      <c r="H173" s="227"/>
      <c r="I173" s="227">
        <f>SUM(I174:I176)</f>
        <v>0</v>
      </c>
      <c r="J173" s="227"/>
      <c r="K173" s="227">
        <f>SUM(K174:K176)</f>
        <v>0</v>
      </c>
      <c r="L173" s="227"/>
      <c r="M173" s="227">
        <f>SUM(M174:M176)</f>
        <v>0</v>
      </c>
      <c r="N173" s="227"/>
      <c r="O173" s="227">
        <f>SUM(O174:O176)</f>
        <v>0.01</v>
      </c>
      <c r="P173" s="227"/>
      <c r="Q173" s="227">
        <f>SUM(Q174:Q176)</f>
        <v>0</v>
      </c>
      <c r="R173" s="227"/>
      <c r="S173" s="227"/>
      <c r="T173" s="228"/>
      <c r="U173" s="222"/>
      <c r="V173" s="222">
        <f>SUM(V174:V176)</f>
        <v>3.19</v>
      </c>
      <c r="W173" s="222"/>
      <c r="AG173" t="s">
        <v>122</v>
      </c>
    </row>
    <row r="174" spans="1:60" ht="22.5" outlineLevel="1" x14ac:dyDescent="0.2">
      <c r="A174" s="229">
        <v>105</v>
      </c>
      <c r="B174" s="230" t="s">
        <v>392</v>
      </c>
      <c r="C174" s="248" t="s">
        <v>393</v>
      </c>
      <c r="D174" s="231" t="s">
        <v>125</v>
      </c>
      <c r="E174" s="232">
        <v>13.8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4">
        <v>5.3000000000000009E-4</v>
      </c>
      <c r="O174" s="234">
        <f>ROUND(E174*N174,2)</f>
        <v>0.01</v>
      </c>
      <c r="P174" s="234">
        <v>0</v>
      </c>
      <c r="Q174" s="234">
        <f>ROUND(E174*P174,2)</f>
        <v>0</v>
      </c>
      <c r="R174" s="234" t="s">
        <v>394</v>
      </c>
      <c r="S174" s="234" t="s">
        <v>127</v>
      </c>
      <c r="T174" s="235" t="s">
        <v>127</v>
      </c>
      <c r="U174" s="219">
        <v>0.23100000000000001</v>
      </c>
      <c r="V174" s="219">
        <f>ROUND(E174*U174,2)</f>
        <v>3.19</v>
      </c>
      <c r="W174" s="219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128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49" t="s">
        <v>395</v>
      </c>
      <c r="D175" s="236"/>
      <c r="E175" s="236"/>
      <c r="F175" s="236"/>
      <c r="G175" s="236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130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0" t="s">
        <v>396</v>
      </c>
      <c r="D176" s="220"/>
      <c r="E176" s="221">
        <v>13.8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132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x14ac:dyDescent="0.2">
      <c r="A177" s="223" t="s">
        <v>121</v>
      </c>
      <c r="B177" s="224" t="s">
        <v>85</v>
      </c>
      <c r="C177" s="247" t="s">
        <v>86</v>
      </c>
      <c r="D177" s="225"/>
      <c r="E177" s="226"/>
      <c r="F177" s="227"/>
      <c r="G177" s="227">
        <f>SUMIF(AG178:AG181,"&lt;&gt;NOR",G178:G181)</f>
        <v>0</v>
      </c>
      <c r="H177" s="227"/>
      <c r="I177" s="227">
        <f>SUM(I178:I181)</f>
        <v>0</v>
      </c>
      <c r="J177" s="227"/>
      <c r="K177" s="227">
        <f>SUM(K178:K181)</f>
        <v>0</v>
      </c>
      <c r="L177" s="227"/>
      <c r="M177" s="227">
        <f>SUM(M178:M181)</f>
        <v>0</v>
      </c>
      <c r="N177" s="227"/>
      <c r="O177" s="227">
        <f>SUM(O178:O181)</f>
        <v>0.03</v>
      </c>
      <c r="P177" s="227"/>
      <c r="Q177" s="227">
        <f>SUM(Q178:Q181)</f>
        <v>0</v>
      </c>
      <c r="R177" s="227"/>
      <c r="S177" s="227"/>
      <c r="T177" s="228"/>
      <c r="U177" s="222"/>
      <c r="V177" s="222">
        <f>SUM(V178:V181)</f>
        <v>8.9500000000000011</v>
      </c>
      <c r="W177" s="222"/>
      <c r="AG177" t="s">
        <v>122</v>
      </c>
    </row>
    <row r="178" spans="1:60" outlineLevel="1" x14ac:dyDescent="0.2">
      <c r="A178" s="229">
        <v>106</v>
      </c>
      <c r="B178" s="230" t="s">
        <v>397</v>
      </c>
      <c r="C178" s="248" t="s">
        <v>398</v>
      </c>
      <c r="D178" s="231" t="s">
        <v>125</v>
      </c>
      <c r="E178" s="232">
        <v>54.14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4">
        <v>1.7000000000000001E-4</v>
      </c>
      <c r="O178" s="234">
        <f>ROUND(E178*N178,2)</f>
        <v>0.01</v>
      </c>
      <c r="P178" s="234">
        <v>0</v>
      </c>
      <c r="Q178" s="234">
        <f>ROUND(E178*P178,2)</f>
        <v>0</v>
      </c>
      <c r="R178" s="234" t="s">
        <v>399</v>
      </c>
      <c r="S178" s="234" t="s">
        <v>127</v>
      </c>
      <c r="T178" s="235" t="s">
        <v>127</v>
      </c>
      <c r="U178" s="219">
        <v>3.2480000000000002E-2</v>
      </c>
      <c r="V178" s="219">
        <f>ROUND(E178*U178,2)</f>
        <v>1.76</v>
      </c>
      <c r="W178" s="21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128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0" t="s">
        <v>400</v>
      </c>
      <c r="D179" s="220"/>
      <c r="E179" s="221">
        <v>54.14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132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9">
        <v>107</v>
      </c>
      <c r="B180" s="230" t="s">
        <v>401</v>
      </c>
      <c r="C180" s="248" t="s">
        <v>402</v>
      </c>
      <c r="D180" s="231" t="s">
        <v>125</v>
      </c>
      <c r="E180" s="232">
        <v>108.28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4">
        <v>2.3000000000000001E-4</v>
      </c>
      <c r="O180" s="234">
        <f>ROUND(E180*N180,2)</f>
        <v>0.02</v>
      </c>
      <c r="P180" s="234">
        <v>0</v>
      </c>
      <c r="Q180" s="234">
        <f>ROUND(E180*P180,2)</f>
        <v>0</v>
      </c>
      <c r="R180" s="234" t="s">
        <v>399</v>
      </c>
      <c r="S180" s="234" t="s">
        <v>127</v>
      </c>
      <c r="T180" s="235" t="s">
        <v>127</v>
      </c>
      <c r="U180" s="219">
        <v>6.6360000000000002E-2</v>
      </c>
      <c r="V180" s="219">
        <f>ROUND(E180*U180,2)</f>
        <v>7.19</v>
      </c>
      <c r="W180" s="21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128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0" t="s">
        <v>403</v>
      </c>
      <c r="D181" s="220"/>
      <c r="E181" s="221">
        <v>108.28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132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x14ac:dyDescent="0.2">
      <c r="A182" s="223" t="s">
        <v>121</v>
      </c>
      <c r="B182" s="224" t="s">
        <v>87</v>
      </c>
      <c r="C182" s="247" t="s">
        <v>88</v>
      </c>
      <c r="D182" s="225"/>
      <c r="E182" s="226"/>
      <c r="F182" s="227"/>
      <c r="G182" s="227">
        <f>SUMIF(AG183:AG183,"&lt;&gt;NOR",G183:G183)</f>
        <v>0</v>
      </c>
      <c r="H182" s="227"/>
      <c r="I182" s="227">
        <f>SUM(I183:I183)</f>
        <v>0</v>
      </c>
      <c r="J182" s="227"/>
      <c r="K182" s="227">
        <f>SUM(K183:K183)</f>
        <v>0</v>
      </c>
      <c r="L182" s="227"/>
      <c r="M182" s="227">
        <f>SUM(M183:M183)</f>
        <v>0</v>
      </c>
      <c r="N182" s="227"/>
      <c r="O182" s="227">
        <f>SUM(O183:O183)</f>
        <v>0</v>
      </c>
      <c r="P182" s="227"/>
      <c r="Q182" s="227">
        <f>SUM(Q183:Q183)</f>
        <v>0</v>
      </c>
      <c r="R182" s="227"/>
      <c r="S182" s="227"/>
      <c r="T182" s="228"/>
      <c r="U182" s="222"/>
      <c r="V182" s="222">
        <f>SUM(V183:V183)</f>
        <v>0</v>
      </c>
      <c r="W182" s="222"/>
      <c r="AG182" t="s">
        <v>122</v>
      </c>
    </row>
    <row r="183" spans="1:60" outlineLevel="1" x14ac:dyDescent="0.2">
      <c r="A183" s="237">
        <v>108</v>
      </c>
      <c r="B183" s="238" t="s">
        <v>404</v>
      </c>
      <c r="C183" s="251" t="s">
        <v>405</v>
      </c>
      <c r="D183" s="239" t="s">
        <v>135</v>
      </c>
      <c r="E183" s="240">
        <v>1</v>
      </c>
      <c r="F183" s="241"/>
      <c r="G183" s="242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21</v>
      </c>
      <c r="M183" s="242">
        <f>G183*(1+L183/100)</f>
        <v>0</v>
      </c>
      <c r="N183" s="242">
        <v>0</v>
      </c>
      <c r="O183" s="242">
        <f>ROUND(E183*N183,2)</f>
        <v>0</v>
      </c>
      <c r="P183" s="242">
        <v>0</v>
      </c>
      <c r="Q183" s="242">
        <f>ROUND(E183*P183,2)</f>
        <v>0</v>
      </c>
      <c r="R183" s="242"/>
      <c r="S183" s="242" t="s">
        <v>136</v>
      </c>
      <c r="T183" s="243" t="s">
        <v>137</v>
      </c>
      <c r="U183" s="219">
        <v>0</v>
      </c>
      <c r="V183" s="219">
        <f>ROUND(E183*U183,2)</f>
        <v>0</v>
      </c>
      <c r="W183" s="219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128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x14ac:dyDescent="0.2">
      <c r="A184" s="223" t="s">
        <v>121</v>
      </c>
      <c r="B184" s="224" t="s">
        <v>89</v>
      </c>
      <c r="C184" s="247" t="s">
        <v>90</v>
      </c>
      <c r="D184" s="225"/>
      <c r="E184" s="226"/>
      <c r="F184" s="227"/>
      <c r="G184" s="227">
        <f>SUMIF(AG185:AG205,"&lt;&gt;NOR",G185:G205)</f>
        <v>0</v>
      </c>
      <c r="H184" s="227"/>
      <c r="I184" s="227">
        <f>SUM(I185:I205)</f>
        <v>0</v>
      </c>
      <c r="J184" s="227"/>
      <c r="K184" s="227">
        <f>SUM(K185:K205)</f>
        <v>0</v>
      </c>
      <c r="L184" s="227"/>
      <c r="M184" s="227">
        <f>SUM(M185:M205)</f>
        <v>0</v>
      </c>
      <c r="N184" s="227"/>
      <c r="O184" s="227">
        <f>SUM(O185:O205)</f>
        <v>0</v>
      </c>
      <c r="P184" s="227"/>
      <c r="Q184" s="227">
        <f>SUM(Q185:Q205)</f>
        <v>0</v>
      </c>
      <c r="R184" s="227"/>
      <c r="S184" s="227"/>
      <c r="T184" s="228"/>
      <c r="U184" s="222"/>
      <c r="V184" s="222">
        <f>SUM(V185:V205)</f>
        <v>0</v>
      </c>
      <c r="W184" s="222"/>
      <c r="AG184" t="s">
        <v>122</v>
      </c>
    </row>
    <row r="185" spans="1:60" outlineLevel="1" x14ac:dyDescent="0.2">
      <c r="A185" s="237">
        <v>109</v>
      </c>
      <c r="B185" s="238" t="s">
        <v>406</v>
      </c>
      <c r="C185" s="251" t="s">
        <v>407</v>
      </c>
      <c r="D185" s="239" t="s">
        <v>161</v>
      </c>
      <c r="E185" s="240">
        <v>40</v>
      </c>
      <c r="F185" s="241"/>
      <c r="G185" s="242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2">
        <v>0</v>
      </c>
      <c r="O185" s="242">
        <f>ROUND(E185*N185,2)</f>
        <v>0</v>
      </c>
      <c r="P185" s="242">
        <v>0</v>
      </c>
      <c r="Q185" s="242">
        <f>ROUND(E185*P185,2)</f>
        <v>0</v>
      </c>
      <c r="R185" s="242"/>
      <c r="S185" s="242" t="s">
        <v>136</v>
      </c>
      <c r="T185" s="243" t="s">
        <v>137</v>
      </c>
      <c r="U185" s="219">
        <v>0</v>
      </c>
      <c r="V185" s="219">
        <f>ROUND(E185*U185,2)</f>
        <v>0</v>
      </c>
      <c r="W185" s="219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128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7">
        <v>110</v>
      </c>
      <c r="B186" s="238" t="s">
        <v>408</v>
      </c>
      <c r="C186" s="251" t="s">
        <v>409</v>
      </c>
      <c r="D186" s="239" t="s">
        <v>161</v>
      </c>
      <c r="E186" s="240">
        <v>20</v>
      </c>
      <c r="F186" s="241"/>
      <c r="G186" s="242">
        <f>ROUND(E186*F186,2)</f>
        <v>0</v>
      </c>
      <c r="H186" s="241"/>
      <c r="I186" s="242">
        <f>ROUND(E186*H186,2)</f>
        <v>0</v>
      </c>
      <c r="J186" s="241"/>
      <c r="K186" s="242">
        <f>ROUND(E186*J186,2)</f>
        <v>0</v>
      </c>
      <c r="L186" s="242">
        <v>21</v>
      </c>
      <c r="M186" s="242">
        <f>G186*(1+L186/100)</f>
        <v>0</v>
      </c>
      <c r="N186" s="242">
        <v>0</v>
      </c>
      <c r="O186" s="242">
        <f>ROUND(E186*N186,2)</f>
        <v>0</v>
      </c>
      <c r="P186" s="242">
        <v>0</v>
      </c>
      <c r="Q186" s="242">
        <f>ROUND(E186*P186,2)</f>
        <v>0</v>
      </c>
      <c r="R186" s="242"/>
      <c r="S186" s="242" t="s">
        <v>136</v>
      </c>
      <c r="T186" s="243" t="s">
        <v>137</v>
      </c>
      <c r="U186" s="219">
        <v>0</v>
      </c>
      <c r="V186" s="219">
        <f>ROUND(E186*U186,2)</f>
        <v>0</v>
      </c>
      <c r="W186" s="21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128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7">
        <v>111</v>
      </c>
      <c r="B187" s="238" t="s">
        <v>410</v>
      </c>
      <c r="C187" s="251" t="s">
        <v>411</v>
      </c>
      <c r="D187" s="239" t="s">
        <v>151</v>
      </c>
      <c r="E187" s="240">
        <v>240</v>
      </c>
      <c r="F187" s="241"/>
      <c r="G187" s="242">
        <f>ROUND(E187*F187,2)</f>
        <v>0</v>
      </c>
      <c r="H187" s="241"/>
      <c r="I187" s="242">
        <f>ROUND(E187*H187,2)</f>
        <v>0</v>
      </c>
      <c r="J187" s="241"/>
      <c r="K187" s="242">
        <f>ROUND(E187*J187,2)</f>
        <v>0</v>
      </c>
      <c r="L187" s="242">
        <v>21</v>
      </c>
      <c r="M187" s="242">
        <f>G187*(1+L187/100)</f>
        <v>0</v>
      </c>
      <c r="N187" s="242">
        <v>0</v>
      </c>
      <c r="O187" s="242">
        <f>ROUND(E187*N187,2)</f>
        <v>0</v>
      </c>
      <c r="P187" s="242">
        <v>0</v>
      </c>
      <c r="Q187" s="242">
        <f>ROUND(E187*P187,2)</f>
        <v>0</v>
      </c>
      <c r="R187" s="242"/>
      <c r="S187" s="242" t="s">
        <v>136</v>
      </c>
      <c r="T187" s="243" t="s">
        <v>137</v>
      </c>
      <c r="U187" s="219">
        <v>0</v>
      </c>
      <c r="V187" s="219">
        <f>ROUND(E187*U187,2)</f>
        <v>0</v>
      </c>
      <c r="W187" s="21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128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7">
        <v>112</v>
      </c>
      <c r="B188" s="238" t="s">
        <v>412</v>
      </c>
      <c r="C188" s="251" t="s">
        <v>413</v>
      </c>
      <c r="D188" s="239" t="s">
        <v>151</v>
      </c>
      <c r="E188" s="240">
        <v>50</v>
      </c>
      <c r="F188" s="241"/>
      <c r="G188" s="242">
        <f>ROUND(E188*F188,2)</f>
        <v>0</v>
      </c>
      <c r="H188" s="241"/>
      <c r="I188" s="242">
        <f>ROUND(E188*H188,2)</f>
        <v>0</v>
      </c>
      <c r="J188" s="241"/>
      <c r="K188" s="242">
        <f>ROUND(E188*J188,2)</f>
        <v>0</v>
      </c>
      <c r="L188" s="242">
        <v>21</v>
      </c>
      <c r="M188" s="242">
        <f>G188*(1+L188/100)</f>
        <v>0</v>
      </c>
      <c r="N188" s="242">
        <v>0</v>
      </c>
      <c r="O188" s="242">
        <f>ROUND(E188*N188,2)</f>
        <v>0</v>
      </c>
      <c r="P188" s="242">
        <v>0</v>
      </c>
      <c r="Q188" s="242">
        <f>ROUND(E188*P188,2)</f>
        <v>0</v>
      </c>
      <c r="R188" s="242"/>
      <c r="S188" s="242" t="s">
        <v>136</v>
      </c>
      <c r="T188" s="243" t="s">
        <v>137</v>
      </c>
      <c r="U188" s="219">
        <v>0</v>
      </c>
      <c r="V188" s="219">
        <f>ROUND(E188*U188,2)</f>
        <v>0</v>
      </c>
      <c r="W188" s="219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128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7">
        <v>113</v>
      </c>
      <c r="B189" s="238" t="s">
        <v>414</v>
      </c>
      <c r="C189" s="251" t="s">
        <v>415</v>
      </c>
      <c r="D189" s="239" t="s">
        <v>151</v>
      </c>
      <c r="E189" s="240">
        <v>190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2">
        <v>0</v>
      </c>
      <c r="O189" s="242">
        <f>ROUND(E189*N189,2)</f>
        <v>0</v>
      </c>
      <c r="P189" s="242">
        <v>0</v>
      </c>
      <c r="Q189" s="242">
        <f>ROUND(E189*P189,2)</f>
        <v>0</v>
      </c>
      <c r="R189" s="242"/>
      <c r="S189" s="242" t="s">
        <v>136</v>
      </c>
      <c r="T189" s="243" t="s">
        <v>137</v>
      </c>
      <c r="U189" s="219">
        <v>0</v>
      </c>
      <c r="V189" s="219">
        <f>ROUND(E189*U189,2)</f>
        <v>0</v>
      </c>
      <c r="W189" s="21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128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7">
        <v>114</v>
      </c>
      <c r="B190" s="238" t="s">
        <v>416</v>
      </c>
      <c r="C190" s="251" t="s">
        <v>417</v>
      </c>
      <c r="D190" s="239" t="s">
        <v>151</v>
      </c>
      <c r="E190" s="240">
        <v>40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2">
        <v>0</v>
      </c>
      <c r="O190" s="242">
        <f>ROUND(E190*N190,2)</f>
        <v>0</v>
      </c>
      <c r="P190" s="242">
        <v>0</v>
      </c>
      <c r="Q190" s="242">
        <f>ROUND(E190*P190,2)</f>
        <v>0</v>
      </c>
      <c r="R190" s="242"/>
      <c r="S190" s="242" t="s">
        <v>136</v>
      </c>
      <c r="T190" s="243" t="s">
        <v>137</v>
      </c>
      <c r="U190" s="219">
        <v>0</v>
      </c>
      <c r="V190" s="219">
        <f>ROUND(E190*U190,2)</f>
        <v>0</v>
      </c>
      <c r="W190" s="219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128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7">
        <v>115</v>
      </c>
      <c r="B191" s="238" t="s">
        <v>418</v>
      </c>
      <c r="C191" s="251" t="s">
        <v>419</v>
      </c>
      <c r="D191" s="239" t="s">
        <v>161</v>
      </c>
      <c r="E191" s="240">
        <v>4</v>
      </c>
      <c r="F191" s="241"/>
      <c r="G191" s="242">
        <f>ROUND(E191*F191,2)</f>
        <v>0</v>
      </c>
      <c r="H191" s="241"/>
      <c r="I191" s="242">
        <f>ROUND(E191*H191,2)</f>
        <v>0</v>
      </c>
      <c r="J191" s="241"/>
      <c r="K191" s="242">
        <f>ROUND(E191*J191,2)</f>
        <v>0</v>
      </c>
      <c r="L191" s="242">
        <v>21</v>
      </c>
      <c r="M191" s="242">
        <f>G191*(1+L191/100)</f>
        <v>0</v>
      </c>
      <c r="N191" s="242">
        <v>0</v>
      </c>
      <c r="O191" s="242">
        <f>ROUND(E191*N191,2)</f>
        <v>0</v>
      </c>
      <c r="P191" s="242">
        <v>0</v>
      </c>
      <c r="Q191" s="242">
        <f>ROUND(E191*P191,2)</f>
        <v>0</v>
      </c>
      <c r="R191" s="242"/>
      <c r="S191" s="242" t="s">
        <v>136</v>
      </c>
      <c r="T191" s="243" t="s">
        <v>137</v>
      </c>
      <c r="U191" s="219">
        <v>0</v>
      </c>
      <c r="V191" s="219">
        <f>ROUND(E191*U191,2)</f>
        <v>0</v>
      </c>
      <c r="W191" s="219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128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7">
        <v>116</v>
      </c>
      <c r="B192" s="238" t="s">
        <v>420</v>
      </c>
      <c r="C192" s="251" t="s">
        <v>421</v>
      </c>
      <c r="D192" s="239" t="s">
        <v>161</v>
      </c>
      <c r="E192" s="240">
        <v>2</v>
      </c>
      <c r="F192" s="241"/>
      <c r="G192" s="242">
        <f>ROUND(E192*F192,2)</f>
        <v>0</v>
      </c>
      <c r="H192" s="241"/>
      <c r="I192" s="242">
        <f>ROUND(E192*H192,2)</f>
        <v>0</v>
      </c>
      <c r="J192" s="241"/>
      <c r="K192" s="242">
        <f>ROUND(E192*J192,2)</f>
        <v>0</v>
      </c>
      <c r="L192" s="242">
        <v>21</v>
      </c>
      <c r="M192" s="242">
        <f>G192*(1+L192/100)</f>
        <v>0</v>
      </c>
      <c r="N192" s="242">
        <v>0</v>
      </c>
      <c r="O192" s="242">
        <f>ROUND(E192*N192,2)</f>
        <v>0</v>
      </c>
      <c r="P192" s="242">
        <v>0</v>
      </c>
      <c r="Q192" s="242">
        <f>ROUND(E192*P192,2)</f>
        <v>0</v>
      </c>
      <c r="R192" s="242"/>
      <c r="S192" s="242" t="s">
        <v>136</v>
      </c>
      <c r="T192" s="243" t="s">
        <v>137</v>
      </c>
      <c r="U192" s="219">
        <v>0</v>
      </c>
      <c r="V192" s="219">
        <f>ROUND(E192*U192,2)</f>
        <v>0</v>
      </c>
      <c r="W192" s="219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128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7">
        <v>117</v>
      </c>
      <c r="B193" s="238" t="s">
        <v>422</v>
      </c>
      <c r="C193" s="251" t="s">
        <v>423</v>
      </c>
      <c r="D193" s="239" t="s">
        <v>161</v>
      </c>
      <c r="E193" s="240">
        <v>2</v>
      </c>
      <c r="F193" s="241"/>
      <c r="G193" s="242">
        <f>ROUND(E193*F193,2)</f>
        <v>0</v>
      </c>
      <c r="H193" s="241"/>
      <c r="I193" s="242">
        <f>ROUND(E193*H193,2)</f>
        <v>0</v>
      </c>
      <c r="J193" s="241"/>
      <c r="K193" s="242">
        <f>ROUND(E193*J193,2)</f>
        <v>0</v>
      </c>
      <c r="L193" s="242">
        <v>21</v>
      </c>
      <c r="M193" s="242">
        <f>G193*(1+L193/100)</f>
        <v>0</v>
      </c>
      <c r="N193" s="242">
        <v>0</v>
      </c>
      <c r="O193" s="242">
        <f>ROUND(E193*N193,2)</f>
        <v>0</v>
      </c>
      <c r="P193" s="242">
        <v>0</v>
      </c>
      <c r="Q193" s="242">
        <f>ROUND(E193*P193,2)</f>
        <v>0</v>
      </c>
      <c r="R193" s="242"/>
      <c r="S193" s="242" t="s">
        <v>136</v>
      </c>
      <c r="T193" s="243" t="s">
        <v>137</v>
      </c>
      <c r="U193" s="219">
        <v>0</v>
      </c>
      <c r="V193" s="219">
        <f>ROUND(E193*U193,2)</f>
        <v>0</v>
      </c>
      <c r="W193" s="219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128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7">
        <v>118</v>
      </c>
      <c r="B194" s="238" t="s">
        <v>424</v>
      </c>
      <c r="C194" s="251" t="s">
        <v>425</v>
      </c>
      <c r="D194" s="239" t="s">
        <v>161</v>
      </c>
      <c r="E194" s="240">
        <v>2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2">
        <v>0</v>
      </c>
      <c r="O194" s="242">
        <f>ROUND(E194*N194,2)</f>
        <v>0</v>
      </c>
      <c r="P194" s="242">
        <v>0</v>
      </c>
      <c r="Q194" s="242">
        <f>ROUND(E194*P194,2)</f>
        <v>0</v>
      </c>
      <c r="R194" s="242"/>
      <c r="S194" s="242" t="s">
        <v>136</v>
      </c>
      <c r="T194" s="243" t="s">
        <v>137</v>
      </c>
      <c r="U194" s="219">
        <v>0</v>
      </c>
      <c r="V194" s="219">
        <f>ROUND(E194*U194,2)</f>
        <v>0</v>
      </c>
      <c r="W194" s="219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128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7">
        <v>119</v>
      </c>
      <c r="B195" s="238" t="s">
        <v>426</v>
      </c>
      <c r="C195" s="251" t="s">
        <v>427</v>
      </c>
      <c r="D195" s="239" t="s">
        <v>161</v>
      </c>
      <c r="E195" s="240">
        <v>4</v>
      </c>
      <c r="F195" s="241"/>
      <c r="G195" s="242">
        <f>ROUND(E195*F195,2)</f>
        <v>0</v>
      </c>
      <c r="H195" s="241"/>
      <c r="I195" s="242">
        <f>ROUND(E195*H195,2)</f>
        <v>0</v>
      </c>
      <c r="J195" s="241"/>
      <c r="K195" s="242">
        <f>ROUND(E195*J195,2)</f>
        <v>0</v>
      </c>
      <c r="L195" s="242">
        <v>21</v>
      </c>
      <c r="M195" s="242">
        <f>G195*(1+L195/100)</f>
        <v>0</v>
      </c>
      <c r="N195" s="242">
        <v>0</v>
      </c>
      <c r="O195" s="242">
        <f>ROUND(E195*N195,2)</f>
        <v>0</v>
      </c>
      <c r="P195" s="242">
        <v>0</v>
      </c>
      <c r="Q195" s="242">
        <f>ROUND(E195*P195,2)</f>
        <v>0</v>
      </c>
      <c r="R195" s="242"/>
      <c r="S195" s="242" t="s">
        <v>136</v>
      </c>
      <c r="T195" s="243" t="s">
        <v>137</v>
      </c>
      <c r="U195" s="219">
        <v>0</v>
      </c>
      <c r="V195" s="219">
        <f>ROUND(E195*U195,2)</f>
        <v>0</v>
      </c>
      <c r="W195" s="219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128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7">
        <v>120</v>
      </c>
      <c r="B196" s="238" t="s">
        <v>428</v>
      </c>
      <c r="C196" s="251" t="s">
        <v>429</v>
      </c>
      <c r="D196" s="239" t="s">
        <v>161</v>
      </c>
      <c r="E196" s="240">
        <v>2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2">
        <v>0</v>
      </c>
      <c r="O196" s="242">
        <f>ROUND(E196*N196,2)</f>
        <v>0</v>
      </c>
      <c r="P196" s="242">
        <v>0</v>
      </c>
      <c r="Q196" s="242">
        <f>ROUND(E196*P196,2)</f>
        <v>0</v>
      </c>
      <c r="R196" s="242"/>
      <c r="S196" s="242" t="s">
        <v>136</v>
      </c>
      <c r="T196" s="243" t="s">
        <v>137</v>
      </c>
      <c r="U196" s="219">
        <v>0</v>
      </c>
      <c r="V196" s="219">
        <f>ROUND(E196*U196,2)</f>
        <v>0</v>
      </c>
      <c r="W196" s="219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128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7">
        <v>121</v>
      </c>
      <c r="B197" s="238" t="s">
        <v>430</v>
      </c>
      <c r="C197" s="251" t="s">
        <v>431</v>
      </c>
      <c r="D197" s="239" t="s">
        <v>161</v>
      </c>
      <c r="E197" s="240">
        <v>2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2">
        <v>0</v>
      </c>
      <c r="O197" s="242">
        <f>ROUND(E197*N197,2)</f>
        <v>0</v>
      </c>
      <c r="P197" s="242">
        <v>0</v>
      </c>
      <c r="Q197" s="242">
        <f>ROUND(E197*P197,2)</f>
        <v>0</v>
      </c>
      <c r="R197" s="242"/>
      <c r="S197" s="242" t="s">
        <v>136</v>
      </c>
      <c r="T197" s="243" t="s">
        <v>137</v>
      </c>
      <c r="U197" s="219">
        <v>0</v>
      </c>
      <c r="V197" s="219">
        <f>ROUND(E197*U197,2)</f>
        <v>0</v>
      </c>
      <c r="W197" s="219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128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37">
        <v>122</v>
      </c>
      <c r="B198" s="238" t="s">
        <v>432</v>
      </c>
      <c r="C198" s="251" t="s">
        <v>433</v>
      </c>
      <c r="D198" s="239" t="s">
        <v>161</v>
      </c>
      <c r="E198" s="240">
        <v>12</v>
      </c>
      <c r="F198" s="241"/>
      <c r="G198" s="242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2">
        <v>0</v>
      </c>
      <c r="O198" s="242">
        <f>ROUND(E198*N198,2)</f>
        <v>0</v>
      </c>
      <c r="P198" s="242">
        <v>0</v>
      </c>
      <c r="Q198" s="242">
        <f>ROUND(E198*P198,2)</f>
        <v>0</v>
      </c>
      <c r="R198" s="242"/>
      <c r="S198" s="242" t="s">
        <v>136</v>
      </c>
      <c r="T198" s="243" t="s">
        <v>137</v>
      </c>
      <c r="U198" s="219">
        <v>0</v>
      </c>
      <c r="V198" s="219">
        <f>ROUND(E198*U198,2)</f>
        <v>0</v>
      </c>
      <c r="W198" s="219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128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7">
        <v>123</v>
      </c>
      <c r="B199" s="238" t="s">
        <v>434</v>
      </c>
      <c r="C199" s="251" t="s">
        <v>435</v>
      </c>
      <c r="D199" s="239" t="s">
        <v>151</v>
      </c>
      <c r="E199" s="240">
        <v>20</v>
      </c>
      <c r="F199" s="241"/>
      <c r="G199" s="242">
        <f>ROUND(E199*F199,2)</f>
        <v>0</v>
      </c>
      <c r="H199" s="241"/>
      <c r="I199" s="242">
        <f>ROUND(E199*H199,2)</f>
        <v>0</v>
      </c>
      <c r="J199" s="241"/>
      <c r="K199" s="242">
        <f>ROUND(E199*J199,2)</f>
        <v>0</v>
      </c>
      <c r="L199" s="242">
        <v>21</v>
      </c>
      <c r="M199" s="242">
        <f>G199*(1+L199/100)</f>
        <v>0</v>
      </c>
      <c r="N199" s="242">
        <v>0</v>
      </c>
      <c r="O199" s="242">
        <f>ROUND(E199*N199,2)</f>
        <v>0</v>
      </c>
      <c r="P199" s="242">
        <v>0</v>
      </c>
      <c r="Q199" s="242">
        <f>ROUND(E199*P199,2)</f>
        <v>0</v>
      </c>
      <c r="R199" s="242"/>
      <c r="S199" s="242" t="s">
        <v>136</v>
      </c>
      <c r="T199" s="243" t="s">
        <v>137</v>
      </c>
      <c r="U199" s="219">
        <v>0</v>
      </c>
      <c r="V199" s="219">
        <f>ROUND(E199*U199,2)</f>
        <v>0</v>
      </c>
      <c r="W199" s="219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128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7">
        <v>124</v>
      </c>
      <c r="B200" s="238" t="s">
        <v>436</v>
      </c>
      <c r="C200" s="251" t="s">
        <v>437</v>
      </c>
      <c r="D200" s="239" t="s">
        <v>161</v>
      </c>
      <c r="E200" s="240">
        <v>10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2">
        <v>0</v>
      </c>
      <c r="O200" s="242">
        <f>ROUND(E200*N200,2)</f>
        <v>0</v>
      </c>
      <c r="P200" s="242">
        <v>0</v>
      </c>
      <c r="Q200" s="242">
        <f>ROUND(E200*P200,2)</f>
        <v>0</v>
      </c>
      <c r="R200" s="242"/>
      <c r="S200" s="242" t="s">
        <v>136</v>
      </c>
      <c r="T200" s="243" t="s">
        <v>137</v>
      </c>
      <c r="U200" s="219">
        <v>0</v>
      </c>
      <c r="V200" s="219">
        <f>ROUND(E200*U200,2)</f>
        <v>0</v>
      </c>
      <c r="W200" s="219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128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7">
        <v>125</v>
      </c>
      <c r="B201" s="238" t="s">
        <v>438</v>
      </c>
      <c r="C201" s="251" t="s">
        <v>439</v>
      </c>
      <c r="D201" s="239" t="s">
        <v>161</v>
      </c>
      <c r="E201" s="240">
        <v>2</v>
      </c>
      <c r="F201" s="241"/>
      <c r="G201" s="242">
        <f>ROUND(E201*F201,2)</f>
        <v>0</v>
      </c>
      <c r="H201" s="241"/>
      <c r="I201" s="242">
        <f>ROUND(E201*H201,2)</f>
        <v>0</v>
      </c>
      <c r="J201" s="241"/>
      <c r="K201" s="242">
        <f>ROUND(E201*J201,2)</f>
        <v>0</v>
      </c>
      <c r="L201" s="242">
        <v>21</v>
      </c>
      <c r="M201" s="242">
        <f>G201*(1+L201/100)</f>
        <v>0</v>
      </c>
      <c r="N201" s="242">
        <v>0</v>
      </c>
      <c r="O201" s="242">
        <f>ROUND(E201*N201,2)</f>
        <v>0</v>
      </c>
      <c r="P201" s="242">
        <v>0</v>
      </c>
      <c r="Q201" s="242">
        <f>ROUND(E201*P201,2)</f>
        <v>0</v>
      </c>
      <c r="R201" s="242"/>
      <c r="S201" s="242" t="s">
        <v>136</v>
      </c>
      <c r="T201" s="243" t="s">
        <v>137</v>
      </c>
      <c r="U201" s="219">
        <v>0</v>
      </c>
      <c r="V201" s="219">
        <f>ROUND(E201*U201,2)</f>
        <v>0</v>
      </c>
      <c r="W201" s="219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128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7">
        <v>126</v>
      </c>
      <c r="B202" s="238" t="s">
        <v>440</v>
      </c>
      <c r="C202" s="251" t="s">
        <v>441</v>
      </c>
      <c r="D202" s="239" t="s">
        <v>161</v>
      </c>
      <c r="E202" s="240">
        <v>2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2">
        <v>0</v>
      </c>
      <c r="O202" s="242">
        <f>ROUND(E202*N202,2)</f>
        <v>0</v>
      </c>
      <c r="P202" s="242">
        <v>0</v>
      </c>
      <c r="Q202" s="242">
        <f>ROUND(E202*P202,2)</f>
        <v>0</v>
      </c>
      <c r="R202" s="242"/>
      <c r="S202" s="242" t="s">
        <v>136</v>
      </c>
      <c r="T202" s="243" t="s">
        <v>137</v>
      </c>
      <c r="U202" s="219">
        <v>0</v>
      </c>
      <c r="V202" s="219">
        <f>ROUND(E202*U202,2)</f>
        <v>0</v>
      </c>
      <c r="W202" s="219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128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7">
        <v>127</v>
      </c>
      <c r="B203" s="238" t="s">
        <v>442</v>
      </c>
      <c r="C203" s="251" t="s">
        <v>443</v>
      </c>
      <c r="D203" s="239" t="s">
        <v>217</v>
      </c>
      <c r="E203" s="240">
        <v>160</v>
      </c>
      <c r="F203" s="241"/>
      <c r="G203" s="242">
        <f>ROUND(E203*F203,2)</f>
        <v>0</v>
      </c>
      <c r="H203" s="241"/>
      <c r="I203" s="242">
        <f>ROUND(E203*H203,2)</f>
        <v>0</v>
      </c>
      <c r="J203" s="241"/>
      <c r="K203" s="242">
        <f>ROUND(E203*J203,2)</f>
        <v>0</v>
      </c>
      <c r="L203" s="242">
        <v>21</v>
      </c>
      <c r="M203" s="242">
        <f>G203*(1+L203/100)</f>
        <v>0</v>
      </c>
      <c r="N203" s="242">
        <v>0</v>
      </c>
      <c r="O203" s="242">
        <f>ROUND(E203*N203,2)</f>
        <v>0</v>
      </c>
      <c r="P203" s="242">
        <v>0</v>
      </c>
      <c r="Q203" s="242">
        <f>ROUND(E203*P203,2)</f>
        <v>0</v>
      </c>
      <c r="R203" s="242"/>
      <c r="S203" s="242" t="s">
        <v>136</v>
      </c>
      <c r="T203" s="243" t="s">
        <v>137</v>
      </c>
      <c r="U203" s="219">
        <v>0</v>
      </c>
      <c r="V203" s="219">
        <f>ROUND(E203*U203,2)</f>
        <v>0</v>
      </c>
      <c r="W203" s="219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128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7">
        <v>128</v>
      </c>
      <c r="B204" s="238" t="s">
        <v>444</v>
      </c>
      <c r="C204" s="251" t="s">
        <v>445</v>
      </c>
      <c r="D204" s="239" t="s">
        <v>135</v>
      </c>
      <c r="E204" s="240">
        <v>1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2">
        <v>0</v>
      </c>
      <c r="O204" s="242">
        <f>ROUND(E204*N204,2)</f>
        <v>0</v>
      </c>
      <c r="P204" s="242">
        <v>0</v>
      </c>
      <c r="Q204" s="242">
        <f>ROUND(E204*P204,2)</f>
        <v>0</v>
      </c>
      <c r="R204" s="242"/>
      <c r="S204" s="242" t="s">
        <v>136</v>
      </c>
      <c r="T204" s="243" t="s">
        <v>137</v>
      </c>
      <c r="U204" s="219">
        <v>0</v>
      </c>
      <c r="V204" s="219">
        <f>ROUND(E204*U204,2)</f>
        <v>0</v>
      </c>
      <c r="W204" s="219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128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7">
        <v>129</v>
      </c>
      <c r="B205" s="238" t="s">
        <v>446</v>
      </c>
      <c r="C205" s="251" t="s">
        <v>447</v>
      </c>
      <c r="D205" s="239" t="s">
        <v>135</v>
      </c>
      <c r="E205" s="240">
        <v>2</v>
      </c>
      <c r="F205" s="241"/>
      <c r="G205" s="242">
        <f>ROUND(E205*F205,2)</f>
        <v>0</v>
      </c>
      <c r="H205" s="241"/>
      <c r="I205" s="242">
        <f>ROUND(E205*H205,2)</f>
        <v>0</v>
      </c>
      <c r="J205" s="241"/>
      <c r="K205" s="242">
        <f>ROUND(E205*J205,2)</f>
        <v>0</v>
      </c>
      <c r="L205" s="242">
        <v>21</v>
      </c>
      <c r="M205" s="242">
        <f>G205*(1+L205/100)</f>
        <v>0</v>
      </c>
      <c r="N205" s="242">
        <v>0</v>
      </c>
      <c r="O205" s="242">
        <f>ROUND(E205*N205,2)</f>
        <v>0</v>
      </c>
      <c r="P205" s="242">
        <v>0</v>
      </c>
      <c r="Q205" s="242">
        <f>ROUND(E205*P205,2)</f>
        <v>0</v>
      </c>
      <c r="R205" s="242"/>
      <c r="S205" s="242" t="s">
        <v>136</v>
      </c>
      <c r="T205" s="243" t="s">
        <v>137</v>
      </c>
      <c r="U205" s="219">
        <v>0</v>
      </c>
      <c r="V205" s="219">
        <f>ROUND(E205*U205,2)</f>
        <v>0</v>
      </c>
      <c r="W205" s="219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128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x14ac:dyDescent="0.2">
      <c r="A206" s="223" t="s">
        <v>121</v>
      </c>
      <c r="B206" s="224" t="s">
        <v>91</v>
      </c>
      <c r="C206" s="247" t="s">
        <v>92</v>
      </c>
      <c r="D206" s="225"/>
      <c r="E206" s="226"/>
      <c r="F206" s="227"/>
      <c r="G206" s="227">
        <f>SUMIF(AG207:AG215,"&lt;&gt;NOR",G207:G215)</f>
        <v>0</v>
      </c>
      <c r="H206" s="227"/>
      <c r="I206" s="227">
        <f>SUM(I207:I215)</f>
        <v>0</v>
      </c>
      <c r="J206" s="227"/>
      <c r="K206" s="227">
        <f>SUM(K207:K215)</f>
        <v>0</v>
      </c>
      <c r="L206" s="227"/>
      <c r="M206" s="227">
        <f>SUM(M207:M215)</f>
        <v>0</v>
      </c>
      <c r="N206" s="227"/>
      <c r="O206" s="227">
        <f>SUM(O207:O215)</f>
        <v>0</v>
      </c>
      <c r="P206" s="227"/>
      <c r="Q206" s="227">
        <f>SUM(Q207:Q215)</f>
        <v>0</v>
      </c>
      <c r="R206" s="227"/>
      <c r="S206" s="227"/>
      <c r="T206" s="228"/>
      <c r="U206" s="222"/>
      <c r="V206" s="222">
        <f>SUM(V207:V215)</f>
        <v>35.58</v>
      </c>
      <c r="W206" s="222"/>
      <c r="AG206" t="s">
        <v>122</v>
      </c>
    </row>
    <row r="207" spans="1:60" ht="22.5" outlineLevel="1" x14ac:dyDescent="0.2">
      <c r="A207" s="237">
        <v>130</v>
      </c>
      <c r="B207" s="238" t="s">
        <v>448</v>
      </c>
      <c r="C207" s="251" t="s">
        <v>449</v>
      </c>
      <c r="D207" s="239" t="s">
        <v>190</v>
      </c>
      <c r="E207" s="240">
        <v>5.0192200000000007</v>
      </c>
      <c r="F207" s="241"/>
      <c r="G207" s="242">
        <f>ROUND(E207*F207,2)</f>
        <v>0</v>
      </c>
      <c r="H207" s="241"/>
      <c r="I207" s="242">
        <f>ROUND(E207*H207,2)</f>
        <v>0</v>
      </c>
      <c r="J207" s="241"/>
      <c r="K207" s="242">
        <f>ROUND(E207*J207,2)</f>
        <v>0</v>
      </c>
      <c r="L207" s="242">
        <v>21</v>
      </c>
      <c r="M207" s="242">
        <f>G207*(1+L207/100)</f>
        <v>0</v>
      </c>
      <c r="N207" s="242">
        <v>0</v>
      </c>
      <c r="O207" s="242">
        <f>ROUND(E207*N207,2)</f>
        <v>0</v>
      </c>
      <c r="P207" s="242">
        <v>0</v>
      </c>
      <c r="Q207" s="242">
        <f>ROUND(E207*P207,2)</f>
        <v>0</v>
      </c>
      <c r="R207" s="242" t="s">
        <v>173</v>
      </c>
      <c r="S207" s="242" t="s">
        <v>127</v>
      </c>
      <c r="T207" s="243" t="s">
        <v>127</v>
      </c>
      <c r="U207" s="219">
        <v>2.0090000000000003</v>
      </c>
      <c r="V207" s="219">
        <f>ROUND(E207*U207,2)</f>
        <v>10.08</v>
      </c>
      <c r="W207" s="219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128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37">
        <v>131</v>
      </c>
      <c r="B208" s="238" t="s">
        <v>450</v>
      </c>
      <c r="C208" s="251" t="s">
        <v>451</v>
      </c>
      <c r="D208" s="239" t="s">
        <v>190</v>
      </c>
      <c r="E208" s="240">
        <v>5.0192200000000007</v>
      </c>
      <c r="F208" s="241"/>
      <c r="G208" s="242">
        <f>ROUND(E208*F208,2)</f>
        <v>0</v>
      </c>
      <c r="H208" s="241"/>
      <c r="I208" s="242">
        <f>ROUND(E208*H208,2)</f>
        <v>0</v>
      </c>
      <c r="J208" s="241"/>
      <c r="K208" s="242">
        <f>ROUND(E208*J208,2)</f>
        <v>0</v>
      </c>
      <c r="L208" s="242">
        <v>21</v>
      </c>
      <c r="M208" s="242">
        <f>G208*(1+L208/100)</f>
        <v>0</v>
      </c>
      <c r="N208" s="242">
        <v>0</v>
      </c>
      <c r="O208" s="242">
        <f>ROUND(E208*N208,2)</f>
        <v>0</v>
      </c>
      <c r="P208" s="242">
        <v>0</v>
      </c>
      <c r="Q208" s="242">
        <f>ROUND(E208*P208,2)</f>
        <v>0</v>
      </c>
      <c r="R208" s="242" t="s">
        <v>173</v>
      </c>
      <c r="S208" s="242" t="s">
        <v>127</v>
      </c>
      <c r="T208" s="243" t="s">
        <v>127</v>
      </c>
      <c r="U208" s="219">
        <v>0.95900000000000007</v>
      </c>
      <c r="V208" s="219">
        <f>ROUND(E208*U208,2)</f>
        <v>4.8099999999999996</v>
      </c>
      <c r="W208" s="219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128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7">
        <v>132</v>
      </c>
      <c r="B209" s="238" t="s">
        <v>452</v>
      </c>
      <c r="C209" s="251" t="s">
        <v>453</v>
      </c>
      <c r="D209" s="239" t="s">
        <v>190</v>
      </c>
      <c r="E209" s="240">
        <v>5.0192200000000007</v>
      </c>
      <c r="F209" s="241"/>
      <c r="G209" s="242">
        <f>ROUND(E209*F209,2)</f>
        <v>0</v>
      </c>
      <c r="H209" s="241"/>
      <c r="I209" s="242">
        <f>ROUND(E209*H209,2)</f>
        <v>0</v>
      </c>
      <c r="J209" s="241"/>
      <c r="K209" s="242">
        <f>ROUND(E209*J209,2)</f>
        <v>0</v>
      </c>
      <c r="L209" s="242">
        <v>21</v>
      </c>
      <c r="M209" s="242">
        <f>G209*(1+L209/100)</f>
        <v>0</v>
      </c>
      <c r="N209" s="242">
        <v>0</v>
      </c>
      <c r="O209" s="242">
        <f>ROUND(E209*N209,2)</f>
        <v>0</v>
      </c>
      <c r="P209" s="242">
        <v>0</v>
      </c>
      <c r="Q209" s="242">
        <f>ROUND(E209*P209,2)</f>
        <v>0</v>
      </c>
      <c r="R209" s="242" t="s">
        <v>173</v>
      </c>
      <c r="S209" s="242" t="s">
        <v>127</v>
      </c>
      <c r="T209" s="243" t="s">
        <v>127</v>
      </c>
      <c r="U209" s="219">
        <v>0.49000000000000005</v>
      </c>
      <c r="V209" s="219">
        <f>ROUND(E209*U209,2)</f>
        <v>2.46</v>
      </c>
      <c r="W209" s="219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128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37">
        <v>133</v>
      </c>
      <c r="B210" s="238" t="s">
        <v>454</v>
      </c>
      <c r="C210" s="251" t="s">
        <v>455</v>
      </c>
      <c r="D210" s="239" t="s">
        <v>190</v>
      </c>
      <c r="E210" s="240">
        <v>30.115320000000001</v>
      </c>
      <c r="F210" s="241"/>
      <c r="G210" s="242">
        <f>ROUND(E210*F210,2)</f>
        <v>0</v>
      </c>
      <c r="H210" s="241"/>
      <c r="I210" s="242">
        <f>ROUND(E210*H210,2)</f>
        <v>0</v>
      </c>
      <c r="J210" s="241"/>
      <c r="K210" s="242">
        <f>ROUND(E210*J210,2)</f>
        <v>0</v>
      </c>
      <c r="L210" s="242">
        <v>21</v>
      </c>
      <c r="M210" s="242">
        <f>G210*(1+L210/100)</f>
        <v>0</v>
      </c>
      <c r="N210" s="242">
        <v>0</v>
      </c>
      <c r="O210" s="242">
        <f>ROUND(E210*N210,2)</f>
        <v>0</v>
      </c>
      <c r="P210" s="242">
        <v>0</v>
      </c>
      <c r="Q210" s="242">
        <f>ROUND(E210*P210,2)</f>
        <v>0</v>
      </c>
      <c r="R210" s="242" t="s">
        <v>173</v>
      </c>
      <c r="S210" s="242" t="s">
        <v>127</v>
      </c>
      <c r="T210" s="243" t="s">
        <v>127</v>
      </c>
      <c r="U210" s="219">
        <v>0</v>
      </c>
      <c r="V210" s="219">
        <f>ROUND(E210*U210,2)</f>
        <v>0</v>
      </c>
      <c r="W210" s="219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128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7">
        <v>134</v>
      </c>
      <c r="B211" s="238" t="s">
        <v>456</v>
      </c>
      <c r="C211" s="251" t="s">
        <v>457</v>
      </c>
      <c r="D211" s="239" t="s">
        <v>190</v>
      </c>
      <c r="E211" s="240">
        <v>5.0192200000000007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2">
        <v>0</v>
      </c>
      <c r="O211" s="242">
        <f>ROUND(E211*N211,2)</f>
        <v>0</v>
      </c>
      <c r="P211" s="242">
        <v>0</v>
      </c>
      <c r="Q211" s="242">
        <f>ROUND(E211*P211,2)</f>
        <v>0</v>
      </c>
      <c r="R211" s="242" t="s">
        <v>173</v>
      </c>
      <c r="S211" s="242" t="s">
        <v>127</v>
      </c>
      <c r="T211" s="243" t="s">
        <v>137</v>
      </c>
      <c r="U211" s="219">
        <v>0</v>
      </c>
      <c r="V211" s="219">
        <f>ROUND(E211*U211,2)</f>
        <v>0</v>
      </c>
      <c r="W211" s="219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128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29">
        <v>135</v>
      </c>
      <c r="B212" s="230" t="s">
        <v>458</v>
      </c>
      <c r="C212" s="248" t="s">
        <v>459</v>
      </c>
      <c r="D212" s="231" t="s">
        <v>190</v>
      </c>
      <c r="E212" s="232">
        <v>5.0192200000000007</v>
      </c>
      <c r="F212" s="233"/>
      <c r="G212" s="234">
        <f>ROUND(E212*F212,2)</f>
        <v>0</v>
      </c>
      <c r="H212" s="233"/>
      <c r="I212" s="234">
        <f>ROUND(E212*H212,2)</f>
        <v>0</v>
      </c>
      <c r="J212" s="233"/>
      <c r="K212" s="234">
        <f>ROUND(E212*J212,2)</f>
        <v>0</v>
      </c>
      <c r="L212" s="234">
        <v>21</v>
      </c>
      <c r="M212" s="234">
        <f>G212*(1+L212/100)</f>
        <v>0</v>
      </c>
      <c r="N212" s="234">
        <v>0</v>
      </c>
      <c r="O212" s="234">
        <f>ROUND(E212*N212,2)</f>
        <v>0</v>
      </c>
      <c r="P212" s="234">
        <v>0</v>
      </c>
      <c r="Q212" s="234">
        <f>ROUND(E212*P212,2)</f>
        <v>0</v>
      </c>
      <c r="R212" s="234" t="s">
        <v>460</v>
      </c>
      <c r="S212" s="234" t="s">
        <v>127</v>
      </c>
      <c r="T212" s="235" t="s">
        <v>127</v>
      </c>
      <c r="U212" s="219">
        <v>0.752</v>
      </c>
      <c r="V212" s="219">
        <f>ROUND(E212*U212,2)</f>
        <v>3.77</v>
      </c>
      <c r="W212" s="219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128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49" t="s">
        <v>461</v>
      </c>
      <c r="D213" s="236"/>
      <c r="E213" s="236"/>
      <c r="F213" s="236"/>
      <c r="G213" s="236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130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44" t="str">
        <f>C213</f>
        <v>nebo vybouraných hmot nošením nebo přehazováním k místu nakládky přístupnému normálním dopravním prostředkům do 10 m,</v>
      </c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29">
        <v>136</v>
      </c>
      <c r="B214" s="230" t="s">
        <v>462</v>
      </c>
      <c r="C214" s="248" t="s">
        <v>463</v>
      </c>
      <c r="D214" s="231" t="s">
        <v>190</v>
      </c>
      <c r="E214" s="232">
        <v>40.153760000000005</v>
      </c>
      <c r="F214" s="233"/>
      <c r="G214" s="234">
        <f>ROUND(E214*F214,2)</f>
        <v>0</v>
      </c>
      <c r="H214" s="233"/>
      <c r="I214" s="234">
        <f>ROUND(E214*H214,2)</f>
        <v>0</v>
      </c>
      <c r="J214" s="233"/>
      <c r="K214" s="234">
        <f>ROUND(E214*J214,2)</f>
        <v>0</v>
      </c>
      <c r="L214" s="234">
        <v>21</v>
      </c>
      <c r="M214" s="234">
        <f>G214*(1+L214/100)</f>
        <v>0</v>
      </c>
      <c r="N214" s="234">
        <v>0</v>
      </c>
      <c r="O214" s="234">
        <f>ROUND(E214*N214,2)</f>
        <v>0</v>
      </c>
      <c r="P214" s="234">
        <v>0</v>
      </c>
      <c r="Q214" s="234">
        <f>ROUND(E214*P214,2)</f>
        <v>0</v>
      </c>
      <c r="R214" s="234" t="s">
        <v>460</v>
      </c>
      <c r="S214" s="234" t="s">
        <v>127</v>
      </c>
      <c r="T214" s="235" t="s">
        <v>127</v>
      </c>
      <c r="U214" s="219">
        <v>0.36000000000000004</v>
      </c>
      <c r="V214" s="219">
        <f>ROUND(E214*U214,2)</f>
        <v>14.46</v>
      </c>
      <c r="W214" s="219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128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49" t="s">
        <v>461</v>
      </c>
      <c r="D215" s="236"/>
      <c r="E215" s="236"/>
      <c r="F215" s="236"/>
      <c r="G215" s="236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130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44" t="str">
        <f>C215</f>
        <v>nebo vybouraných hmot nošením nebo přehazováním k místu nakládky přístupnému normálním dopravním prostředkům do 10 m,</v>
      </c>
      <c r="BB215" s="210"/>
      <c r="BC215" s="210"/>
      <c r="BD215" s="210"/>
      <c r="BE215" s="210"/>
      <c r="BF215" s="210"/>
      <c r="BG215" s="210"/>
      <c r="BH215" s="210"/>
    </row>
    <row r="216" spans="1:60" x14ac:dyDescent="0.2">
      <c r="A216" s="5"/>
      <c r="B216" s="6"/>
      <c r="C216" s="253"/>
      <c r="D216" s="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AE216">
        <v>15</v>
      </c>
      <c r="AF216">
        <v>21</v>
      </c>
    </row>
    <row r="217" spans="1:60" x14ac:dyDescent="0.2">
      <c r="A217" s="213"/>
      <c r="B217" s="214" t="s">
        <v>29</v>
      </c>
      <c r="C217" s="254"/>
      <c r="D217" s="215"/>
      <c r="E217" s="216"/>
      <c r="F217" s="216"/>
      <c r="G217" s="246">
        <f>G8+G13+G29+G32+G39+G50+G52+G73+G97+G129+G133+G137+G152+G158+G173+G177+G182+G184+G206</f>
        <v>0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AE217">
        <f>SUMIF(L7:L215,AE216,G7:G215)</f>
        <v>0</v>
      </c>
      <c r="AF217">
        <f>SUMIF(L7:L215,AF216,G7:G215)</f>
        <v>0</v>
      </c>
      <c r="AG217" t="s">
        <v>464</v>
      </c>
    </row>
    <row r="218" spans="1:60" x14ac:dyDescent="0.2">
      <c r="C218" s="255"/>
      <c r="D218" s="194"/>
      <c r="AG218" t="s">
        <v>465</v>
      </c>
    </row>
    <row r="219" spans="1:60" x14ac:dyDescent="0.2">
      <c r="D219" s="194"/>
    </row>
    <row r="220" spans="1:60" x14ac:dyDescent="0.2">
      <c r="D220" s="194"/>
    </row>
    <row r="221" spans="1:60" x14ac:dyDescent="0.2">
      <c r="D221" s="194"/>
    </row>
    <row r="222" spans="1:60" x14ac:dyDescent="0.2">
      <c r="D222" s="194"/>
    </row>
    <row r="223" spans="1:60" x14ac:dyDescent="0.2">
      <c r="D223" s="194"/>
    </row>
    <row r="224" spans="1:60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sheetProtection algorithmName="SHA-512" hashValue="Ybclzn5QYFyyuM1kRme4HkCmKonNOmsiA+mz/HhRDkYTj7EGvX/LTJUHlhOnw8rl7jcoXdip/JUCgriW24dGvA==" saltValue="NVHXGCQeQgLe5axeJJw3iQ==" spinCount="100000" sheet="1"/>
  <mergeCells count="32">
    <mergeCell ref="C213:G213"/>
    <mergeCell ref="C215:G215"/>
    <mergeCell ref="C128:G128"/>
    <mergeCell ref="C132:G132"/>
    <mergeCell ref="C151:G151"/>
    <mergeCell ref="C157:G157"/>
    <mergeCell ref="C168:G168"/>
    <mergeCell ref="C175:G175"/>
    <mergeCell ref="C66:G66"/>
    <mergeCell ref="C72:G72"/>
    <mergeCell ref="C76:G76"/>
    <mergeCell ref="C78:G78"/>
    <mergeCell ref="C80:G80"/>
    <mergeCell ref="C96:G96"/>
    <mergeCell ref="C54:G54"/>
    <mergeCell ref="C56:G56"/>
    <mergeCell ref="C58:G58"/>
    <mergeCell ref="C60:G60"/>
    <mergeCell ref="C62:G62"/>
    <mergeCell ref="C64:G64"/>
    <mergeCell ref="C17:G17"/>
    <mergeCell ref="C22:G22"/>
    <mergeCell ref="C24:G24"/>
    <mergeCell ref="C41:G41"/>
    <mergeCell ref="C46:G46"/>
    <mergeCell ref="C48:G48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lukas.doubek</dc:creator>
  <cp:lastModifiedBy>lukas.doubek</cp:lastModifiedBy>
  <cp:lastPrinted>2014-02-28T09:52:57Z</cp:lastPrinted>
  <dcterms:created xsi:type="dcterms:W3CDTF">2009-04-08T07:15:50Z</dcterms:created>
  <dcterms:modified xsi:type="dcterms:W3CDTF">2020-11-03T13:58:55Z</dcterms:modified>
</cp:coreProperties>
</file>