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Zpevněné plochy,..." sheetId="2" r:id="rId2"/>
    <sheet name="SO 301 - Splašková kanliz..." sheetId="3" r:id="rId3"/>
    <sheet name="SO 401 - Osvětlení, elekt..." sheetId="4" r:id="rId4"/>
    <sheet name="SO 701 - Modulární typové..." sheetId="5" r:id="rId5"/>
    <sheet name="SO 801 - Vegetační úpravy..." sheetId="6" r:id="rId6"/>
  </sheets>
  <definedNames>
    <definedName name="_xlnm.Print_Area" localSheetId="0">'Rekapitulace stavby'!$D$4:$AO$36,'Rekapitulace stavby'!$C$42:$AQ$60</definedName>
    <definedName name="_xlnm._FilterDatabase" localSheetId="1" hidden="1">'SO 101 - Zpevněné plochy,...'!$C$85:$K$173</definedName>
    <definedName name="_xlnm.Print_Area" localSheetId="1">'SO 101 - Zpevněné plochy,...'!$C$4:$J$39,'SO 101 - Zpevněné plochy,...'!$C$73:$K$173</definedName>
    <definedName name="_xlnm._FilterDatabase" localSheetId="2" hidden="1">'SO 301 - Splašková kanliz...'!$C$83:$K$194</definedName>
    <definedName name="_xlnm.Print_Area" localSheetId="2">'SO 301 - Splašková kanliz...'!$C$4:$J$39,'SO 301 - Splašková kanliz...'!$C$71:$K$194</definedName>
    <definedName name="_xlnm._FilterDatabase" localSheetId="3" hidden="1">'SO 401 - Osvětlení, elekt...'!$C$92:$K$288</definedName>
    <definedName name="_xlnm.Print_Area" localSheetId="3">'SO 401 - Osvětlení, elekt...'!$C$4:$J$39,'SO 401 - Osvětlení, elekt...'!$C$80:$K$288</definedName>
    <definedName name="_xlnm._FilterDatabase" localSheetId="4" hidden="1">'SO 701 - Modulární typové...'!$C$80:$K$86</definedName>
    <definedName name="_xlnm.Print_Area" localSheetId="4">'SO 701 - Modulární typové...'!$C$4:$J$39,'SO 701 - Modulární typové...'!$C$68:$K$86</definedName>
    <definedName name="_xlnm._FilterDatabase" localSheetId="5" hidden="1">'SO 801 - Vegetační úpravy...'!$C$84:$K$128</definedName>
    <definedName name="_xlnm.Print_Area" localSheetId="5">'SO 801 - Vegetační úpravy...'!$C$4:$J$39,'SO 801 - Vegetační úpravy...'!$C$72:$K$128</definedName>
    <definedName name="_xlnm.Print_Titles" localSheetId="0">'Rekapitulace stavby'!$52:$52</definedName>
    <definedName name="_xlnm.Print_Titles" localSheetId="2">'SO 301 - Splašková kanliz...'!$83:$83</definedName>
    <definedName name="_xlnm.Print_Titles" localSheetId="4">'SO 701 - Modulární typové...'!$80:$80</definedName>
    <definedName name="_xlnm.Print_Titles" localSheetId="5">'SO 801 - Vegetační úpravy...'!$84:$84</definedName>
  </definedNames>
  <calcPr fullCalcOnLoad="1"/>
</workbook>
</file>

<file path=xl/sharedStrings.xml><?xml version="1.0" encoding="utf-8"?>
<sst xmlns="http://schemas.openxmlformats.org/spreadsheetml/2006/main" count="6356" uniqueCount="1071">
  <si>
    <t>Export Komplet</t>
  </si>
  <si>
    <t>VZ</t>
  </si>
  <si>
    <t>2.0</t>
  </si>
  <si>
    <t>ZAMOK</t>
  </si>
  <si>
    <t>False</t>
  </si>
  <si>
    <t>{0322b619-4605-4dd6-a8d2-5289cd951a56}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</si>
  <si>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</si>
  <si>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</si>
  <si>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</si>
  <si>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</si>
  <si>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</si>
  <si>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</si>
  <si>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</si>
  <si>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</si>
  <si>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2019_11/28_Etapa_I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</si>
  <si>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</si>
  <si>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</si>
  <si>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autokempu Primátor_Etapa I</t>
  </si>
  <si>
    <t>KSO:</t>
  </si>
  <si>
    <t/>
  </si>
  <si>
    <t>CC-CZ:</t>
  </si>
  <si>
    <t>Místo:</t>
  </si>
  <si>
    <t>Litomyšl</t>
  </si>
  <si>
    <t>Datum:</t>
  </si>
  <si>
    <t>15. 12. 2019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</si>
  <si>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</si>
  <si>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</si>
  <si>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</si>
  <si>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</si>
  <si>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</si>
  <si>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</si>
  <si>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</si>
  <si>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</si>
  <si>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</si>
  <si>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</si>
  <si>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František Májek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</si>
  <si>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</si>
  <si>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</si>
  <si>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</si>
  <si>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</si>
  <si>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</si>
  <si>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</si>
  <si>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</si>
  <si>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</si>
  <si>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</si>
  <si>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</si>
  <si>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</si>
  <si>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</si>
  <si>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</si>
  <si>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</si>
  <si>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</si>
  <si>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</si>
  <si>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</si>
  <si>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</si>
  <si>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</si>
  <si>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</si>
  <si>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</si>
  <si>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</si>
  <si>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</si>
  <si>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</si>
  <si>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</si>
  <si>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</si>
  <si>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</si>
  <si>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</si>
  <si>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</si>
  <si>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</si>
  <si>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</si>
  <si>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</si>
  <si>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</si>
  <si>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</si>
  <si>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</si>
  <si>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</si>
  <si>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</si>
  <si>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</si>
  <si>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</si>
  <si>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</si>
  <si>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</si>
  <si>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</si>
  <si>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Zpevněné plochy, terénní úpravy</t>
  </si>
  <si>
    <t>STA</t>
  </si>
  <si>
    <t>1</t>
  </si>
  <si>
    <t>{b9b3943c-88bb-4c8e-93f8-cedb0a05b228}</t>
  </si>
  <si>
    <t>2</t>
  </si>
  <si>
    <t>SO 301</t>
  </si>
  <si>
    <t>Splašková kanlizce, vodovod</t>
  </si>
  <si>
    <t>{012624f8-ad95-469f-9713-daa6360aec0b}</t>
  </si>
  <si>
    <t>SO 401</t>
  </si>
  <si>
    <t>Osvětlení, elektro silnoproud</t>
  </si>
  <si>
    <t>{ffc90aea-d37e-4289-b4df-efb75ec25fd2}</t>
  </si>
  <si>
    <t>SO 701</t>
  </si>
  <si>
    <t>Modulární typové objekty</t>
  </si>
  <si>
    <t>{661a040e-befb-42c4-9db9-e956d89d2a2b}</t>
  </si>
  <si>
    <t>SO 801</t>
  </si>
  <si>
    <t>Vegetační úpravy, oplocení</t>
  </si>
  <si>
    <t>{6ec8577d-c174-4aa7-94bb-dd103cf591c8}</t>
  </si>
  <si>
    <t>KRYCÍ LIST SOUPISU PRACÍ</t>
  </si>
  <si>
    <t>Objekt:</t>
  </si>
  <si>
    <t>SO 101 - Zpevněné plochy, terénní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</si>
  <si>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</si>
  <si>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</si>
  <si>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</si>
  <si>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</si>
  <si>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</si>
  <si>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</si>
  <si>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</si>
  <si>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</si>
  <si>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</si>
  <si>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</si>
  <si>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</si>
  <si>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</si>
  <si>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</si>
  <si>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</si>
  <si>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</si>
  <si>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</si>
  <si>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</si>
  <si>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</si>
  <si>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</si>
  <si>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</si>
  <si>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</si>
  <si>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</si>
  <si>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</si>
  <si>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</si>
  <si>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</si>
  <si>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</si>
  <si>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</si>
  <si>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</si>
  <si>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</si>
  <si>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</si>
  <si>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</si>
  <si>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m2</t>
  </si>
  <si>
    <t>CS ÚRS 2019 02</t>
  </si>
  <si>
    <t>4</t>
  </si>
  <si>
    <t>1122646976</t>
  </si>
  <si>
    <t>VV</t>
  </si>
  <si>
    <t>305 "pod S4"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</si>
  <si>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</si>
  <si>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</si>
  <si>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574944215</t>
  </si>
  <si>
    <t>150 "část S4"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</si>
  <si>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</si>
  <si>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</si>
  <si>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</si>
  <si>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1881294705</t>
  </si>
  <si>
    <t>(3431-248)*0,15 "celková plocha pro zpevněné plochy S1,S2,S4"</t>
  </si>
  <si>
    <t>(860+641)*0,15 "úprava plochy pro stany"</t>
  </si>
  <si>
    <t>Součet</t>
  </si>
  <si>
    <t>5</t>
  </si>
  <si>
    <t>122101101</t>
  </si>
  <si>
    <t>Odkopávky a prokopávky nezapažené s přehozením výkopku na vzdálenost do 3 m nebo s naložením na dopravní prostředek v horninách tř. 1 a 2 do 100 m3</t>
  </si>
  <si>
    <t>890043468</t>
  </si>
  <si>
    <t>(3431-248)*0,15 + 1501*0,15 "podorničí"</t>
  </si>
  <si>
    <t>6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</si>
  <si>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</si>
  <si>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</si>
  <si>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1333578416</t>
  </si>
  <si>
    <t>165+214+109</t>
  </si>
  <si>
    <t>7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</si>
  <si>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</si>
  <si>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</si>
  <si>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105570559</t>
  </si>
  <si>
    <t>555/2</t>
  </si>
  <si>
    <t>8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</si>
  <si>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</si>
  <si>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</si>
  <si>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-1951987236</t>
  </si>
  <si>
    <t>555 "přesun výkopů do násypů"</t>
  </si>
  <si>
    <t>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</si>
  <si>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</si>
  <si>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</si>
  <si>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-1171453710</t>
  </si>
  <si>
    <t>740-38 "zbytek podorničí na skládku města"</t>
  </si>
  <si>
    <t>10</t>
  </si>
  <si>
    <t>167101101</t>
  </si>
  <si>
    <t>Nakládání, skládání a překládání neulehlého výkopku nebo sypaniny nakládání, množství do 100 m3, z hornin tř. 1 až 4</t>
  </si>
  <si>
    <t>91615880</t>
  </si>
  <si>
    <t>740-38 "ornice na rozprostření po areálu , ohumusování"</t>
  </si>
  <si>
    <t>755-555 "podorničí do násypů"</t>
  </si>
  <si>
    <t>702-200 "odvoz podorničí"</t>
  </si>
  <si>
    <t>11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</si>
  <si>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</si>
  <si>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</si>
  <si>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-388095876</t>
  </si>
  <si>
    <t>255"výkopy a podklady z S4"</t>
  </si>
  <si>
    <t>12</t>
  </si>
  <si>
    <t>171201201</t>
  </si>
  <si>
    <t>Uložení sypaniny na skládky</t>
  </si>
  <si>
    <t>-1852401758</t>
  </si>
  <si>
    <t>740-38 "na skládku města bez poplatku"</t>
  </si>
  <si>
    <t>13</t>
  </si>
  <si>
    <t>181102302</t>
  </si>
  <si>
    <t>Úprava pláně na stavbách dálnic strojně v zářezech mimo skalních se zhutněním</t>
  </si>
  <si>
    <t>1606501685</t>
  </si>
  <si>
    <t>(356+970+305)*1,05 "S1+S2+S4"</t>
  </si>
  <si>
    <t>14</t>
  </si>
  <si>
    <t>181301103</t>
  </si>
  <si>
    <t>Rozprostření a urovnání ornice v rovině nebo ve svahu sklonu do 1:5 při souvislé ploše do 500 m2, tl. vrstvy přes 150 do 200 mm</t>
  </si>
  <si>
    <t>537865735</t>
  </si>
  <si>
    <t>1500</t>
  </si>
  <si>
    <t>181411132</t>
  </si>
  <si>
    <t>Založení trávníku na půdě předem připravené plochy do 1000 m2 výsevem včetně utažení parkového na svahu přes 1:5 do 1:2</t>
  </si>
  <si>
    <t>-1231290813</t>
  </si>
  <si>
    <t>16</t>
  </si>
  <si>
    <t>M</t>
  </si>
  <si>
    <t>00572470</t>
  </si>
  <si>
    <t>osivo směs travní univerzál</t>
  </si>
  <si>
    <t>kg</t>
  </si>
  <si>
    <t>133672310</t>
  </si>
  <si>
    <t>1500*0,03</t>
  </si>
  <si>
    <t>Komunikace pozemní</t>
  </si>
  <si>
    <t>17</t>
  </si>
  <si>
    <t>564851111</t>
  </si>
  <si>
    <t>Podklad ze štěrkodrti ŠD s rozprostřením a zhutněním, po zhutnění tl. 150 mm</t>
  </si>
  <si>
    <t>1221041556</t>
  </si>
  <si>
    <t>400 "pod S1"</t>
  </si>
  <si>
    <t>18</t>
  </si>
  <si>
    <t>564861111</t>
  </si>
  <si>
    <t>Podklad ze štěrkodrti ŠD s rozprostřením a zhutněním, po zhutnění tl. 200 mm</t>
  </si>
  <si>
    <t>2112287736</t>
  </si>
  <si>
    <t>1050+330 "pod S2 a S4""</t>
  </si>
  <si>
    <t>20</t>
  </si>
  <si>
    <t>564952114</t>
  </si>
  <si>
    <t>Podklad z mechanicky zpevněného kameniva MZK (minerální beton) s rozprostřením a s hutněním, po zhutnění tl. 180 mm</t>
  </si>
  <si>
    <t>1384358349</t>
  </si>
  <si>
    <t>1000 "pod S2 mlat"</t>
  </si>
  <si>
    <t>567122114</t>
  </si>
  <si>
    <t>Podklad ze směsi stmelené cementem SC bez dilatačních spár, s rozprostřením a zhutněním SC C 8/10 (KSC I), po zhutnění tl. 150 mm</t>
  </si>
  <si>
    <t>-42864167</t>
  </si>
  <si>
    <t>380 "pod S1 asfalt"</t>
  </si>
  <si>
    <t>22</t>
  </si>
  <si>
    <t>569903311</t>
  </si>
  <si>
    <t>Zřízení zemních krajnic z hornin jakékoliv třídy se zhutněním</t>
  </si>
  <si>
    <t>766318448</t>
  </si>
  <si>
    <t>185*0,5*0,15</t>
  </si>
  <si>
    <t>23</t>
  </si>
  <si>
    <t>573211111</t>
  </si>
  <si>
    <t>Postřik spojovací PS bez posypu kamenivem z asfaltu silničního, v množství 0,60 kg/m2</t>
  </si>
  <si>
    <t>1334525211</t>
  </si>
  <si>
    <t>360 "mezi ACL 16 a ACO 11"</t>
  </si>
  <si>
    <t>24</t>
  </si>
  <si>
    <t>577144111</t>
  </si>
  <si>
    <t>Asfaltový beton vrstva obrusná ACO 11 (ABS) s rozprostřením a se zhutněním z nemodifikovaného asfaltu v pruhu šířky do 3 m tř. I, po zhutnění tl. 50 mm</t>
  </si>
  <si>
    <t>1773294942</t>
  </si>
  <si>
    <t>356</t>
  </si>
  <si>
    <t>25</t>
  </si>
  <si>
    <t>577145112</t>
  </si>
  <si>
    <t>Asfaltový beton vrstva ložní ACL 16 (ABH) s rozprostřením a zhutněním z nemodifikovaného asfaltu v pruhu šířky do 3 m, po zhutnění tl. 50 mm</t>
  </si>
  <si>
    <t>-1198060964</t>
  </si>
  <si>
    <t>356*1,03</t>
  </si>
  <si>
    <t>26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</si>
  <si>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</si>
  <si>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</si>
  <si>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1930286149</t>
  </si>
  <si>
    <t>305-518*0,2 "plocha pod S4 po odečtení dvojlinky z kostek 10"</t>
  </si>
  <si>
    <t>27</t>
  </si>
  <si>
    <t>58381007</t>
  </si>
  <si>
    <t>kostka dlažební žula drobná 8/10</t>
  </si>
  <si>
    <t>1286898259</t>
  </si>
  <si>
    <t>226,648112294288*1,02 'Přepočtené koeficientem množství</t>
  </si>
  <si>
    <t>28</t>
  </si>
  <si>
    <t>597661111</t>
  </si>
  <si>
    <t>Rigol dlážděný do lože z betonu prostého tl. 100 mm, s vyplněním a zatřením spár cementovou maltou z dlažebních kostek drobných</t>
  </si>
  <si>
    <t>-1747839479</t>
  </si>
  <si>
    <t>120*0,3 "rigol z kostek 10/10"</t>
  </si>
  <si>
    <t>29</t>
  </si>
  <si>
    <t>R01</t>
  </si>
  <si>
    <t>Zřízení hlinotopísčité vrstvy z lomových vysívek tl. 40 mm prováděné ve dvou vrstvách s vlhčením a řádným zhutněním. Jedná se konečnou úpravu mlatové cesty</t>
  </si>
  <si>
    <t>-1444306159</t>
  </si>
  <si>
    <t>970 "skladba S3"</t>
  </si>
  <si>
    <t>30</t>
  </si>
  <si>
    <t>R02</t>
  </si>
  <si>
    <t>Osazení plastového neviditelného obrubníku Guttagarden kolem mlatových úprav (S3) do pískového lože tl. 40 mm s dodáním materiálu a jeho upevněním</t>
  </si>
  <si>
    <t>-153578624</t>
  </si>
  <si>
    <t>540</t>
  </si>
  <si>
    <t>Trubní vedení</t>
  </si>
  <si>
    <t>31</t>
  </si>
  <si>
    <t>899331111</t>
  </si>
  <si>
    <t>Výšková úprava uličního vstupu nebo vpusti do 200 mm zvýšením poklopu</t>
  </si>
  <si>
    <t>kus</t>
  </si>
  <si>
    <t>489491612</t>
  </si>
  <si>
    <t>Ostatní konstrukce a práce, bourání</t>
  </si>
  <si>
    <t>32</t>
  </si>
  <si>
    <t>916111122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</si>
  <si>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</si>
  <si>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>m</t>
  </si>
  <si>
    <t>-1629268499</t>
  </si>
  <si>
    <t>125 "kolem S4"</t>
  </si>
  <si>
    <t>33</t>
  </si>
  <si>
    <t>916111123</t>
  </si>
  <si>
    <t>Osazení silniční obruby z dlažebních kostek v jedné řadě s ložem tl. přes 50 do 100 mm, s vyplněním a zatřením spár cementovou maltou z drobných kostek s boční opěrou z betonu prostého tř. C 12/15, do lože z betonu prostého téže značky</t>
  </si>
  <si>
    <t>174721628</t>
  </si>
  <si>
    <t>34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</si>
  <si>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</si>
  <si>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</si>
  <si>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-631728082</t>
  </si>
  <si>
    <t>50 "kolem S4"</t>
  </si>
  <si>
    <t>35</t>
  </si>
  <si>
    <t>919726121.MTM</t>
  </si>
  <si>
    <t>Geotextilie pro ochranu, separaci a filtraci netkaná měrná hmotnost do 200 g/m2 GEOFILTEX 63</t>
  </si>
  <si>
    <t>1654399302</t>
  </si>
  <si>
    <t>400+1000+300 "pod S1,S2,S4"</t>
  </si>
  <si>
    <t>36</t>
  </si>
  <si>
    <t>919735111</t>
  </si>
  <si>
    <t>Řezání stávajícího živičného krytu nebo podkladu hloubky do 50 mm</t>
  </si>
  <si>
    <t>1117079986</t>
  </si>
  <si>
    <t>997</t>
  </si>
  <si>
    <t>Přesun sutě</t>
  </si>
  <si>
    <t>37</t>
  </si>
  <si>
    <t>997221551</t>
  </si>
  <si>
    <t>Vodorovná doprava suti bez naložení, ale se složením a s hrubým urovnáním ze sypkých materiálů, na vzdálenost do 1 km</t>
  </si>
  <si>
    <t>t</t>
  </si>
  <si>
    <t>728171168</t>
  </si>
  <si>
    <t>15 "odpočet sutě z asfaltu"</t>
  </si>
  <si>
    <t>38</t>
  </si>
  <si>
    <t>997221559</t>
  </si>
  <si>
    <t>Vodorovná doprava suti bez naložení, ale se složením a s hrubým urovnáním Příplatek k ceně za každý další i započatý 1 km přes 1 km</t>
  </si>
  <si>
    <t>-1832920876</t>
  </si>
  <si>
    <t>15*4</t>
  </si>
  <si>
    <t>39</t>
  </si>
  <si>
    <t>997221845</t>
  </si>
  <si>
    <t>Poplatek za uložení stavebního odpadu na skládce (skládkovné) asfaltového bez obsahu dehtu zatříděného do Katalogu odpadů pod kódem 170 302</t>
  </si>
  <si>
    <t>561092677</t>
  </si>
  <si>
    <t>60</t>
  </si>
  <si>
    <t>998</t>
  </si>
  <si>
    <t>Přesun hmot</t>
  </si>
  <si>
    <t>41</t>
  </si>
  <si>
    <t>998223011</t>
  </si>
  <si>
    <t>Přesun hmot pro pozemní komunikace s krytem dlážděným dopravní vzdálenost do 200 m jakékoliv délky objektu</t>
  </si>
  <si>
    <t>796417602</t>
  </si>
  <si>
    <t>SO 301 - Splašková kanlizce, vodovod</t>
  </si>
  <si>
    <t>D1 - Práce a dodávky HSV</t>
  </si>
  <si>
    <t>M - Práce a dodávky M</t>
  </si>
  <si>
    <t xml:space="preserve">    23-M - Montáže potrubí-voda</t>
  </si>
  <si>
    <t>D1</t>
  </si>
  <si>
    <t>50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</si>
  <si>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</si>
  <si>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</si>
  <si>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-610765897</t>
  </si>
  <si>
    <t>"kanalizace + voda"(4+4)*1,2</t>
  </si>
  <si>
    <t>"voda"(5)*0,8</t>
  </si>
  <si>
    <t>49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</si>
  <si>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</si>
  <si>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</si>
  <si>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1311100835</t>
  </si>
  <si>
    <t>51</t>
  </si>
  <si>
    <t>151101101</t>
  </si>
  <si>
    <t>Zřízení pažení a rozepření stěn rýh pro podzemní vedení pro všechny šířky rýhy příložné pro jakoukoliv mezerovitost, hloubky do 2 m</t>
  </si>
  <si>
    <t>122669810</t>
  </si>
  <si>
    <t xml:space="preserve">"výkop kanalizace + vody - 30%" (120*0,3)*1,6*2   </t>
  </si>
  <si>
    <t>52</t>
  </si>
  <si>
    <t>151101111</t>
  </si>
  <si>
    <t>Odstranění pažení a rozepření stěn rýh pro podzemní vedení s uložením materiálu na vzdálenost do 3 m od kraje výkopu příložné, hloubky do 2 m</t>
  </si>
  <si>
    <t>1310214615</t>
  </si>
  <si>
    <t>132201201</t>
  </si>
  <si>
    <t>Hloubení zapažených i nezapažených rýh šířky přes 600 do 2 000 mm s urovnáním dna do předepsaného profilu a spádu v hornině tř. 3 do 100 m3</t>
  </si>
  <si>
    <t>-1303926631</t>
  </si>
  <si>
    <t>"rýha pro vodovod+kanlizaci v rostlém terénu" (16+108)*1,6+1</t>
  </si>
  <si>
    <t>"rýha pro vodovod +kanalizaci v silnici" (4+4)*1,6+1</t>
  </si>
  <si>
    <t>"rýha pro vodovod v rostlém terénu" (30+52)*1,5*0,6</t>
  </si>
  <si>
    <t>"rýha pro vodovod v silnici" (5)*1,5*0,6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</si>
  <si>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</si>
  <si>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</si>
  <si>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-622265584</t>
  </si>
  <si>
    <t>291,5</t>
  </si>
  <si>
    <t>3</t>
  </si>
  <si>
    <t>133201101</t>
  </si>
  <si>
    <t>Hloubení zapažených i nezapažených šachet s případným nutným přemístěním výkopku ve výkopišti v hornině tř. 3 do 100 m3</t>
  </si>
  <si>
    <t>-101736227</t>
  </si>
  <si>
    <t>"kanlizační šachta DN100" 2*2*1,6*5</t>
  </si>
  <si>
    <t>"plastová šachta kanlizační DN 425" 1*1*1,2*10</t>
  </si>
  <si>
    <t>"plastová šachta vodovodní DN600" 1*1*1,2*10</t>
  </si>
  <si>
    <t>"vodoměrná šachta " 3*2*1,5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</si>
  <si>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</si>
  <si>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</si>
  <si>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-1101122344</t>
  </si>
  <si>
    <t>291,5+65</t>
  </si>
  <si>
    <t>57</t>
  </si>
  <si>
    <t>-1630553764</t>
  </si>
  <si>
    <t>174101101</t>
  </si>
  <si>
    <t>Zásyp sypaninou z jakékoliv horniny s uložením výkopku ve vrstvách se zhutněním jam, šachet, rýh nebo kolem objektů v těchto vykopávkách</t>
  </si>
  <si>
    <t>-2034057322</t>
  </si>
  <si>
    <t>"kanlizační šachta DN100" 2*2*1,3*5</t>
  </si>
  <si>
    <t>"plastová šachta kanlizační DN 425" 1*1*0,9*10</t>
  </si>
  <si>
    <t>"plastová šachta vodovodní DN600" 1*1*0,9*10</t>
  </si>
  <si>
    <t>"zasyp potubí K+V v rostlem terénu" (16+108)*1*1,3</t>
  </si>
  <si>
    <t>"zasyp potubí V v rostlem terénu" (30+52)*0,6*1,2</t>
  </si>
  <si>
    <t>"zasyp potubí K+V ve vozovce" (4+4+5)*1*0,9</t>
  </si>
  <si>
    <t>"plastová šachta kanlizační DN 425" 1*0,5*1,5</t>
  </si>
  <si>
    <t>175101209</t>
  </si>
  <si>
    <t>Obsypání objektů nad přilehlým původním terénem sypaninou z vhodných hornin 1 až 4 nebo materiálem uloženým ve vzdálenosti do 3 m od vnějšího kraje objektu pro jakoukoliv míru zhutnění Příplatek k ceně za prohození sypaniny sítem</t>
  </si>
  <si>
    <t>-1432247150</t>
  </si>
  <si>
    <t>55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</si>
  <si>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</si>
  <si>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</si>
  <si>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-588087484</t>
  </si>
  <si>
    <t>"kanalizace+vodovod" (16+108+4+4)*1*0,3</t>
  </si>
  <si>
    <t>"vodovod" (30+52+5)*0,6*0,3</t>
  </si>
  <si>
    <t>566901243</t>
  </si>
  <si>
    <t>Vyspravení podkladu po překopech inženýrských sítí plochy přes 15 m2 s rozprostřením a zhutněním kamenivem hrubým drceným tl. 200 mm</t>
  </si>
  <si>
    <t>1384702113</t>
  </si>
  <si>
    <t>(4+4+5)*1</t>
  </si>
  <si>
    <t>566901262</t>
  </si>
  <si>
    <t>Vyspravení podkladu po překopech inženýrských sítí plochy přes 15 m2 s rozprostřením a zhutněním obalovaným kamenivem ACP (OK) tl. 150 mm</t>
  </si>
  <si>
    <t>1387092637</t>
  </si>
  <si>
    <t>(4+4+5)*1,2</t>
  </si>
  <si>
    <t>-992612871</t>
  </si>
  <si>
    <t>56</t>
  </si>
  <si>
    <t>899722114</t>
  </si>
  <si>
    <t>Krytí potrubí z plastů výstražnou fólií z PVC šířky 40 cm</t>
  </si>
  <si>
    <t>1973073491</t>
  </si>
  <si>
    <t>R-801101</t>
  </si>
  <si>
    <t>Vyhledávací vodič CYKY pr. 4 mm - přiložen k plastovému potrubí</t>
  </si>
  <si>
    <t>-1185045245</t>
  </si>
  <si>
    <t>"vodič pro vodu" 265</t>
  </si>
  <si>
    <t>59</t>
  </si>
  <si>
    <t>58337310</t>
  </si>
  <si>
    <t>štěrkopísek frakce 0/4</t>
  </si>
  <si>
    <t>616963554</t>
  </si>
  <si>
    <t>"kanalizace+vodovod" (16+108+4+4)*1*0,2*1,7</t>
  </si>
  <si>
    <t>"vodovod" (30+52+5)*0,6*0,2*1,7</t>
  </si>
  <si>
    <t>Práce a dodávky M</t>
  </si>
  <si>
    <t>871275211</t>
  </si>
  <si>
    <t>Kanalizační potrubí z tvrdého PVC v otevřeném výkopu ve sklonu do 20 %, hladkého plnostěnného jednovrstvého, tuhost třídy SN 4 DN 125</t>
  </si>
  <si>
    <t>479346480</t>
  </si>
  <si>
    <t>62</t>
  </si>
  <si>
    <t>871315211</t>
  </si>
  <si>
    <t>Kanalizační potrubí z tvrdého PVC v otevřeném výkopu ve sklonu do 20 %, hladkého plnostěnného jednovrstvého, tuhost třídy SN 4 DN 160</t>
  </si>
  <si>
    <t>691854396</t>
  </si>
  <si>
    <t>53</t>
  </si>
  <si>
    <t>871355221</t>
  </si>
  <si>
    <t>Kanalizační potrubí z tvrdého PVC v otevřeném výkopu ve sklonu do 20 %, hladkého plnostěnného jednovrstvého, tuhost třídy SN 8 DN 200</t>
  </si>
  <si>
    <t>-386609143</t>
  </si>
  <si>
    <t>66</t>
  </si>
  <si>
    <t>19</t>
  </si>
  <si>
    <t>892000012</t>
  </si>
  <si>
    <t>Zaměření trasy potrubí</t>
  </si>
  <si>
    <t>-546354489</t>
  </si>
  <si>
    <t>60+21+66</t>
  </si>
  <si>
    <t>72</t>
  </si>
  <si>
    <t>59224337</t>
  </si>
  <si>
    <t>dno betonové šachty kanalizační přímé 100x60x40 cm</t>
  </si>
  <si>
    <t>-419977505</t>
  </si>
  <si>
    <t>73</t>
  </si>
  <si>
    <t>59224302</t>
  </si>
  <si>
    <t>Skruž betonová šachetní TBS-Q.1 100/100 D100x100x9 cm</t>
  </si>
  <si>
    <t>339347575</t>
  </si>
  <si>
    <t>74</t>
  </si>
  <si>
    <t>59224312</t>
  </si>
  <si>
    <t>kónus šachetní betonový kapsové plastové stupadlo 100x62,5x58 cm</t>
  </si>
  <si>
    <t>1327110766</t>
  </si>
  <si>
    <t>75</t>
  </si>
  <si>
    <t>59224323</t>
  </si>
  <si>
    <t>Prstenec šachetní betonový vyrovnávací TBW-Q.1 63/10 62,5 x 12 x 10 cm</t>
  </si>
  <si>
    <t>-835131027</t>
  </si>
  <si>
    <t>76</t>
  </si>
  <si>
    <t>59224348</t>
  </si>
  <si>
    <t>těsnění elastomerové pro spojení šachetních dílů DN 1000</t>
  </si>
  <si>
    <t>620211500</t>
  </si>
  <si>
    <t>83</t>
  </si>
  <si>
    <t>894411111</t>
  </si>
  <si>
    <t>Zřízení šachet kanalizačních z betonových dílců výšky vstupu do 1,50 m s obložením dna betonem tř. C 25/30, na potrubí DN do 200</t>
  </si>
  <si>
    <t>-1157745359</t>
  </si>
  <si>
    <t>77</t>
  </si>
  <si>
    <t>899103113</t>
  </si>
  <si>
    <t>Osazení poklopů litinových a ocelových bez rámů hmotnosti jednotlivě přes 100 kg do 150 kg</t>
  </si>
  <si>
    <t>-1518973562</t>
  </si>
  <si>
    <t>78</t>
  </si>
  <si>
    <t>55243442</t>
  </si>
  <si>
    <t>Poklop na vstupní šachtu litinový D600 D</t>
  </si>
  <si>
    <t>-224790173</t>
  </si>
  <si>
    <t>85</t>
  </si>
  <si>
    <t>126789366</t>
  </si>
  <si>
    <t>PC1</t>
  </si>
  <si>
    <t>Vytýčení stáv.podzemních sítí</t>
  </si>
  <si>
    <t>kompl</t>
  </si>
  <si>
    <t>-2018456610</t>
  </si>
  <si>
    <t>81</t>
  </si>
  <si>
    <t>894812261</t>
  </si>
  <si>
    <t>Revizní a čistící šachta z polypropylenu PP pro hladké trouby DN 425 poklop litinový (pro třídu zatížení) s teleskopickou rourou (3 t)</t>
  </si>
  <si>
    <t>-300031336</t>
  </si>
  <si>
    <t>82</t>
  </si>
  <si>
    <t>894812241</t>
  </si>
  <si>
    <t>Revizní a čistící šachta z polypropylenu PP pro hladké trouby DN 425 roura šachtová korugovaná teleskopická (včetně těsnění) 375 mm</t>
  </si>
  <si>
    <t>-1700367185</t>
  </si>
  <si>
    <t>80</t>
  </si>
  <si>
    <t>894812231</t>
  </si>
  <si>
    <t>Revizní a čistící šachta z polypropylenu PP pro hladké trouby DN 425 roura šachtová korugovaná bez hrdla, světlé hloubky 1500 mm</t>
  </si>
  <si>
    <t>1563798742</t>
  </si>
  <si>
    <t>79</t>
  </si>
  <si>
    <t>28661424R</t>
  </si>
  <si>
    <t>dno šachtové z PP DN 425 pro trubní vedení z PVC dle PD</t>
  </si>
  <si>
    <t>-1236268173</t>
  </si>
  <si>
    <t>86</t>
  </si>
  <si>
    <t>EKOPce.1</t>
  </si>
  <si>
    <t xml:space="preserve">Vodoměrná šachta 2000/1500/1500 včetně vystrojení vodoměru a vodovodních tvarovek dle PD </t>
  </si>
  <si>
    <t>866441218</t>
  </si>
  <si>
    <t>23-M</t>
  </si>
  <si>
    <t>Montáže potrubí-voda</t>
  </si>
  <si>
    <t>69</t>
  </si>
  <si>
    <t>722263102</t>
  </si>
  <si>
    <t>Vodoměry pro vodu do 100°C přírubové šroubové do všech poloh DN 80</t>
  </si>
  <si>
    <t>1522986928</t>
  </si>
  <si>
    <t>871211121.4</t>
  </si>
  <si>
    <t>Montáž potrubí z trubek z tlakového polyetylénu otevřený výkop svařovaných vnější průměr 63</t>
  </si>
  <si>
    <t>829567071</t>
  </si>
  <si>
    <t>65+198+2</t>
  </si>
  <si>
    <t>64</t>
  </si>
  <si>
    <t>28613110</t>
  </si>
  <si>
    <t>potrubí vodovodní PE100 PN 16 SDR11 6m 100m 32x3,0mm</t>
  </si>
  <si>
    <t>-1810297913</t>
  </si>
  <si>
    <t>65</t>
  </si>
  <si>
    <t>28613127</t>
  </si>
  <si>
    <t>potrubí vodovodní PE100 PN 10 SDR17 6m 100m 63x3,8mm</t>
  </si>
  <si>
    <t>1812443836</t>
  </si>
  <si>
    <t>198</t>
  </si>
  <si>
    <t>28613111</t>
  </si>
  <si>
    <t>potrubí vodovodní PE100 PN 16 SDR11 6m 100m 40x3,7mm</t>
  </si>
  <si>
    <t>1946585622</t>
  </si>
  <si>
    <t>877181121</t>
  </si>
  <si>
    <t>Montáž elektrotvarovek na potrubí z trubek z tlakového PE otevřený výkop</t>
  </si>
  <si>
    <t>1137234642</t>
  </si>
  <si>
    <t>84</t>
  </si>
  <si>
    <t>28614958</t>
  </si>
  <si>
    <t>elektrotvarovka T-kus rovnoramenný PE 100 PN 16 D 63mm</t>
  </si>
  <si>
    <t>167554279</t>
  </si>
  <si>
    <t>892233121</t>
  </si>
  <si>
    <t>Proplach a dezinfekce vodovodního potrubí do DN125</t>
  </si>
  <si>
    <t>1619093753</t>
  </si>
  <si>
    <t>892241111</t>
  </si>
  <si>
    <t>Tlakové zkoušky vodou na potrubí DN do 80</t>
  </si>
  <si>
    <t>-196832856</t>
  </si>
  <si>
    <t>EKOPce</t>
  </si>
  <si>
    <t>Vodovodní armaturová šachta DN600, s otevřeným dnem</t>
  </si>
  <si>
    <t>-1633948836</t>
  </si>
  <si>
    <t>67</t>
  </si>
  <si>
    <t>891162211</t>
  </si>
  <si>
    <t>Montáž vodovodních armatur na potrubí vodoměrů v šachtě závitových G 1</t>
  </si>
  <si>
    <t>1814365617</t>
  </si>
  <si>
    <t>68</t>
  </si>
  <si>
    <t>55114214</t>
  </si>
  <si>
    <t>kohout kulový s vypouštěním PN 35 T 185°C chromovaný R250DS 1"</t>
  </si>
  <si>
    <t>-1770544068</t>
  </si>
  <si>
    <t>70</t>
  </si>
  <si>
    <t>55114262</t>
  </si>
  <si>
    <t>kohout kulový vnější-vnitřní závit páčka PN 35 T 185°C 2" červený</t>
  </si>
  <si>
    <t>-309721869</t>
  </si>
  <si>
    <t>PC01</t>
  </si>
  <si>
    <t>668432873</t>
  </si>
  <si>
    <t>SO 401 - Osvětlení, elektro silnoproud</t>
  </si>
  <si>
    <t>D1 - MONTÁŽE OSVĚTLENÍ AUTOCAMPU</t>
  </si>
  <si>
    <t>D2 - MATERIÁLY OSVĚTLENÍ AUTOCAMPU</t>
  </si>
  <si>
    <t>D3 - MONTÁŽE CHATKY</t>
  </si>
  <si>
    <t>D4 - MATERIÁLY CHATKY</t>
  </si>
  <si>
    <t>D5 - MONTÁŽE RESTAURACE+RECEPCE, RESTAURACE, WC</t>
  </si>
  <si>
    <t>D6 - MATERIÁLY RESTAURACE+RECEPCE, RESTAURACE, WC</t>
  </si>
  <si>
    <t>D7 - MONTÁŽE KARAVANY</t>
  </si>
  <si>
    <t>D8 - MATERIÁLY KARAVANY</t>
  </si>
  <si>
    <t>D9 - MONTÁŽE ZEMNÍ PRÁCE OSVĚTLENÍ AUTOCAMPU, RESTAURACE+RECEPCE, RESTAURACE, WC, KARAVANY</t>
  </si>
  <si>
    <t>D10 - MATERIÁLY ZEMNÍ PRÁCE OSVĚTLENÍ AUTOCAMPU, RESTAURACE+RECEPCE, RESTAURACE, WC, KARAVANY</t>
  </si>
  <si>
    <t>D11 - MONTÁŽE OBJEKT RE+HR</t>
  </si>
  <si>
    <t>D12 - MATERIÁLY OBJEKT RE+HR</t>
  </si>
  <si>
    <t>D13 - MONTÁŽE ROZVADĚČ HR</t>
  </si>
  <si>
    <t>D14 - MATERIÁLY ROZVADĚČ HR</t>
  </si>
  <si>
    <t>MONTÁŽE OSVĚTLENÍ AUTOCAMPU</t>
  </si>
  <si>
    <t>Pol1</t>
  </si>
  <si>
    <t>demontáž stávajících svítidel venkovního osvětlení(sloup, svítidlo, ostatní vybavení), vč.likvidace</t>
  </si>
  <si>
    <t>hod</t>
  </si>
  <si>
    <t>Pol2</t>
  </si>
  <si>
    <t>strojohodina montážní plošiny IPT20-1 do v=11m pro demontáž sloupů, svítidel</t>
  </si>
  <si>
    <t>Pol3</t>
  </si>
  <si>
    <t>přistavení montážní plošiny IPT20-1 do v=11m</t>
  </si>
  <si>
    <t>km</t>
  </si>
  <si>
    <t>Pol4</t>
  </si>
  <si>
    <t>stožárová svorkovnice přímá do 35mm2, vč.uchycení</t>
  </si>
  <si>
    <t>ks</t>
  </si>
  <si>
    <t>Pol5</t>
  </si>
  <si>
    <t>stožárová svorkovnice odbočná do 35mm2, vč.uchycení</t>
  </si>
  <si>
    <t>Pol6</t>
  </si>
  <si>
    <t>poj.spodek+pojistka E14 4A</t>
  </si>
  <si>
    <t>Pol7</t>
  </si>
  <si>
    <t>svítidlo Philips Micro Luma BGP615 727 DM50 4000lmn/2700K/30W</t>
  </si>
  <si>
    <t>Pol8</t>
  </si>
  <si>
    <t>stožár ocelový, dvoustupňový, h=5,0m 5,0-133/60</t>
  </si>
  <si>
    <t>Pol9</t>
  </si>
  <si>
    <t>strojohodina montážní plošiny IPT20-1 do v=11m pro montáž sloupů a svítidel</t>
  </si>
  <si>
    <t>Pol10</t>
  </si>
  <si>
    <t>ochranná plastová manžeta OM133 na sloup</t>
  </si>
  <si>
    <t>Pol11</t>
  </si>
  <si>
    <t>svorka rozpojovací 2 šrouby zemní</t>
  </si>
  <si>
    <t>Pol12</t>
  </si>
  <si>
    <t>drát FeZn 8mm VU</t>
  </si>
  <si>
    <t>Pol13</t>
  </si>
  <si>
    <t>kabel CYKY 3Jx2,5 VU</t>
  </si>
  <si>
    <t>Pol14</t>
  </si>
  <si>
    <t>kabel CYKY 5Jx2,5 VU</t>
  </si>
  <si>
    <t>Pol15</t>
  </si>
  <si>
    <t>kabel CYKY 3Jx1,5 VU ve sloupech</t>
  </si>
  <si>
    <t>Pol16</t>
  </si>
  <si>
    <t>trubka KGEM DN250 PU</t>
  </si>
  <si>
    <t>Pol17</t>
  </si>
  <si>
    <t>dvouplášťová trubka červená ohebná 40/32mm, červená VU</t>
  </si>
  <si>
    <t>Pol18</t>
  </si>
  <si>
    <t>ukončení kabelů do 5x4</t>
  </si>
  <si>
    <t>Pol19</t>
  </si>
  <si>
    <t>projektová dokumentace skutečného stavu</t>
  </si>
  <si>
    <t>40</t>
  </si>
  <si>
    <t>Pol20</t>
  </si>
  <si>
    <t>výchozí revizní zpráva</t>
  </si>
  <si>
    <t>42</t>
  </si>
  <si>
    <t>D2</t>
  </si>
  <si>
    <t>MATERIÁLY OSVĚTLENÍ AUTOCAMPU</t>
  </si>
  <si>
    <t>Pol21</t>
  </si>
  <si>
    <t>stožárová svorkovnice přímá do 16mm2</t>
  </si>
  <si>
    <t>44</t>
  </si>
  <si>
    <t>Pol22</t>
  </si>
  <si>
    <t>stožárová svorkovnice odbočná do 16mm2</t>
  </si>
  <si>
    <t>46</t>
  </si>
  <si>
    <t>Pol23</t>
  </si>
  <si>
    <t>48</t>
  </si>
  <si>
    <t>Pol24</t>
  </si>
  <si>
    <t>Pol25</t>
  </si>
  <si>
    <t>Pol26</t>
  </si>
  <si>
    <t>ochranná plastová manžeta OM133</t>
  </si>
  <si>
    <t>54</t>
  </si>
  <si>
    <t>Pol27</t>
  </si>
  <si>
    <t>Pol28</t>
  </si>
  <si>
    <t>drát FeZn 8mm</t>
  </si>
  <si>
    <t>58</t>
  </si>
  <si>
    <t>Pol29</t>
  </si>
  <si>
    <t>kabel CYKY 3Jx2,5</t>
  </si>
  <si>
    <t>Pol30</t>
  </si>
  <si>
    <t>kabel CYKY 5Jx2,5</t>
  </si>
  <si>
    <t>Pol31</t>
  </si>
  <si>
    <t>kabel CYKY 3Jx1,5</t>
  </si>
  <si>
    <t>Pol32</t>
  </si>
  <si>
    <t>trubka KGEM DN250</t>
  </si>
  <si>
    <t>Pol33</t>
  </si>
  <si>
    <t>dvouplášťová trubka červená ohebná 40/32mm, červená</t>
  </si>
  <si>
    <t>D3</t>
  </si>
  <si>
    <t>MONTÁŽE CHATKY</t>
  </si>
  <si>
    <t>Pol34</t>
  </si>
  <si>
    <t>demontáž stávajících krabic a přívodů na chatky, vč.likvidace</t>
  </si>
  <si>
    <t>Pol35</t>
  </si>
  <si>
    <t>kabel CYKY 5Jx10 VU</t>
  </si>
  <si>
    <t>Pol36</t>
  </si>
  <si>
    <t>krabice plast IP54, se zvýš.odolností IK06, 110x110x49mm+vícepolová svork. do 10mm2</t>
  </si>
  <si>
    <t>Pol37</t>
  </si>
  <si>
    <t>bezhalog.tuhá trubka s vysokou mechanickou odolností IK09, UV stabilní, 32/27mm PU</t>
  </si>
  <si>
    <t>Pol38</t>
  </si>
  <si>
    <t>ukončení kabelů do 5x16</t>
  </si>
  <si>
    <t>88</t>
  </si>
  <si>
    <t>D4</t>
  </si>
  <si>
    <t>MATERIÁLY CHATKY</t>
  </si>
  <si>
    <t>90</t>
  </si>
  <si>
    <t>92</t>
  </si>
  <si>
    <t>Pol39</t>
  </si>
  <si>
    <t>kabel CYKY 5Jx10</t>
  </si>
  <si>
    <t>94</t>
  </si>
  <si>
    <t>96</t>
  </si>
  <si>
    <t>Pol40</t>
  </si>
  <si>
    <t>krabice plast IP54, se zvýšenou odolností IK06, 110x110x49mm+vícepolová svork. do 10mm2</t>
  </si>
  <si>
    <t>98</t>
  </si>
  <si>
    <t>Pol41</t>
  </si>
  <si>
    <t>bezhalog.tuhá trubka s vysokou mechanickou odolností IK09, UV stabilní, 32/27mm</t>
  </si>
  <si>
    <t>100</t>
  </si>
  <si>
    <t>D5</t>
  </si>
  <si>
    <t>MONTÁŽE RESTAURACE+RECEPCE, RESTAURACE, WC</t>
  </si>
  <si>
    <t>102</t>
  </si>
  <si>
    <t>104</t>
  </si>
  <si>
    <t>Pol42</t>
  </si>
  <si>
    <t>kabel CYKY 3Jx1,5 VU</t>
  </si>
  <si>
    <t>106</t>
  </si>
  <si>
    <t>Pol43</t>
  </si>
  <si>
    <t>kabel CYKY 5Jx16 VU</t>
  </si>
  <si>
    <t>108</t>
  </si>
  <si>
    <t>110</t>
  </si>
  <si>
    <t>Pol44</t>
  </si>
  <si>
    <t>krabice plast IP54, se zvýš.odolností IK06, 110x110x49mm+vícepolová svork. do 16mm2</t>
  </si>
  <si>
    <t>112</t>
  </si>
  <si>
    <t>Pol45</t>
  </si>
  <si>
    <t>bezhalog.tuhá trubka s vysokou mechanickou odolností IK09, UV stabilní, 40/38mm PU</t>
  </si>
  <si>
    <t>114</t>
  </si>
  <si>
    <t>116</t>
  </si>
  <si>
    <t>118</t>
  </si>
  <si>
    <t>120</t>
  </si>
  <si>
    <t>122</t>
  </si>
  <si>
    <t>D6</t>
  </si>
  <si>
    <t>MATERIÁLY RESTAURACE+RECEPCE, RESTAURACE, WC</t>
  </si>
  <si>
    <t>124</t>
  </si>
  <si>
    <t>126</t>
  </si>
  <si>
    <t>128</t>
  </si>
  <si>
    <t>Pol46</t>
  </si>
  <si>
    <t>kabel CYKY 5Jx16</t>
  </si>
  <si>
    <t>130</t>
  </si>
  <si>
    <t>132</t>
  </si>
  <si>
    <t>Pol47</t>
  </si>
  <si>
    <t>krabice plast IP54, se zvýšenou odolností IK06, 110x110x49mm+vícepolová svork. do 16mm2</t>
  </si>
  <si>
    <t>134</t>
  </si>
  <si>
    <t>Pol48</t>
  </si>
  <si>
    <t>bezhalog.tuhá trubka s vysokou mechanickou odolností IK09, UV stabilní, 40/38mm</t>
  </si>
  <si>
    <t>136</t>
  </si>
  <si>
    <t>D7</t>
  </si>
  <si>
    <t>MONTÁŽE KARAVANY</t>
  </si>
  <si>
    <t>138</t>
  </si>
  <si>
    <t>140</t>
  </si>
  <si>
    <t>142</t>
  </si>
  <si>
    <t>144</t>
  </si>
  <si>
    <t>Pol49</t>
  </si>
  <si>
    <t>zás.skříň z termoplastu, kompak.pilíř, š.470xv.1225xhl.250mm, vybavená (specifikace č.v.D.401.3) osazená do země</t>
  </si>
  <si>
    <t>146</t>
  </si>
  <si>
    <t>148</t>
  </si>
  <si>
    <t>150</t>
  </si>
  <si>
    <t>152</t>
  </si>
  <si>
    <t>154</t>
  </si>
  <si>
    <t>D8</t>
  </si>
  <si>
    <t>MATERIÁLY KARAVANY</t>
  </si>
  <si>
    <t>156</t>
  </si>
  <si>
    <t>158</t>
  </si>
  <si>
    <t>160</t>
  </si>
  <si>
    <t>162</t>
  </si>
  <si>
    <t>Pol50</t>
  </si>
  <si>
    <t>zás.skříň z termoplastu, kompak.pilíř, š.470xv.1225xhl.250mm, vybavená (specifikace č.v.D.401.3)</t>
  </si>
  <si>
    <t>164</t>
  </si>
  <si>
    <t>166</t>
  </si>
  <si>
    <t>D9</t>
  </si>
  <si>
    <t>MONTÁŽE ZEMNÍ PRÁCE OSVĚTLENÍ AUTOCAMPU, RESTAURACE+RECEPCE, RESTAURACE, WC, KARAVANY</t>
  </si>
  <si>
    <t>Pol51</t>
  </si>
  <si>
    <t>vytýčení trati vedení</t>
  </si>
  <si>
    <t>168</t>
  </si>
  <si>
    <t>Pol52</t>
  </si>
  <si>
    <t>výkop jámy pro sloup do v.10m zem.tř.3</t>
  </si>
  <si>
    <t>170</t>
  </si>
  <si>
    <t>Pol53</t>
  </si>
  <si>
    <t>výkop jámy pro zásuvk.skříň zem.tř.3</t>
  </si>
  <si>
    <t>172</t>
  </si>
  <si>
    <t>Pol54</t>
  </si>
  <si>
    <t>betonový základ tř.C20/25 (buchta, poklička)</t>
  </si>
  <si>
    <t>174</t>
  </si>
  <si>
    <t>Pol55</t>
  </si>
  <si>
    <t>řezání spáry v asfaltu (stáv.komunikace)</t>
  </si>
  <si>
    <t>176</t>
  </si>
  <si>
    <t>Pol56</t>
  </si>
  <si>
    <t>bourání živičných povrchů do tl.3-5cm (stáv.komunikace)</t>
  </si>
  <si>
    <t>178</t>
  </si>
  <si>
    <t>Pol57</t>
  </si>
  <si>
    <t>odvoz živice k recyklaci, vč.dopravy</t>
  </si>
  <si>
    <t>180</t>
  </si>
  <si>
    <t>Pol58</t>
  </si>
  <si>
    <t>výkop rýhy š.35cmxhl.70cm, tř.3 (ve volném terénu)</t>
  </si>
  <si>
    <t>182</t>
  </si>
  <si>
    <t>Pol59</t>
  </si>
  <si>
    <t>zához rýhy š.35cmxhl.70cm, tř.3</t>
  </si>
  <si>
    <t>184</t>
  </si>
  <si>
    <t>Pol60</t>
  </si>
  <si>
    <t>hutnění v rýze 30Mpa, 90Mpa</t>
  </si>
  <si>
    <t>186</t>
  </si>
  <si>
    <t>Pol61</t>
  </si>
  <si>
    <t>úprava povrchu osetím</t>
  </si>
  <si>
    <t>188</t>
  </si>
  <si>
    <t>Pol62</t>
  </si>
  <si>
    <t>odvoz zeminy na skládku, vč.její nakládky a dopravy(pouze zemina, která bude nahrazena pískovým lože)</t>
  </si>
  <si>
    <t>190</t>
  </si>
  <si>
    <t>Pol63</t>
  </si>
  <si>
    <t>lože z písku do rýhy do š.65cm tl.20cm</t>
  </si>
  <si>
    <t>192</t>
  </si>
  <si>
    <t>Pol64</t>
  </si>
  <si>
    <t>výstr.červená folie š.33cm</t>
  </si>
  <si>
    <t>194</t>
  </si>
  <si>
    <t>Pol65</t>
  </si>
  <si>
    <t>výkop rýhy š.35cmxhl.70cm, tř.3 (ve stáv.chodníku, vč.rozebrání dlažby)</t>
  </si>
  <si>
    <t>196</t>
  </si>
  <si>
    <t>200</t>
  </si>
  <si>
    <t>Pol66</t>
  </si>
  <si>
    <t>zpětné položení dlažby, úprava povrchu</t>
  </si>
  <si>
    <t>202</t>
  </si>
  <si>
    <t>Pol67</t>
  </si>
  <si>
    <t>odvoz zeminy na skládku, vč.její nakládky a dopravy</t>
  </si>
  <si>
    <t>204</t>
  </si>
  <si>
    <t>206</t>
  </si>
  <si>
    <t>208</t>
  </si>
  <si>
    <t>Pol68</t>
  </si>
  <si>
    <t>výkop rýhy š.50cmxhl.100cm, tř.4 (stáv.komunikace)</t>
  </si>
  <si>
    <t>210</t>
  </si>
  <si>
    <t>Pol69</t>
  </si>
  <si>
    <t>zához rýhy š.50cmxhl.100cm, tř.4</t>
  </si>
  <si>
    <t>212</t>
  </si>
  <si>
    <t>Pol70</t>
  </si>
  <si>
    <t>2x hutnění v rýze 30Mpa, 90Mpa</t>
  </si>
  <si>
    <t>214</t>
  </si>
  <si>
    <t>216</t>
  </si>
  <si>
    <t>218</t>
  </si>
  <si>
    <t>220</t>
  </si>
  <si>
    <t>Pol71</t>
  </si>
  <si>
    <t>výkop rýhy š.50cmxhl.60cm, tř.4 (nové komunikace, pouze dokop od pláně)</t>
  </si>
  <si>
    <t>222</t>
  </si>
  <si>
    <t>Pol72</t>
  </si>
  <si>
    <t>zához rýhy š.50cmxhl.60cm, tř.4</t>
  </si>
  <si>
    <t>224</t>
  </si>
  <si>
    <t>Pol73</t>
  </si>
  <si>
    <t>1x hutnění v rýze 30Mpa, 90Mpa</t>
  </si>
  <si>
    <t>226</t>
  </si>
  <si>
    <t>228</t>
  </si>
  <si>
    <t>230</t>
  </si>
  <si>
    <t>232</t>
  </si>
  <si>
    <t>D10</t>
  </si>
  <si>
    <t>MATERIÁLY ZEMNÍ PRÁCE OSVĚTLENÍ AUTOCAMPU, RESTAURACE+RECEPCE, RESTAURACE, WC, KARAVANY</t>
  </si>
  <si>
    <t>234</t>
  </si>
  <si>
    <t>236</t>
  </si>
  <si>
    <t>Pol74</t>
  </si>
  <si>
    <t>obalovaná směs(6cm obalované kamenivo, 6cm asfaltový beton)</t>
  </si>
  <si>
    <t>238</t>
  </si>
  <si>
    <t>Pol75</t>
  </si>
  <si>
    <t>štěrkodrť 0-63mm</t>
  </si>
  <si>
    <t>240</t>
  </si>
  <si>
    <t>Pol76</t>
  </si>
  <si>
    <t>drobné drcené kamenivo 4-8mm</t>
  </si>
  <si>
    <t>242</t>
  </si>
  <si>
    <t>Pol77</t>
  </si>
  <si>
    <t>kopaný písek 0-4mm</t>
  </si>
  <si>
    <t>244</t>
  </si>
  <si>
    <t>Pol78</t>
  </si>
  <si>
    <t>beton tř.C20/25</t>
  </si>
  <si>
    <t>246</t>
  </si>
  <si>
    <t>Pol79</t>
  </si>
  <si>
    <t>248</t>
  </si>
  <si>
    <t>D11</t>
  </si>
  <si>
    <t>MONTÁŽE OBJEKT RE+HR</t>
  </si>
  <si>
    <t>Pol80</t>
  </si>
  <si>
    <t>demontáž stávajícího hl.rozvaděče, kabeláže přívodů a vývodů, osvětlení, vypínače, vč.likvidace</t>
  </si>
  <si>
    <t>250</t>
  </si>
  <si>
    <t>Pol81</t>
  </si>
  <si>
    <t>osazení rozvaděče HR na povrch</t>
  </si>
  <si>
    <t>252</t>
  </si>
  <si>
    <t>Pol82</t>
  </si>
  <si>
    <t>vodič CY 16žl/zel. VU</t>
  </si>
  <si>
    <t>254</t>
  </si>
  <si>
    <t>Pol83</t>
  </si>
  <si>
    <t>spínač bílý plast řaz.1 IP44 na povrch</t>
  </si>
  <si>
    <t>256</t>
  </si>
  <si>
    <t>Pol84</t>
  </si>
  <si>
    <t>krabicová rozvodka ,čtverec 122x122x44,6mm, vč.svorkovnice IP67</t>
  </si>
  <si>
    <t>258</t>
  </si>
  <si>
    <t>Pol85</t>
  </si>
  <si>
    <t>zář.sv. 2x36W IP66, prachotěsné, přisazené, vč.zdroje Z36W Ra 80+</t>
  </si>
  <si>
    <t>260</t>
  </si>
  <si>
    <t>Pol86</t>
  </si>
  <si>
    <t>zásuvka poloz. plast 10/16A/250V 2P+Z bílá IP44 na povrch</t>
  </si>
  <si>
    <t>262</t>
  </si>
  <si>
    <t>Pol87</t>
  </si>
  <si>
    <t>lišta vkládací PVC 40x15mm PU</t>
  </si>
  <si>
    <t>264</t>
  </si>
  <si>
    <t>Pol88</t>
  </si>
  <si>
    <t>kabel CYKY 3Jx1,5 PU</t>
  </si>
  <si>
    <t>266</t>
  </si>
  <si>
    <t>Pol89</t>
  </si>
  <si>
    <t>kabel CYKY 3Jx2,5 PU</t>
  </si>
  <si>
    <t>268</t>
  </si>
  <si>
    <t>270</t>
  </si>
  <si>
    <t>272</t>
  </si>
  <si>
    <t>274</t>
  </si>
  <si>
    <t>D12</t>
  </si>
  <si>
    <t>MATERIÁLY OBJEKT RE+HR</t>
  </si>
  <si>
    <t>Pol90</t>
  </si>
  <si>
    <t>vodič CY 16žl/zel.</t>
  </si>
  <si>
    <t>276</t>
  </si>
  <si>
    <t>Pol91</t>
  </si>
  <si>
    <t>278</t>
  </si>
  <si>
    <t>Pol92</t>
  </si>
  <si>
    <t>280</t>
  </si>
  <si>
    <t>Pol93</t>
  </si>
  <si>
    <t>282</t>
  </si>
  <si>
    <t>Pol94</t>
  </si>
  <si>
    <t>284</t>
  </si>
  <si>
    <t>Pol95</t>
  </si>
  <si>
    <t>lišta vkládací PVC 40x15mm</t>
  </si>
  <si>
    <t>286</t>
  </si>
  <si>
    <t>288</t>
  </si>
  <si>
    <t>290</t>
  </si>
  <si>
    <t>D13</t>
  </si>
  <si>
    <t>MONTÁŽE ROZVADĚČ HR</t>
  </si>
  <si>
    <t>Pol96</t>
  </si>
  <si>
    <t>kompletní velkoobsahová nástěnná ocelová rozvodnice 140TE IP30/IP20 š.800xv.760xhl.262,5mm</t>
  </si>
  <si>
    <t>292</t>
  </si>
  <si>
    <t>Pol97</t>
  </si>
  <si>
    <t>propojovací systém 63A/3L 10kA</t>
  </si>
  <si>
    <t>294</t>
  </si>
  <si>
    <t>Pol98</t>
  </si>
  <si>
    <t>přepěťová ochrana B+C/3</t>
  </si>
  <si>
    <t>296</t>
  </si>
  <si>
    <t>Pol99</t>
  </si>
  <si>
    <t>hlavní vypínač 63A/3/400V</t>
  </si>
  <si>
    <t>298</t>
  </si>
  <si>
    <t>Pol100</t>
  </si>
  <si>
    <t>jistič B16/1 10kA</t>
  </si>
  <si>
    <t>300</t>
  </si>
  <si>
    <t>Pol101</t>
  </si>
  <si>
    <t>jistič B10/1 10kA</t>
  </si>
  <si>
    <t>302</t>
  </si>
  <si>
    <t>Pol102</t>
  </si>
  <si>
    <t>jistič B6/1 10kA</t>
  </si>
  <si>
    <t>304</t>
  </si>
  <si>
    <t>Pol103</t>
  </si>
  <si>
    <t>jistič B25/3 10kA</t>
  </si>
  <si>
    <t>306</t>
  </si>
  <si>
    <t>Pol104</t>
  </si>
  <si>
    <t>jistič B32/3 10kA</t>
  </si>
  <si>
    <t>308</t>
  </si>
  <si>
    <t>Pol105</t>
  </si>
  <si>
    <t>jistič B50/3 10kA</t>
  </si>
  <si>
    <t>310</t>
  </si>
  <si>
    <t>Pol106</t>
  </si>
  <si>
    <t>chránič 25-4-030</t>
  </si>
  <si>
    <t>312</t>
  </si>
  <si>
    <t>Pol107</t>
  </si>
  <si>
    <t>stykač 400V/25A</t>
  </si>
  <si>
    <t>314</t>
  </si>
  <si>
    <t>Pol108</t>
  </si>
  <si>
    <t>stykač 230V/25A</t>
  </si>
  <si>
    <t>316</t>
  </si>
  <si>
    <t>Pol109</t>
  </si>
  <si>
    <t>soumrakový spínač na DIN+čidlo 230V 1-100lx + 100-50000lx</t>
  </si>
  <si>
    <t>318</t>
  </si>
  <si>
    <t>Pol110</t>
  </si>
  <si>
    <t>přepínač 230V na DIN 0,AUT,RUČ</t>
  </si>
  <si>
    <t>320</t>
  </si>
  <si>
    <t>Pol111</t>
  </si>
  <si>
    <t>svorka RSA2,5</t>
  </si>
  <si>
    <t>322</t>
  </si>
  <si>
    <t>Pol112</t>
  </si>
  <si>
    <t>pomocná sběrnice N 15(POP)</t>
  </si>
  <si>
    <t>324</t>
  </si>
  <si>
    <t>326</t>
  </si>
  <si>
    <t>328</t>
  </si>
  <si>
    <t>D14</t>
  </si>
  <si>
    <t>MATERIÁLY ROZVADĚČ HR</t>
  </si>
  <si>
    <t>Pol113</t>
  </si>
  <si>
    <t>330</t>
  </si>
  <si>
    <t>Pol114</t>
  </si>
  <si>
    <t>332</t>
  </si>
  <si>
    <t>Pol115</t>
  </si>
  <si>
    <t>334</t>
  </si>
  <si>
    <t>Pol116</t>
  </si>
  <si>
    <t>336</t>
  </si>
  <si>
    <t>Pol117</t>
  </si>
  <si>
    <t>338</t>
  </si>
  <si>
    <t>Pol118</t>
  </si>
  <si>
    <t>340</t>
  </si>
  <si>
    <t>Pol119</t>
  </si>
  <si>
    <t>342</t>
  </si>
  <si>
    <t>Pol120</t>
  </si>
  <si>
    <t>344</t>
  </si>
  <si>
    <t>Pol121</t>
  </si>
  <si>
    <t>346</t>
  </si>
  <si>
    <t>Pol122</t>
  </si>
  <si>
    <t>348</t>
  </si>
  <si>
    <t>Pol123</t>
  </si>
  <si>
    <t>350</t>
  </si>
  <si>
    <t>Pol124</t>
  </si>
  <si>
    <t>352</t>
  </si>
  <si>
    <t>Pol125</t>
  </si>
  <si>
    <t>354</t>
  </si>
  <si>
    <t>Pol126</t>
  </si>
  <si>
    <t>Pol127</t>
  </si>
  <si>
    <t>358</t>
  </si>
  <si>
    <t>Pol128</t>
  </si>
  <si>
    <t>360</t>
  </si>
  <si>
    <t>Pol129</t>
  </si>
  <si>
    <t>362</t>
  </si>
  <si>
    <t>SO 701 - Modulární typové objekty</t>
  </si>
  <si>
    <t>OST - Ostatní</t>
  </si>
  <si>
    <t xml:space="preserve">    N01 - Modulární typové objekty</t>
  </si>
  <si>
    <t>OST</t>
  </si>
  <si>
    <t>Ostatní</t>
  </si>
  <si>
    <t>N01</t>
  </si>
  <si>
    <t>OCH-1</t>
  </si>
  <si>
    <t xml:space="preserve">OCH-01_Obytná chatka bude předmtem dodávky a montáže budoucího uživatle autokmepu. Jendá se o modulární typový objekt, bez napojení na vodovod a kanlizci. Objekt bude osazen na trámový rošt založený na zemních ocelových vrutech. </t>
  </si>
  <si>
    <t>512</t>
  </si>
  <si>
    <t>-1419999410</t>
  </si>
  <si>
    <t>OCH-2</t>
  </si>
  <si>
    <t xml:space="preserve">OCH-02_Obytná chatka bude předmtem dodávky a montáže budoucího uživatle autokmepu. Jendá se o modulární typový objekt s vlastním sociálním zázemím. Objekt bude napojen na vodovod a kanlizci. Objekt bude osazen na trámový rošt založený na zemních ocelových vrutech. </t>
  </si>
  <si>
    <t>-1043910395</t>
  </si>
  <si>
    <t>Recepce</t>
  </si>
  <si>
    <t xml:space="preserve">Recepce_Objekt recepce bude předmtem dodávky a montáže budoucího uživatle autokmepu.
Jendá se o modulární typový objekt složený z několika buněk (recepce, resturace, ubytování, sociální zázemí). Objekt bude napojen na vodovod a kanlizci. Objekt bude osazen na trámový rošt založený na zemních ocelových vrutech. </t>
  </si>
  <si>
    <t>668628656</t>
  </si>
  <si>
    <t>SO 801 - Vegetační úpravy, oplocení</t>
  </si>
  <si>
    <t>D1 - VÝSADBA STROMŮ</t>
  </si>
  <si>
    <t>D3 - Vzrostlé stromy s balem, 14/16 obvod kmene, nasazení koruny min. 2,2 m</t>
  </si>
  <si>
    <t>1-3-1 - Konečné terénní úpravy</t>
  </si>
  <si>
    <t xml:space="preserve">    9 -  Ostatní konstrukce a práce-bourání</t>
  </si>
  <si>
    <t>767 - Konstrukce zámečnické</t>
  </si>
  <si>
    <t>VÝSADBA STROMŮ</t>
  </si>
  <si>
    <t>Mulčování stromů kůrou mulčovací kůrou, tl. do 100 mm v rovině nebo na svahu do 1:5 (17x stromů)</t>
  </si>
  <si>
    <t>1098425956</t>
  </si>
  <si>
    <t>Specifikace dodání drcené borky</t>
  </si>
  <si>
    <t>185097740</t>
  </si>
  <si>
    <t>Specifikace dodání substrátu na výměnu půdy (0,3 m3 x 17 ks stromů)</t>
  </si>
  <si>
    <t>1382755012</t>
  </si>
  <si>
    <t>Provedení komparativního řezu - certifikovanou arboristickou osobou (1x řez - 17 ks stromů)</t>
  </si>
  <si>
    <t>-992437608</t>
  </si>
  <si>
    <t>Zálivka stromů (100l/strom)</t>
  </si>
  <si>
    <t>1079657974</t>
  </si>
  <si>
    <t>Dovoz vody pro zálivku rostlin za vzdálenost do 1000 m</t>
  </si>
  <si>
    <t>-221498619</t>
  </si>
  <si>
    <t>Uložení odpadu z výkopových prací (hloubení jam pro výsadbu rostlin)</t>
  </si>
  <si>
    <t>324783624</t>
  </si>
  <si>
    <t>Hloubení jamek pro vysazování rostlin se 50% výměnou půdy, přes 0,4 do 1m3</t>
  </si>
  <si>
    <t>-1618441775</t>
  </si>
  <si>
    <t>Výsadba dřeviny s balem do předem vyhloubené jamky se zalitím přes 400 do 500mm</t>
  </si>
  <si>
    <t>211279260</t>
  </si>
  <si>
    <t>Aplikace půdního kondicionéru určeného ke zvýšení vodní kapacity (0,5kg/strom) včetně dodání</t>
  </si>
  <si>
    <t>1613044531</t>
  </si>
  <si>
    <t>Instalace protikořenové bariéry včetně dodání (šíře 0,6m) (17 stromů x 3m)</t>
  </si>
  <si>
    <t>-227362440</t>
  </si>
  <si>
    <t>Hnojení stromů tabletovým hnojivem (Silvamix) včetně dodání (5ks tablet/strom)</t>
  </si>
  <si>
    <t>742066801</t>
  </si>
  <si>
    <t>Ukotvení dřeviny třemi kůly, přes 2 do 3m, průměr 8 cm</t>
  </si>
  <si>
    <t>1679314232</t>
  </si>
  <si>
    <t>Specifikace dodání kůlů, příček a úvazků včetně jutové bandáže pod úvazkem</t>
  </si>
  <si>
    <t>-1726546693</t>
  </si>
  <si>
    <t>Zhotovení obalu kmene z rákosové rohože včetně dodání (16 ks stromů)</t>
  </si>
  <si>
    <t>-902384647</t>
  </si>
  <si>
    <t>Vzrostlé stromy s balem, 14/16 obvod kmene, nasazení koruny min. 2,2 m</t>
  </si>
  <si>
    <t>1. Sorbus ucuparia edulis var. Moravica</t>
  </si>
  <si>
    <t>-362997907</t>
  </si>
  <si>
    <t>2. Acer campestre Elsrijk</t>
  </si>
  <si>
    <t>-26578886</t>
  </si>
  <si>
    <t>3. Prunus avium Plena</t>
  </si>
  <si>
    <t>465775181</t>
  </si>
  <si>
    <t>4. Betula jacquemontii vícekmen</t>
  </si>
  <si>
    <t>1396834812</t>
  </si>
  <si>
    <t>5. Prunus cerasifera Nigra</t>
  </si>
  <si>
    <t>-605451817</t>
  </si>
  <si>
    <t>6. Robinia Casque Rouge</t>
  </si>
  <si>
    <t>391151476</t>
  </si>
  <si>
    <t>1-3-1</t>
  </si>
  <si>
    <t>Konečné terénní úpravy</t>
  </si>
  <si>
    <t>-1555344751</t>
  </si>
  <si>
    <t>-217042187</t>
  </si>
  <si>
    <t>2124334479</t>
  </si>
  <si>
    <t>Chemické odplevelení plochy před založením výsadeb postřikem na široko</t>
  </si>
  <si>
    <t>119956091</t>
  </si>
  <si>
    <t>Specifikace - Totální herbicid (50 ml na 2l vody - 100 m2)</t>
  </si>
  <si>
    <t>l</t>
  </si>
  <si>
    <t>-471103575</t>
  </si>
  <si>
    <t xml:space="preserve"> Ostatní konstrukce a práce-bourání</t>
  </si>
  <si>
    <t>966071822</t>
  </si>
  <si>
    <t>Rozebrání drátěného pletiva se čtvercovými oky výšky do 2,0 m</t>
  </si>
  <si>
    <t>-1924229248</t>
  </si>
  <si>
    <t>767</t>
  </si>
  <si>
    <t>Konstrukce zámečnické</t>
  </si>
  <si>
    <t>338171111</t>
  </si>
  <si>
    <t>Montáž sloupků a vzpěr plotových ocelových trubkových nebo profilovaných výšky do 2,00 m se zalitím cementovou maltou do vynechaných otvorů</t>
  </si>
  <si>
    <t>-1377650890</t>
  </si>
  <si>
    <t>55342243</t>
  </si>
  <si>
    <t>sloupek plotový Pz 2500/48x1,5mm</t>
  </si>
  <si>
    <t>-406588196</t>
  </si>
  <si>
    <t>31327502</t>
  </si>
  <si>
    <t>pletivo drátěné plastifikované se čtvercovými oky 50/2,2mm v 1500mm</t>
  </si>
  <si>
    <t>1499742137</t>
  </si>
  <si>
    <t>15619100</t>
  </si>
  <si>
    <t>drát poplastovaný kruhový napínací 2,5/3,5mm</t>
  </si>
  <si>
    <t>2087260844</t>
  </si>
  <si>
    <t>348101220</t>
  </si>
  <si>
    <t>Osazení vrat a vrátek k oplocení na sloupky ocelové, plochy jednotlivě přes 2 do 4 m2</t>
  </si>
  <si>
    <t>260298934</t>
  </si>
  <si>
    <t>348401130</t>
  </si>
  <si>
    <t>Montáž oplocení z pletiva strojového s napínacími dráty přes 1,6 do 2,0 m</t>
  </si>
  <si>
    <t>-374082216</t>
  </si>
  <si>
    <t>43</t>
  </si>
  <si>
    <t>55346338R</t>
  </si>
  <si>
    <t>Branka ocelová s ocelovými sloupky 100x205 cm žárově zinkovaná</t>
  </si>
  <si>
    <t>1005695629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</si>
</sst>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2019_11/28_Etapa_I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Rekonstrukce autokempu Primátor_Etapa I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Litomyšl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15. 12. 2019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Litomyšl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František Májek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101 - Zpevněné plochy,...'!J30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'SO 101 - Zpevněné plochy,...'!P86</f>
        <v>0</v>
      </c>
      <c r="AV55" s="119">
        <f>'SO 101 - Zpevněné plochy,...'!J33</f>
        <v>0</v>
      </c>
      <c r="AW55" s="119">
        <f>'SO 101 - Zpevněné plochy,...'!J34</f>
        <v>0</v>
      </c>
      <c r="AX55" s="119">
        <f>'SO 101 - Zpevněné plochy,...'!J35</f>
        <v>0</v>
      </c>
      <c r="AY55" s="119">
        <f>'SO 101 - Zpevněné plochy,...'!J36</f>
        <v>0</v>
      </c>
      <c r="AZ55" s="119">
        <f>'SO 101 - Zpevněné plochy,...'!F33</f>
        <v>0</v>
      </c>
      <c r="BA55" s="119">
        <f>'SO 101 - Zpevněné plochy,...'!F34</f>
        <v>0</v>
      </c>
      <c r="BB55" s="119">
        <f>'SO 101 - Zpevněné plochy,...'!F35</f>
        <v>0</v>
      </c>
      <c r="BC55" s="119">
        <f>'SO 101 - Zpevněné plochy,...'!F36</f>
        <v>0</v>
      </c>
      <c r="BD55" s="121">
        <f>'SO 101 - Zpevněné plochy,...'!F37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6.5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301 - Splašková kanliz...'!J30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'SO 301 - Splašková kanliz...'!P84</f>
        <v>0</v>
      </c>
      <c r="AV56" s="119">
        <f>'SO 301 - Splašková kanliz...'!J33</f>
        <v>0</v>
      </c>
      <c r="AW56" s="119">
        <f>'SO 301 - Splašková kanliz...'!J34</f>
        <v>0</v>
      </c>
      <c r="AX56" s="119">
        <f>'SO 301 - Splašková kanliz...'!J35</f>
        <v>0</v>
      </c>
      <c r="AY56" s="119">
        <f>'SO 301 - Splašková kanliz...'!J36</f>
        <v>0</v>
      </c>
      <c r="AZ56" s="119">
        <f>'SO 301 - Splašková kanliz...'!F33</f>
        <v>0</v>
      </c>
      <c r="BA56" s="119">
        <f>'SO 301 - Splašková kanliz...'!F34</f>
        <v>0</v>
      </c>
      <c r="BB56" s="119">
        <f>'SO 301 - Splašková kanliz...'!F35</f>
        <v>0</v>
      </c>
      <c r="BC56" s="119">
        <f>'SO 301 - Splašková kanliz...'!F36</f>
        <v>0</v>
      </c>
      <c r="BD56" s="121">
        <f>'SO 301 - Splašková kanliz...'!F37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6.5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401 - Osvětlení, elekt...'!J30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'SO 401 - Osvětlení, elekt...'!P93</f>
        <v>0</v>
      </c>
      <c r="AV57" s="119">
        <f>'SO 401 - Osvětlení, elekt...'!J33</f>
        <v>0</v>
      </c>
      <c r="AW57" s="119">
        <f>'SO 401 - Osvětlení, elekt...'!J34</f>
        <v>0</v>
      </c>
      <c r="AX57" s="119">
        <f>'SO 401 - Osvětlení, elekt...'!J35</f>
        <v>0</v>
      </c>
      <c r="AY57" s="119">
        <f>'SO 401 - Osvětlení, elekt...'!J36</f>
        <v>0</v>
      </c>
      <c r="AZ57" s="119">
        <f>'SO 401 - Osvětlení, elekt...'!F33</f>
        <v>0</v>
      </c>
      <c r="BA57" s="119">
        <f>'SO 401 - Osvětlení, elekt...'!F34</f>
        <v>0</v>
      </c>
      <c r="BB57" s="119">
        <f>'SO 401 - Osvětlení, elekt...'!F35</f>
        <v>0</v>
      </c>
      <c r="BC57" s="119">
        <f>'SO 401 - Osvětlení, elekt...'!F36</f>
        <v>0</v>
      </c>
      <c r="BD57" s="121">
        <f>'SO 401 - Osvětlení, elekt...'!F37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6.5" customHeight="1">
      <c r="A58" s="110" t="s">
        <v>76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701 - Modulární typové...'!J30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'SO 701 - Modulární typové...'!P81</f>
        <v>0</v>
      </c>
      <c r="AV58" s="119">
        <f>'SO 701 - Modulární typové...'!J33</f>
        <v>0</v>
      </c>
      <c r="AW58" s="119">
        <f>'SO 701 - Modulární typové...'!J34</f>
        <v>0</v>
      </c>
      <c r="AX58" s="119">
        <f>'SO 701 - Modulární typové...'!J35</f>
        <v>0</v>
      </c>
      <c r="AY58" s="119">
        <f>'SO 701 - Modulární typové...'!J36</f>
        <v>0</v>
      </c>
      <c r="AZ58" s="119">
        <f>'SO 701 - Modulární typové...'!F33</f>
        <v>0</v>
      </c>
      <c r="BA58" s="119">
        <f>'SO 701 - Modulární typové...'!F34</f>
        <v>0</v>
      </c>
      <c r="BB58" s="119">
        <f>'SO 701 - Modulární typové...'!F35</f>
        <v>0</v>
      </c>
      <c r="BC58" s="119">
        <f>'SO 701 - Modulární typové...'!F36</f>
        <v>0</v>
      </c>
      <c r="BD58" s="121">
        <f>'SO 701 - Modulární typové...'!F37</f>
        <v>0</v>
      </c>
      <c r="BE58" s="7"/>
      <c r="BT58" s="122" t="s">
        <v>80</v>
      </c>
      <c r="BV58" s="122" t="s">
        <v>74</v>
      </c>
      <c r="BW58" s="122" t="s">
        <v>91</v>
      </c>
      <c r="BX58" s="122" t="s">
        <v>5</v>
      </c>
      <c r="CL58" s="122" t="s">
        <v>19</v>
      </c>
      <c r="CM58" s="122" t="s">
        <v>82</v>
      </c>
    </row>
    <row r="59" spans="1:91" s="7" customFormat="1" ht="16.5" customHeight="1">
      <c r="A59" s="110" t="s">
        <v>76</v>
      </c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801 - Vegetační úpravy...'!J30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23">
        <v>0</v>
      </c>
      <c r="AT59" s="124">
        <f>ROUND(SUM(AV59:AW59),2)</f>
        <v>0</v>
      </c>
      <c r="AU59" s="125">
        <f>'SO 801 - Vegetační úpravy...'!P85</f>
        <v>0</v>
      </c>
      <c r="AV59" s="124">
        <f>'SO 801 - Vegetační úpravy...'!J33</f>
        <v>0</v>
      </c>
      <c r="AW59" s="124">
        <f>'SO 801 - Vegetační úpravy...'!J34</f>
        <v>0</v>
      </c>
      <c r="AX59" s="124">
        <f>'SO 801 - Vegetační úpravy...'!J35</f>
        <v>0</v>
      </c>
      <c r="AY59" s="124">
        <f>'SO 801 - Vegetační úpravy...'!J36</f>
        <v>0</v>
      </c>
      <c r="AZ59" s="124">
        <f>'SO 801 - Vegetační úpravy...'!F33</f>
        <v>0</v>
      </c>
      <c r="BA59" s="124">
        <f>'SO 801 - Vegetační úpravy...'!F34</f>
        <v>0</v>
      </c>
      <c r="BB59" s="124">
        <f>'SO 801 - Vegetační úpravy...'!F35</f>
        <v>0</v>
      </c>
      <c r="BC59" s="124">
        <f>'SO 801 - Vegetační úpravy...'!F36</f>
        <v>0</v>
      </c>
      <c r="BD59" s="126">
        <f>'SO 801 - Vegetační úpravy...'!F37</f>
        <v>0</v>
      </c>
      <c r="BE59" s="7"/>
      <c r="BT59" s="122" t="s">
        <v>80</v>
      </c>
      <c r="BV59" s="122" t="s">
        <v>74</v>
      </c>
      <c r="BW59" s="122" t="s">
        <v>94</v>
      </c>
      <c r="BX59" s="122" t="s">
        <v>5</v>
      </c>
      <c r="CL59" s="122" t="s">
        <v>19</v>
      </c>
      <c r="CM59" s="122" t="s">
        <v>82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SO 101 - Zpevněné plochy,...'!C2" display="/"/>
    <hyperlink ref="A56" location="'SO 301 - Splašková kanliz...'!C2" display="/"/>
    <hyperlink ref="A57" location="'SO 401 - Osvětlení, elekt...'!C2" display="/"/>
    <hyperlink ref="A58" location="'SO 701 - Modulární typové...'!C2" display="/"/>
    <hyperlink ref="A59" location="'SO 801 - Vegetační úpravy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95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autokempu Primátor_Etapa I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96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97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32</v>
      </c>
      <c r="G12" s="37"/>
      <c r="H12" s="37"/>
      <c r="I12" s="139" t="s">
        <v>23</v>
      </c>
      <c r="J12" s="140" t="str">
        <f>'Rekapitulace stavby'!AN8</f>
        <v>15. 12. 2019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/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Litomyšl</v>
      </c>
      <c r="F15" s="37"/>
      <c r="G15" s="37"/>
      <c r="H15" s="37"/>
      <c r="I15" s="139" t="s">
        <v>28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tr">
        <f>IF('Rekapitulace stavby'!AN19="","",'Rekapitulace stavby'!AN19)</f>
        <v/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>Ing. František Májek</v>
      </c>
      <c r="F24" s="37"/>
      <c r="G24" s="37"/>
      <c r="H24" s="37"/>
      <c r="I24" s="139" t="s">
        <v>28</v>
      </c>
      <c r="J24" s="138" t="str">
        <f>IF('Rekapitulace stavby'!AN20="","",'Rekapitulace stavby'!AN20)</f>
        <v/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ROUND(J86,2)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ROUND((SUM(BE86:BE173)),2)</f>
        <v>0</v>
      </c>
      <c r="G33" s="37"/>
      <c r="H33" s="37"/>
      <c r="I33" s="154">
        <v>0.21</v>
      </c>
      <c r="J33" s="153">
        <f>ROUND(((SUM(BE86:BE173))*I33),2)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ROUND((SUM(BF86:BF173)),2)</f>
        <v>0</v>
      </c>
      <c r="G34" s="37"/>
      <c r="H34" s="37"/>
      <c r="I34" s="154">
        <v>0.15</v>
      </c>
      <c r="J34" s="153">
        <f>ROUND(((SUM(BF86:BF173))*I34),2)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ROUND((SUM(BG86:BG173)),2)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ROUND((SUM(BH86:BH173)),2)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ROUND((SUM(BI86:BI173)),2)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98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69" t="str">
        <f>E7</f>
        <v>Rekonstrukce autokempu Primátor_Etapa I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96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SO 101 - Zpevněné plochy, terénní úpravy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15. 12. 2019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Město Litomyšl</v>
      </c>
      <c r="G54" s="39"/>
      <c r="H54" s="39"/>
      <c r="I54" s="139" t="s">
        <v>31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Ing. František Májek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70" t="s">
        <v>99</v>
      </c>
      <c r="D57" s="171"/>
      <c r="E57" s="171"/>
      <c r="F57" s="171"/>
      <c r="G57" s="171"/>
      <c r="H57" s="171"/>
      <c r="I57" s="172"/>
      <c r="J57" s="173" t="s">
        <v>100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 hidden="1">
      <c r="A60" s="9"/>
      <c r="B60" s="175"/>
      <c r="C60" s="176"/>
      <c r="D60" s="177" t="s">
        <v>102</v>
      </c>
      <c r="E60" s="178"/>
      <c r="F60" s="178"/>
      <c r="G60" s="178"/>
      <c r="H60" s="178"/>
      <c r="I60" s="179"/>
      <c r="J60" s="180">
        <f>J87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2"/>
      <c r="C61" s="183"/>
      <c r="D61" s="184" t="s">
        <v>103</v>
      </c>
      <c r="E61" s="185"/>
      <c r="F61" s="185"/>
      <c r="G61" s="185"/>
      <c r="H61" s="185"/>
      <c r="I61" s="186"/>
      <c r="J61" s="187">
        <f>J88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2"/>
      <c r="C62" s="183"/>
      <c r="D62" s="184" t="s">
        <v>104</v>
      </c>
      <c r="E62" s="185"/>
      <c r="F62" s="185"/>
      <c r="G62" s="185"/>
      <c r="H62" s="185"/>
      <c r="I62" s="186"/>
      <c r="J62" s="187">
        <f>J124</f>
        <v>0</v>
      </c>
      <c r="K62" s="183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2"/>
      <c r="C63" s="183"/>
      <c r="D63" s="184" t="s">
        <v>105</v>
      </c>
      <c r="E63" s="185"/>
      <c r="F63" s="185"/>
      <c r="G63" s="185"/>
      <c r="H63" s="185"/>
      <c r="I63" s="186"/>
      <c r="J63" s="187">
        <f>J151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2"/>
      <c r="C64" s="183"/>
      <c r="D64" s="184" t="s">
        <v>106</v>
      </c>
      <c r="E64" s="185"/>
      <c r="F64" s="185"/>
      <c r="G64" s="185"/>
      <c r="H64" s="185"/>
      <c r="I64" s="186"/>
      <c r="J64" s="187">
        <f>J153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82"/>
      <c r="C65" s="183"/>
      <c r="D65" s="184" t="s">
        <v>107</v>
      </c>
      <c r="E65" s="185"/>
      <c r="F65" s="185"/>
      <c r="G65" s="185"/>
      <c r="H65" s="185"/>
      <c r="I65" s="186"/>
      <c r="J65" s="187">
        <f>J165</f>
        <v>0</v>
      </c>
      <c r="K65" s="183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82"/>
      <c r="C66" s="183"/>
      <c r="D66" s="184" t="s">
        <v>108</v>
      </c>
      <c r="E66" s="185"/>
      <c r="F66" s="185"/>
      <c r="G66" s="185"/>
      <c r="H66" s="185"/>
      <c r="I66" s="186"/>
      <c r="J66" s="187">
        <f>J172</f>
        <v>0</v>
      </c>
      <c r="K66" s="183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 hidden="1">
      <c r="A67" s="37"/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 hidden="1">
      <c r="A68" s="37"/>
      <c r="B68" s="58"/>
      <c r="C68" s="59"/>
      <c r="D68" s="59"/>
      <c r="E68" s="59"/>
      <c r="F68" s="59"/>
      <c r="G68" s="59"/>
      <c r="H68" s="59"/>
      <c r="I68" s="165"/>
      <c r="J68" s="59"/>
      <c r="K68" s="5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2" hidden="1"/>
    <row r="70" ht="12" hidden="1"/>
    <row r="71" ht="12" hidden="1"/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168"/>
      <c r="J72" s="61"/>
      <c r="K72" s="61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109</v>
      </c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69" t="str">
        <f>E7</f>
        <v>Rekonstrukce autokempu Primátor_Etapa I</v>
      </c>
      <c r="F76" s="31"/>
      <c r="G76" s="31"/>
      <c r="H76" s="31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96</v>
      </c>
      <c r="D77" s="39"/>
      <c r="E77" s="39"/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SO 101 - Zpevněné plochy, terénní úpravy</v>
      </c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139" t="s">
        <v>23</v>
      </c>
      <c r="J80" s="71" t="str">
        <f>IF(J12="","",J12)</f>
        <v>15. 12. 2019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>Město Litomyšl</v>
      </c>
      <c r="G82" s="39"/>
      <c r="H82" s="39"/>
      <c r="I82" s="139" t="s">
        <v>31</v>
      </c>
      <c r="J82" s="35" t="str">
        <f>E21</f>
        <v xml:space="preserve"> </v>
      </c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7.9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139" t="s">
        <v>34</v>
      </c>
      <c r="J83" s="35" t="str">
        <f>E24</f>
        <v>Ing. František Májek</v>
      </c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13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89"/>
      <c r="B85" s="190"/>
      <c r="C85" s="191" t="s">
        <v>110</v>
      </c>
      <c r="D85" s="192" t="s">
        <v>57</v>
      </c>
      <c r="E85" s="192" t="s">
        <v>53</v>
      </c>
      <c r="F85" s="192" t="s">
        <v>54</v>
      </c>
      <c r="G85" s="192" t="s">
        <v>111</v>
      </c>
      <c r="H85" s="192" t="s">
        <v>112</v>
      </c>
      <c r="I85" s="193" t="s">
        <v>113</v>
      </c>
      <c r="J85" s="192" t="s">
        <v>100</v>
      </c>
      <c r="K85" s="194" t="s">
        <v>114</v>
      </c>
      <c r="L85" s="195"/>
      <c r="M85" s="91" t="s">
        <v>19</v>
      </c>
      <c r="N85" s="92" t="s">
        <v>42</v>
      </c>
      <c r="O85" s="92" t="s">
        <v>115</v>
      </c>
      <c r="P85" s="92" t="s">
        <v>116</v>
      </c>
      <c r="Q85" s="92" t="s">
        <v>117</v>
      </c>
      <c r="R85" s="92" t="s">
        <v>118</v>
      </c>
      <c r="S85" s="92" t="s">
        <v>119</v>
      </c>
      <c r="T85" s="93" t="s">
        <v>120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pans="1:63" s="2" customFormat="1" ht="22.8" customHeight="1">
      <c r="A86" s="37"/>
      <c r="B86" s="38"/>
      <c r="C86" s="98" t="s">
        <v>121</v>
      </c>
      <c r="D86" s="39"/>
      <c r="E86" s="39"/>
      <c r="F86" s="39"/>
      <c r="G86" s="39"/>
      <c r="H86" s="39"/>
      <c r="I86" s="135"/>
      <c r="J86" s="196">
        <f>BK86</f>
        <v>0</v>
      </c>
      <c r="K86" s="39"/>
      <c r="L86" s="43"/>
      <c r="M86" s="94"/>
      <c r="N86" s="197"/>
      <c r="O86" s="95"/>
      <c r="P86" s="198">
        <f>P87</f>
        <v>0</v>
      </c>
      <c r="Q86" s="95"/>
      <c r="R86" s="198">
        <f>R87</f>
        <v>207.16448200000002</v>
      </c>
      <c r="S86" s="95"/>
      <c r="T86" s="199">
        <f>T87</f>
        <v>148.89999999999998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71</v>
      </c>
      <c r="AU86" s="16" t="s">
        <v>101</v>
      </c>
      <c r="BK86" s="200">
        <f>BK87</f>
        <v>0</v>
      </c>
    </row>
    <row r="87" spans="1:63" s="12" customFormat="1" ht="25.9" customHeight="1">
      <c r="A87" s="12"/>
      <c r="B87" s="201"/>
      <c r="C87" s="202"/>
      <c r="D87" s="203" t="s">
        <v>71</v>
      </c>
      <c r="E87" s="204" t="s">
        <v>122</v>
      </c>
      <c r="F87" s="204" t="s">
        <v>123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P88+P124+P151+P153+P165+P172</f>
        <v>0</v>
      </c>
      <c r="Q87" s="209"/>
      <c r="R87" s="210">
        <f>R88+R124+R151+R153+R165+R172</f>
        <v>207.16448200000002</v>
      </c>
      <c r="S87" s="209"/>
      <c r="T87" s="211">
        <f>T88+T124+T151+T153+T165+T172</f>
        <v>148.89999999999998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80</v>
      </c>
      <c r="AT87" s="213" t="s">
        <v>71</v>
      </c>
      <c r="AU87" s="213" t="s">
        <v>72</v>
      </c>
      <c r="AY87" s="212" t="s">
        <v>124</v>
      </c>
      <c r="BK87" s="214">
        <f>BK88+BK124+BK151+BK153+BK165+BK172</f>
        <v>0</v>
      </c>
    </row>
    <row r="88" spans="1:63" s="12" customFormat="1" ht="22.8" customHeight="1">
      <c r="A88" s="12"/>
      <c r="B88" s="201"/>
      <c r="C88" s="202"/>
      <c r="D88" s="203" t="s">
        <v>71</v>
      </c>
      <c r="E88" s="215" t="s">
        <v>80</v>
      </c>
      <c r="F88" s="215" t="s">
        <v>125</v>
      </c>
      <c r="G88" s="202"/>
      <c r="H88" s="202"/>
      <c r="I88" s="205"/>
      <c r="J88" s="216">
        <f>BK88</f>
        <v>0</v>
      </c>
      <c r="K88" s="202"/>
      <c r="L88" s="207"/>
      <c r="M88" s="208"/>
      <c r="N88" s="209"/>
      <c r="O88" s="209"/>
      <c r="P88" s="210">
        <f>SUM(P89:P123)</f>
        <v>0</v>
      </c>
      <c r="Q88" s="209"/>
      <c r="R88" s="210">
        <f>SUM(R89:R123)</f>
        <v>0.045</v>
      </c>
      <c r="S88" s="209"/>
      <c r="T88" s="211">
        <f>SUM(T89:T123)</f>
        <v>148.89999999999998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2" t="s">
        <v>80</v>
      </c>
      <c r="AT88" s="213" t="s">
        <v>71</v>
      </c>
      <c r="AU88" s="213" t="s">
        <v>80</v>
      </c>
      <c r="AY88" s="212" t="s">
        <v>124</v>
      </c>
      <c r="BK88" s="214">
        <f>SUM(BK89:BK123)</f>
        <v>0</v>
      </c>
    </row>
    <row r="89" spans="1:65" s="2" customFormat="1" ht="36" customHeight="1">
      <c r="A89" s="37"/>
      <c r="B89" s="38"/>
      <c r="C89" s="217" t="s">
        <v>80</v>
      </c>
      <c r="D89" s="217" t="s">
        <v>126</v>
      </c>
      <c r="E89" s="218" t="s">
        <v>127</v>
      </c>
      <c r="F89" s="219" t="s">
        <v>128</v>
      </c>
      <c r="G89" s="220" t="s">
        <v>129</v>
      </c>
      <c r="H89" s="221">
        <v>305</v>
      </c>
      <c r="I89" s="222"/>
      <c r="J89" s="223">
        <f>ROUND(I89*H89,2)</f>
        <v>0</v>
      </c>
      <c r="K89" s="219" t="s">
        <v>130</v>
      </c>
      <c r="L89" s="43"/>
      <c r="M89" s="224" t="s">
        <v>19</v>
      </c>
      <c r="N89" s="225" t="s">
        <v>43</v>
      </c>
      <c r="O89" s="83"/>
      <c r="P89" s="226">
        <f>O89*H89</f>
        <v>0</v>
      </c>
      <c r="Q89" s="226">
        <v>0</v>
      </c>
      <c r="R89" s="226">
        <f>Q89*H89</f>
        <v>0</v>
      </c>
      <c r="S89" s="226">
        <v>0.44</v>
      </c>
      <c r="T89" s="227">
        <f>S89*H89</f>
        <v>134.2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8" t="s">
        <v>131</v>
      </c>
      <c r="AT89" s="228" t="s">
        <v>126</v>
      </c>
      <c r="AU89" s="228" t="s">
        <v>82</v>
      </c>
      <c r="AY89" s="16" t="s">
        <v>124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6" t="s">
        <v>80</v>
      </c>
      <c r="BK89" s="229">
        <f>ROUND(I89*H89,2)</f>
        <v>0</v>
      </c>
      <c r="BL89" s="16" t="s">
        <v>131</v>
      </c>
      <c r="BM89" s="228" t="s">
        <v>132</v>
      </c>
    </row>
    <row r="90" spans="1:51" s="13" customFormat="1" ht="12">
      <c r="A90" s="13"/>
      <c r="B90" s="230"/>
      <c r="C90" s="231"/>
      <c r="D90" s="232" t="s">
        <v>133</v>
      </c>
      <c r="E90" s="233" t="s">
        <v>19</v>
      </c>
      <c r="F90" s="234" t="s">
        <v>134</v>
      </c>
      <c r="G90" s="231"/>
      <c r="H90" s="235">
        <v>305</v>
      </c>
      <c r="I90" s="236"/>
      <c r="J90" s="231"/>
      <c r="K90" s="231"/>
      <c r="L90" s="237"/>
      <c r="M90" s="238"/>
      <c r="N90" s="239"/>
      <c r="O90" s="239"/>
      <c r="P90" s="239"/>
      <c r="Q90" s="239"/>
      <c r="R90" s="239"/>
      <c r="S90" s="239"/>
      <c r="T90" s="24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1" t="s">
        <v>133</v>
      </c>
      <c r="AU90" s="241" t="s">
        <v>82</v>
      </c>
      <c r="AV90" s="13" t="s">
        <v>82</v>
      </c>
      <c r="AW90" s="13" t="s">
        <v>33</v>
      </c>
      <c r="AX90" s="13" t="s">
        <v>80</v>
      </c>
      <c r="AY90" s="241" t="s">
        <v>124</v>
      </c>
    </row>
    <row r="91" spans="1:65" s="2" customFormat="1" ht="24" customHeight="1">
      <c r="A91" s="37"/>
      <c r="B91" s="38"/>
      <c r="C91" s="217" t="s">
        <v>82</v>
      </c>
      <c r="D91" s="217" t="s">
        <v>126</v>
      </c>
      <c r="E91" s="218" t="s">
        <v>135</v>
      </c>
      <c r="F91" s="219" t="s">
        <v>136</v>
      </c>
      <c r="G91" s="220" t="s">
        <v>129</v>
      </c>
      <c r="H91" s="221">
        <v>150</v>
      </c>
      <c r="I91" s="222"/>
      <c r="J91" s="223">
        <f>ROUND(I91*H91,2)</f>
        <v>0</v>
      </c>
      <c r="K91" s="219" t="s">
        <v>130</v>
      </c>
      <c r="L91" s="43"/>
      <c r="M91" s="224" t="s">
        <v>19</v>
      </c>
      <c r="N91" s="225" t="s">
        <v>43</v>
      </c>
      <c r="O91" s="83"/>
      <c r="P91" s="226">
        <f>O91*H91</f>
        <v>0</v>
      </c>
      <c r="Q91" s="226">
        <v>0</v>
      </c>
      <c r="R91" s="226">
        <f>Q91*H91</f>
        <v>0</v>
      </c>
      <c r="S91" s="226">
        <v>0.098</v>
      </c>
      <c r="T91" s="227">
        <f>S91*H91</f>
        <v>14.700000000000001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8" t="s">
        <v>131</v>
      </c>
      <c r="AT91" s="228" t="s">
        <v>126</v>
      </c>
      <c r="AU91" s="228" t="s">
        <v>82</v>
      </c>
      <c r="AY91" s="16" t="s">
        <v>124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6" t="s">
        <v>80</v>
      </c>
      <c r="BK91" s="229">
        <f>ROUND(I91*H91,2)</f>
        <v>0</v>
      </c>
      <c r="BL91" s="16" t="s">
        <v>131</v>
      </c>
      <c r="BM91" s="228" t="s">
        <v>137</v>
      </c>
    </row>
    <row r="92" spans="1:51" s="13" customFormat="1" ht="12">
      <c r="A92" s="13"/>
      <c r="B92" s="230"/>
      <c r="C92" s="231"/>
      <c r="D92" s="232" t="s">
        <v>133</v>
      </c>
      <c r="E92" s="233" t="s">
        <v>19</v>
      </c>
      <c r="F92" s="234" t="s">
        <v>138</v>
      </c>
      <c r="G92" s="231"/>
      <c r="H92" s="235">
        <v>150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133</v>
      </c>
      <c r="AU92" s="241" t="s">
        <v>82</v>
      </c>
      <c r="AV92" s="13" t="s">
        <v>82</v>
      </c>
      <c r="AW92" s="13" t="s">
        <v>33</v>
      </c>
      <c r="AX92" s="13" t="s">
        <v>80</v>
      </c>
      <c r="AY92" s="241" t="s">
        <v>124</v>
      </c>
    </row>
    <row r="93" spans="1:65" s="2" customFormat="1" ht="24" customHeight="1">
      <c r="A93" s="37"/>
      <c r="B93" s="38"/>
      <c r="C93" s="217" t="s">
        <v>131</v>
      </c>
      <c r="D93" s="217" t="s">
        <v>126</v>
      </c>
      <c r="E93" s="218" t="s">
        <v>139</v>
      </c>
      <c r="F93" s="219" t="s">
        <v>140</v>
      </c>
      <c r="G93" s="220" t="s">
        <v>141</v>
      </c>
      <c r="H93" s="221">
        <v>702.6</v>
      </c>
      <c r="I93" s="222"/>
      <c r="J93" s="223">
        <f>ROUND(I93*H93,2)</f>
        <v>0</v>
      </c>
      <c r="K93" s="219" t="s">
        <v>130</v>
      </c>
      <c r="L93" s="43"/>
      <c r="M93" s="224" t="s">
        <v>19</v>
      </c>
      <c r="N93" s="225" t="s">
        <v>43</v>
      </c>
      <c r="O93" s="8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8" t="s">
        <v>131</v>
      </c>
      <c r="AT93" s="228" t="s">
        <v>126</v>
      </c>
      <c r="AU93" s="228" t="s">
        <v>82</v>
      </c>
      <c r="AY93" s="16" t="s">
        <v>124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6" t="s">
        <v>80</v>
      </c>
      <c r="BK93" s="229">
        <f>ROUND(I93*H93,2)</f>
        <v>0</v>
      </c>
      <c r="BL93" s="16" t="s">
        <v>131</v>
      </c>
      <c r="BM93" s="228" t="s">
        <v>142</v>
      </c>
    </row>
    <row r="94" spans="1:51" s="13" customFormat="1" ht="12">
      <c r="A94" s="13"/>
      <c r="B94" s="230"/>
      <c r="C94" s="231"/>
      <c r="D94" s="232" t="s">
        <v>133</v>
      </c>
      <c r="E94" s="233" t="s">
        <v>19</v>
      </c>
      <c r="F94" s="234" t="s">
        <v>143</v>
      </c>
      <c r="G94" s="231"/>
      <c r="H94" s="235">
        <v>477.45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133</v>
      </c>
      <c r="AU94" s="241" t="s">
        <v>82</v>
      </c>
      <c r="AV94" s="13" t="s">
        <v>82</v>
      </c>
      <c r="AW94" s="13" t="s">
        <v>33</v>
      </c>
      <c r="AX94" s="13" t="s">
        <v>72</v>
      </c>
      <c r="AY94" s="241" t="s">
        <v>124</v>
      </c>
    </row>
    <row r="95" spans="1:51" s="13" customFormat="1" ht="12">
      <c r="A95" s="13"/>
      <c r="B95" s="230"/>
      <c r="C95" s="231"/>
      <c r="D95" s="232" t="s">
        <v>133</v>
      </c>
      <c r="E95" s="233" t="s">
        <v>19</v>
      </c>
      <c r="F95" s="234" t="s">
        <v>144</v>
      </c>
      <c r="G95" s="231"/>
      <c r="H95" s="235">
        <v>225.15</v>
      </c>
      <c r="I95" s="236"/>
      <c r="J95" s="231"/>
      <c r="K95" s="231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133</v>
      </c>
      <c r="AU95" s="241" t="s">
        <v>82</v>
      </c>
      <c r="AV95" s="13" t="s">
        <v>82</v>
      </c>
      <c r="AW95" s="13" t="s">
        <v>33</v>
      </c>
      <c r="AX95" s="13" t="s">
        <v>72</v>
      </c>
      <c r="AY95" s="241" t="s">
        <v>124</v>
      </c>
    </row>
    <row r="96" spans="1:51" s="14" customFormat="1" ht="12">
      <c r="A96" s="14"/>
      <c r="B96" s="242"/>
      <c r="C96" s="243"/>
      <c r="D96" s="232" t="s">
        <v>133</v>
      </c>
      <c r="E96" s="244" t="s">
        <v>19</v>
      </c>
      <c r="F96" s="245" t="s">
        <v>145</v>
      </c>
      <c r="G96" s="243"/>
      <c r="H96" s="246">
        <v>702.6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133</v>
      </c>
      <c r="AU96" s="252" t="s">
        <v>82</v>
      </c>
      <c r="AV96" s="14" t="s">
        <v>131</v>
      </c>
      <c r="AW96" s="14" t="s">
        <v>33</v>
      </c>
      <c r="AX96" s="14" t="s">
        <v>80</v>
      </c>
      <c r="AY96" s="252" t="s">
        <v>124</v>
      </c>
    </row>
    <row r="97" spans="1:65" s="2" customFormat="1" ht="24" customHeight="1">
      <c r="A97" s="37"/>
      <c r="B97" s="38"/>
      <c r="C97" s="217" t="s">
        <v>146</v>
      </c>
      <c r="D97" s="217" t="s">
        <v>126</v>
      </c>
      <c r="E97" s="218" t="s">
        <v>147</v>
      </c>
      <c r="F97" s="219" t="s">
        <v>148</v>
      </c>
      <c r="G97" s="220" t="s">
        <v>141</v>
      </c>
      <c r="H97" s="221">
        <v>702.6</v>
      </c>
      <c r="I97" s="222"/>
      <c r="J97" s="223">
        <f>ROUND(I97*H97,2)</f>
        <v>0</v>
      </c>
      <c r="K97" s="219" t="s">
        <v>130</v>
      </c>
      <c r="L97" s="43"/>
      <c r="M97" s="224" t="s">
        <v>19</v>
      </c>
      <c r="N97" s="225" t="s">
        <v>43</v>
      </c>
      <c r="O97" s="8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8" t="s">
        <v>131</v>
      </c>
      <c r="AT97" s="228" t="s">
        <v>126</v>
      </c>
      <c r="AU97" s="228" t="s">
        <v>82</v>
      </c>
      <c r="AY97" s="16" t="s">
        <v>124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6" t="s">
        <v>80</v>
      </c>
      <c r="BK97" s="229">
        <f>ROUND(I97*H97,2)</f>
        <v>0</v>
      </c>
      <c r="BL97" s="16" t="s">
        <v>131</v>
      </c>
      <c r="BM97" s="228" t="s">
        <v>149</v>
      </c>
    </row>
    <row r="98" spans="1:51" s="13" customFormat="1" ht="12">
      <c r="A98" s="13"/>
      <c r="B98" s="230"/>
      <c r="C98" s="231"/>
      <c r="D98" s="232" t="s">
        <v>133</v>
      </c>
      <c r="E98" s="233" t="s">
        <v>19</v>
      </c>
      <c r="F98" s="234" t="s">
        <v>150</v>
      </c>
      <c r="G98" s="231"/>
      <c r="H98" s="235">
        <v>702.6</v>
      </c>
      <c r="I98" s="236"/>
      <c r="J98" s="231"/>
      <c r="K98" s="231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133</v>
      </c>
      <c r="AU98" s="241" t="s">
        <v>82</v>
      </c>
      <c r="AV98" s="13" t="s">
        <v>82</v>
      </c>
      <c r="AW98" s="13" t="s">
        <v>33</v>
      </c>
      <c r="AX98" s="13" t="s">
        <v>80</v>
      </c>
      <c r="AY98" s="241" t="s">
        <v>124</v>
      </c>
    </row>
    <row r="99" spans="1:65" s="2" customFormat="1" ht="24" customHeight="1">
      <c r="A99" s="37"/>
      <c r="B99" s="38"/>
      <c r="C99" s="217" t="s">
        <v>151</v>
      </c>
      <c r="D99" s="217" t="s">
        <v>126</v>
      </c>
      <c r="E99" s="218" t="s">
        <v>152</v>
      </c>
      <c r="F99" s="219" t="s">
        <v>153</v>
      </c>
      <c r="G99" s="220" t="s">
        <v>141</v>
      </c>
      <c r="H99" s="221">
        <v>488</v>
      </c>
      <c r="I99" s="222"/>
      <c r="J99" s="223">
        <f>ROUND(I99*H99,2)</f>
        <v>0</v>
      </c>
      <c r="K99" s="219" t="s">
        <v>130</v>
      </c>
      <c r="L99" s="43"/>
      <c r="M99" s="224" t="s">
        <v>19</v>
      </c>
      <c r="N99" s="225" t="s">
        <v>43</v>
      </c>
      <c r="O99" s="8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8" t="s">
        <v>131</v>
      </c>
      <c r="AT99" s="228" t="s">
        <v>126</v>
      </c>
      <c r="AU99" s="228" t="s">
        <v>82</v>
      </c>
      <c r="AY99" s="16" t="s">
        <v>124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6" t="s">
        <v>80</v>
      </c>
      <c r="BK99" s="229">
        <f>ROUND(I99*H99,2)</f>
        <v>0</v>
      </c>
      <c r="BL99" s="16" t="s">
        <v>131</v>
      </c>
      <c r="BM99" s="228" t="s">
        <v>154</v>
      </c>
    </row>
    <row r="100" spans="1:51" s="13" customFormat="1" ht="12">
      <c r="A100" s="13"/>
      <c r="B100" s="230"/>
      <c r="C100" s="231"/>
      <c r="D100" s="232" t="s">
        <v>133</v>
      </c>
      <c r="E100" s="233" t="s">
        <v>19</v>
      </c>
      <c r="F100" s="234" t="s">
        <v>155</v>
      </c>
      <c r="G100" s="231"/>
      <c r="H100" s="235">
        <v>488</v>
      </c>
      <c r="I100" s="236"/>
      <c r="J100" s="231"/>
      <c r="K100" s="231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133</v>
      </c>
      <c r="AU100" s="241" t="s">
        <v>82</v>
      </c>
      <c r="AV100" s="13" t="s">
        <v>82</v>
      </c>
      <c r="AW100" s="13" t="s">
        <v>33</v>
      </c>
      <c r="AX100" s="13" t="s">
        <v>80</v>
      </c>
      <c r="AY100" s="241" t="s">
        <v>124</v>
      </c>
    </row>
    <row r="101" spans="1:65" s="2" customFormat="1" ht="24" customHeight="1">
      <c r="A101" s="37"/>
      <c r="B101" s="38"/>
      <c r="C101" s="217" t="s">
        <v>156</v>
      </c>
      <c r="D101" s="217" t="s">
        <v>126</v>
      </c>
      <c r="E101" s="218" t="s">
        <v>157</v>
      </c>
      <c r="F101" s="219" t="s">
        <v>158</v>
      </c>
      <c r="G101" s="220" t="s">
        <v>141</v>
      </c>
      <c r="H101" s="221">
        <v>277.5</v>
      </c>
      <c r="I101" s="222"/>
      <c r="J101" s="223">
        <f>ROUND(I101*H101,2)</f>
        <v>0</v>
      </c>
      <c r="K101" s="219" t="s">
        <v>130</v>
      </c>
      <c r="L101" s="43"/>
      <c r="M101" s="224" t="s">
        <v>19</v>
      </c>
      <c r="N101" s="225" t="s">
        <v>43</v>
      </c>
      <c r="O101" s="8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8" t="s">
        <v>131</v>
      </c>
      <c r="AT101" s="228" t="s">
        <v>126</v>
      </c>
      <c r="AU101" s="228" t="s">
        <v>82</v>
      </c>
      <c r="AY101" s="16" t="s">
        <v>124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6" t="s">
        <v>80</v>
      </c>
      <c r="BK101" s="229">
        <f>ROUND(I101*H101,2)</f>
        <v>0</v>
      </c>
      <c r="BL101" s="16" t="s">
        <v>131</v>
      </c>
      <c r="BM101" s="228" t="s">
        <v>159</v>
      </c>
    </row>
    <row r="102" spans="1:51" s="13" customFormat="1" ht="12">
      <c r="A102" s="13"/>
      <c r="B102" s="230"/>
      <c r="C102" s="231"/>
      <c r="D102" s="232" t="s">
        <v>133</v>
      </c>
      <c r="E102" s="233" t="s">
        <v>19</v>
      </c>
      <c r="F102" s="234" t="s">
        <v>160</v>
      </c>
      <c r="G102" s="231"/>
      <c r="H102" s="235">
        <v>277.5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133</v>
      </c>
      <c r="AU102" s="241" t="s">
        <v>82</v>
      </c>
      <c r="AV102" s="13" t="s">
        <v>82</v>
      </c>
      <c r="AW102" s="13" t="s">
        <v>33</v>
      </c>
      <c r="AX102" s="13" t="s">
        <v>80</v>
      </c>
      <c r="AY102" s="241" t="s">
        <v>124</v>
      </c>
    </row>
    <row r="103" spans="1:65" s="2" customFormat="1" ht="24" customHeight="1">
      <c r="A103" s="37"/>
      <c r="B103" s="38"/>
      <c r="C103" s="217" t="s">
        <v>161</v>
      </c>
      <c r="D103" s="217" t="s">
        <v>126</v>
      </c>
      <c r="E103" s="218" t="s">
        <v>162</v>
      </c>
      <c r="F103" s="219" t="s">
        <v>163</v>
      </c>
      <c r="G103" s="220" t="s">
        <v>141</v>
      </c>
      <c r="H103" s="221">
        <v>555</v>
      </c>
      <c r="I103" s="222"/>
      <c r="J103" s="223">
        <f>ROUND(I103*H103,2)</f>
        <v>0</v>
      </c>
      <c r="K103" s="219" t="s">
        <v>130</v>
      </c>
      <c r="L103" s="43"/>
      <c r="M103" s="224" t="s">
        <v>19</v>
      </c>
      <c r="N103" s="225" t="s">
        <v>43</v>
      </c>
      <c r="O103" s="8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8" t="s">
        <v>131</v>
      </c>
      <c r="AT103" s="228" t="s">
        <v>126</v>
      </c>
      <c r="AU103" s="228" t="s">
        <v>82</v>
      </c>
      <c r="AY103" s="16" t="s">
        <v>124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6" t="s">
        <v>80</v>
      </c>
      <c r="BK103" s="229">
        <f>ROUND(I103*H103,2)</f>
        <v>0</v>
      </c>
      <c r="BL103" s="16" t="s">
        <v>131</v>
      </c>
      <c r="BM103" s="228" t="s">
        <v>164</v>
      </c>
    </row>
    <row r="104" spans="1:51" s="13" customFormat="1" ht="12">
      <c r="A104" s="13"/>
      <c r="B104" s="230"/>
      <c r="C104" s="231"/>
      <c r="D104" s="232" t="s">
        <v>133</v>
      </c>
      <c r="E104" s="233" t="s">
        <v>19</v>
      </c>
      <c r="F104" s="234" t="s">
        <v>165</v>
      </c>
      <c r="G104" s="231"/>
      <c r="H104" s="235">
        <v>555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133</v>
      </c>
      <c r="AU104" s="241" t="s">
        <v>82</v>
      </c>
      <c r="AV104" s="13" t="s">
        <v>82</v>
      </c>
      <c r="AW104" s="13" t="s">
        <v>33</v>
      </c>
      <c r="AX104" s="13" t="s">
        <v>80</v>
      </c>
      <c r="AY104" s="241" t="s">
        <v>124</v>
      </c>
    </row>
    <row r="105" spans="1:65" s="2" customFormat="1" ht="24" customHeight="1">
      <c r="A105" s="37"/>
      <c r="B105" s="38"/>
      <c r="C105" s="217" t="s">
        <v>166</v>
      </c>
      <c r="D105" s="217" t="s">
        <v>126</v>
      </c>
      <c r="E105" s="218" t="s">
        <v>167</v>
      </c>
      <c r="F105" s="219" t="s">
        <v>168</v>
      </c>
      <c r="G105" s="220" t="s">
        <v>141</v>
      </c>
      <c r="H105" s="221">
        <v>702</v>
      </c>
      <c r="I105" s="222"/>
      <c r="J105" s="223">
        <f>ROUND(I105*H105,2)</f>
        <v>0</v>
      </c>
      <c r="K105" s="219" t="s">
        <v>130</v>
      </c>
      <c r="L105" s="43"/>
      <c r="M105" s="224" t="s">
        <v>19</v>
      </c>
      <c r="N105" s="225" t="s">
        <v>43</v>
      </c>
      <c r="O105" s="8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8" t="s">
        <v>131</v>
      </c>
      <c r="AT105" s="228" t="s">
        <v>126</v>
      </c>
      <c r="AU105" s="228" t="s">
        <v>82</v>
      </c>
      <c r="AY105" s="16" t="s">
        <v>124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6" t="s">
        <v>80</v>
      </c>
      <c r="BK105" s="229">
        <f>ROUND(I105*H105,2)</f>
        <v>0</v>
      </c>
      <c r="BL105" s="16" t="s">
        <v>131</v>
      </c>
      <c r="BM105" s="228" t="s">
        <v>169</v>
      </c>
    </row>
    <row r="106" spans="1:51" s="13" customFormat="1" ht="12">
      <c r="A106" s="13"/>
      <c r="B106" s="230"/>
      <c r="C106" s="231"/>
      <c r="D106" s="232" t="s">
        <v>133</v>
      </c>
      <c r="E106" s="233" t="s">
        <v>19</v>
      </c>
      <c r="F106" s="234" t="s">
        <v>170</v>
      </c>
      <c r="G106" s="231"/>
      <c r="H106" s="235">
        <v>702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133</v>
      </c>
      <c r="AU106" s="241" t="s">
        <v>82</v>
      </c>
      <c r="AV106" s="13" t="s">
        <v>82</v>
      </c>
      <c r="AW106" s="13" t="s">
        <v>33</v>
      </c>
      <c r="AX106" s="13" t="s">
        <v>80</v>
      </c>
      <c r="AY106" s="241" t="s">
        <v>124</v>
      </c>
    </row>
    <row r="107" spans="1:65" s="2" customFormat="1" ht="24" customHeight="1">
      <c r="A107" s="37"/>
      <c r="B107" s="38"/>
      <c r="C107" s="217" t="s">
        <v>171</v>
      </c>
      <c r="D107" s="217" t="s">
        <v>126</v>
      </c>
      <c r="E107" s="218" t="s">
        <v>172</v>
      </c>
      <c r="F107" s="219" t="s">
        <v>173</v>
      </c>
      <c r="G107" s="220" t="s">
        <v>141</v>
      </c>
      <c r="H107" s="221">
        <v>1404</v>
      </c>
      <c r="I107" s="222"/>
      <c r="J107" s="223">
        <f>ROUND(I107*H107,2)</f>
        <v>0</v>
      </c>
      <c r="K107" s="219" t="s">
        <v>130</v>
      </c>
      <c r="L107" s="43"/>
      <c r="M107" s="224" t="s">
        <v>19</v>
      </c>
      <c r="N107" s="225" t="s">
        <v>43</v>
      </c>
      <c r="O107" s="8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8" t="s">
        <v>131</v>
      </c>
      <c r="AT107" s="228" t="s">
        <v>126</v>
      </c>
      <c r="AU107" s="228" t="s">
        <v>82</v>
      </c>
      <c r="AY107" s="16" t="s">
        <v>124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6" t="s">
        <v>80</v>
      </c>
      <c r="BK107" s="229">
        <f>ROUND(I107*H107,2)</f>
        <v>0</v>
      </c>
      <c r="BL107" s="16" t="s">
        <v>131</v>
      </c>
      <c r="BM107" s="228" t="s">
        <v>174</v>
      </c>
    </row>
    <row r="108" spans="1:51" s="13" customFormat="1" ht="12">
      <c r="A108" s="13"/>
      <c r="B108" s="230"/>
      <c r="C108" s="231"/>
      <c r="D108" s="232" t="s">
        <v>133</v>
      </c>
      <c r="E108" s="233" t="s">
        <v>19</v>
      </c>
      <c r="F108" s="234" t="s">
        <v>175</v>
      </c>
      <c r="G108" s="231"/>
      <c r="H108" s="235">
        <v>702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133</v>
      </c>
      <c r="AU108" s="241" t="s">
        <v>82</v>
      </c>
      <c r="AV108" s="13" t="s">
        <v>82</v>
      </c>
      <c r="AW108" s="13" t="s">
        <v>33</v>
      </c>
      <c r="AX108" s="13" t="s">
        <v>72</v>
      </c>
      <c r="AY108" s="241" t="s">
        <v>124</v>
      </c>
    </row>
    <row r="109" spans="1:51" s="13" customFormat="1" ht="12">
      <c r="A109" s="13"/>
      <c r="B109" s="230"/>
      <c r="C109" s="231"/>
      <c r="D109" s="232" t="s">
        <v>133</v>
      </c>
      <c r="E109" s="233" t="s">
        <v>19</v>
      </c>
      <c r="F109" s="234" t="s">
        <v>176</v>
      </c>
      <c r="G109" s="231"/>
      <c r="H109" s="235">
        <v>200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133</v>
      </c>
      <c r="AU109" s="241" t="s">
        <v>82</v>
      </c>
      <c r="AV109" s="13" t="s">
        <v>82</v>
      </c>
      <c r="AW109" s="13" t="s">
        <v>33</v>
      </c>
      <c r="AX109" s="13" t="s">
        <v>72</v>
      </c>
      <c r="AY109" s="241" t="s">
        <v>124</v>
      </c>
    </row>
    <row r="110" spans="1:51" s="13" customFormat="1" ht="12">
      <c r="A110" s="13"/>
      <c r="B110" s="230"/>
      <c r="C110" s="231"/>
      <c r="D110" s="232" t="s">
        <v>133</v>
      </c>
      <c r="E110" s="233" t="s">
        <v>19</v>
      </c>
      <c r="F110" s="234" t="s">
        <v>177</v>
      </c>
      <c r="G110" s="231"/>
      <c r="H110" s="235">
        <v>502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133</v>
      </c>
      <c r="AU110" s="241" t="s">
        <v>82</v>
      </c>
      <c r="AV110" s="13" t="s">
        <v>82</v>
      </c>
      <c r="AW110" s="13" t="s">
        <v>33</v>
      </c>
      <c r="AX110" s="13" t="s">
        <v>72</v>
      </c>
      <c r="AY110" s="241" t="s">
        <v>124</v>
      </c>
    </row>
    <row r="111" spans="1:51" s="14" customFormat="1" ht="12">
      <c r="A111" s="14"/>
      <c r="B111" s="242"/>
      <c r="C111" s="243"/>
      <c r="D111" s="232" t="s">
        <v>133</v>
      </c>
      <c r="E111" s="244" t="s">
        <v>19</v>
      </c>
      <c r="F111" s="245" t="s">
        <v>145</v>
      </c>
      <c r="G111" s="243"/>
      <c r="H111" s="246">
        <v>1404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133</v>
      </c>
      <c r="AU111" s="252" t="s">
        <v>82</v>
      </c>
      <c r="AV111" s="14" t="s">
        <v>131</v>
      </c>
      <c r="AW111" s="14" t="s">
        <v>33</v>
      </c>
      <c r="AX111" s="14" t="s">
        <v>80</v>
      </c>
      <c r="AY111" s="252" t="s">
        <v>124</v>
      </c>
    </row>
    <row r="112" spans="1:65" s="2" customFormat="1" ht="24" customHeight="1">
      <c r="A112" s="37"/>
      <c r="B112" s="38"/>
      <c r="C112" s="217" t="s">
        <v>178</v>
      </c>
      <c r="D112" s="217" t="s">
        <v>126</v>
      </c>
      <c r="E112" s="218" t="s">
        <v>179</v>
      </c>
      <c r="F112" s="219" t="s">
        <v>180</v>
      </c>
      <c r="G112" s="220" t="s">
        <v>141</v>
      </c>
      <c r="H112" s="221">
        <v>255</v>
      </c>
      <c r="I112" s="222"/>
      <c r="J112" s="223">
        <f>ROUND(I112*H112,2)</f>
        <v>0</v>
      </c>
      <c r="K112" s="219" t="s">
        <v>130</v>
      </c>
      <c r="L112" s="43"/>
      <c r="M112" s="224" t="s">
        <v>19</v>
      </c>
      <c r="N112" s="225" t="s">
        <v>43</v>
      </c>
      <c r="O112" s="8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131</v>
      </c>
      <c r="AT112" s="228" t="s">
        <v>126</v>
      </c>
      <c r="AU112" s="228" t="s">
        <v>82</v>
      </c>
      <c r="AY112" s="16" t="s">
        <v>124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80</v>
      </c>
      <c r="BK112" s="229">
        <f>ROUND(I112*H112,2)</f>
        <v>0</v>
      </c>
      <c r="BL112" s="16" t="s">
        <v>131</v>
      </c>
      <c r="BM112" s="228" t="s">
        <v>181</v>
      </c>
    </row>
    <row r="113" spans="1:51" s="13" customFormat="1" ht="12">
      <c r="A113" s="13"/>
      <c r="B113" s="230"/>
      <c r="C113" s="231"/>
      <c r="D113" s="232" t="s">
        <v>133</v>
      </c>
      <c r="E113" s="233" t="s">
        <v>19</v>
      </c>
      <c r="F113" s="234" t="s">
        <v>182</v>
      </c>
      <c r="G113" s="231"/>
      <c r="H113" s="235">
        <v>255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133</v>
      </c>
      <c r="AU113" s="241" t="s">
        <v>82</v>
      </c>
      <c r="AV113" s="13" t="s">
        <v>82</v>
      </c>
      <c r="AW113" s="13" t="s">
        <v>33</v>
      </c>
      <c r="AX113" s="13" t="s">
        <v>80</v>
      </c>
      <c r="AY113" s="241" t="s">
        <v>124</v>
      </c>
    </row>
    <row r="114" spans="1:65" s="2" customFormat="1" ht="16.5" customHeight="1">
      <c r="A114" s="37"/>
      <c r="B114" s="38"/>
      <c r="C114" s="217" t="s">
        <v>183</v>
      </c>
      <c r="D114" s="217" t="s">
        <v>126</v>
      </c>
      <c r="E114" s="218" t="s">
        <v>184</v>
      </c>
      <c r="F114" s="219" t="s">
        <v>185</v>
      </c>
      <c r="G114" s="220" t="s">
        <v>141</v>
      </c>
      <c r="H114" s="221">
        <v>702</v>
      </c>
      <c r="I114" s="222"/>
      <c r="J114" s="223">
        <f>ROUND(I114*H114,2)</f>
        <v>0</v>
      </c>
      <c r="K114" s="219" t="s">
        <v>130</v>
      </c>
      <c r="L114" s="43"/>
      <c r="M114" s="224" t="s">
        <v>19</v>
      </c>
      <c r="N114" s="225" t="s">
        <v>43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131</v>
      </c>
      <c r="AT114" s="228" t="s">
        <v>126</v>
      </c>
      <c r="AU114" s="228" t="s">
        <v>82</v>
      </c>
      <c r="AY114" s="16" t="s">
        <v>124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80</v>
      </c>
      <c r="BK114" s="229">
        <f>ROUND(I114*H114,2)</f>
        <v>0</v>
      </c>
      <c r="BL114" s="16" t="s">
        <v>131</v>
      </c>
      <c r="BM114" s="228" t="s">
        <v>186</v>
      </c>
    </row>
    <row r="115" spans="1:51" s="13" customFormat="1" ht="12">
      <c r="A115" s="13"/>
      <c r="B115" s="230"/>
      <c r="C115" s="231"/>
      <c r="D115" s="232" t="s">
        <v>133</v>
      </c>
      <c r="E115" s="233" t="s">
        <v>19</v>
      </c>
      <c r="F115" s="234" t="s">
        <v>187</v>
      </c>
      <c r="G115" s="231"/>
      <c r="H115" s="235">
        <v>702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133</v>
      </c>
      <c r="AU115" s="241" t="s">
        <v>82</v>
      </c>
      <c r="AV115" s="13" t="s">
        <v>82</v>
      </c>
      <c r="AW115" s="13" t="s">
        <v>33</v>
      </c>
      <c r="AX115" s="13" t="s">
        <v>80</v>
      </c>
      <c r="AY115" s="241" t="s">
        <v>124</v>
      </c>
    </row>
    <row r="116" spans="1:65" s="2" customFormat="1" ht="16.5" customHeight="1">
      <c r="A116" s="37"/>
      <c r="B116" s="38"/>
      <c r="C116" s="217" t="s">
        <v>188</v>
      </c>
      <c r="D116" s="217" t="s">
        <v>126</v>
      </c>
      <c r="E116" s="218" t="s">
        <v>189</v>
      </c>
      <c r="F116" s="219" t="s">
        <v>190</v>
      </c>
      <c r="G116" s="220" t="s">
        <v>129</v>
      </c>
      <c r="H116" s="221">
        <v>1712.55</v>
      </c>
      <c r="I116" s="222"/>
      <c r="J116" s="223">
        <f>ROUND(I116*H116,2)</f>
        <v>0</v>
      </c>
      <c r="K116" s="219" t="s">
        <v>130</v>
      </c>
      <c r="L116" s="43"/>
      <c r="M116" s="224" t="s">
        <v>19</v>
      </c>
      <c r="N116" s="225" t="s">
        <v>43</v>
      </c>
      <c r="O116" s="8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8" t="s">
        <v>131</v>
      </c>
      <c r="AT116" s="228" t="s">
        <v>126</v>
      </c>
      <c r="AU116" s="228" t="s">
        <v>82</v>
      </c>
      <c r="AY116" s="16" t="s">
        <v>124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6" t="s">
        <v>80</v>
      </c>
      <c r="BK116" s="229">
        <f>ROUND(I116*H116,2)</f>
        <v>0</v>
      </c>
      <c r="BL116" s="16" t="s">
        <v>131</v>
      </c>
      <c r="BM116" s="228" t="s">
        <v>191</v>
      </c>
    </row>
    <row r="117" spans="1:51" s="13" customFormat="1" ht="12">
      <c r="A117" s="13"/>
      <c r="B117" s="230"/>
      <c r="C117" s="231"/>
      <c r="D117" s="232" t="s">
        <v>133</v>
      </c>
      <c r="E117" s="233" t="s">
        <v>19</v>
      </c>
      <c r="F117" s="234" t="s">
        <v>192</v>
      </c>
      <c r="G117" s="231"/>
      <c r="H117" s="235">
        <v>1712.55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133</v>
      </c>
      <c r="AU117" s="241" t="s">
        <v>82</v>
      </c>
      <c r="AV117" s="13" t="s">
        <v>82</v>
      </c>
      <c r="AW117" s="13" t="s">
        <v>33</v>
      </c>
      <c r="AX117" s="13" t="s">
        <v>80</v>
      </c>
      <c r="AY117" s="241" t="s">
        <v>124</v>
      </c>
    </row>
    <row r="118" spans="1:65" s="2" customFormat="1" ht="24" customHeight="1">
      <c r="A118" s="37"/>
      <c r="B118" s="38"/>
      <c r="C118" s="217" t="s">
        <v>193</v>
      </c>
      <c r="D118" s="217" t="s">
        <v>126</v>
      </c>
      <c r="E118" s="218" t="s">
        <v>194</v>
      </c>
      <c r="F118" s="219" t="s">
        <v>195</v>
      </c>
      <c r="G118" s="220" t="s">
        <v>129</v>
      </c>
      <c r="H118" s="221">
        <v>1500</v>
      </c>
      <c r="I118" s="222"/>
      <c r="J118" s="223">
        <f>ROUND(I118*H118,2)</f>
        <v>0</v>
      </c>
      <c r="K118" s="219" t="s">
        <v>130</v>
      </c>
      <c r="L118" s="43"/>
      <c r="M118" s="224" t="s">
        <v>19</v>
      </c>
      <c r="N118" s="225" t="s">
        <v>43</v>
      </c>
      <c r="O118" s="8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8" t="s">
        <v>131</v>
      </c>
      <c r="AT118" s="228" t="s">
        <v>126</v>
      </c>
      <c r="AU118" s="228" t="s">
        <v>82</v>
      </c>
      <c r="AY118" s="16" t="s">
        <v>124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6" t="s">
        <v>80</v>
      </c>
      <c r="BK118" s="229">
        <f>ROUND(I118*H118,2)</f>
        <v>0</v>
      </c>
      <c r="BL118" s="16" t="s">
        <v>131</v>
      </c>
      <c r="BM118" s="228" t="s">
        <v>196</v>
      </c>
    </row>
    <row r="119" spans="1:51" s="13" customFormat="1" ht="12">
      <c r="A119" s="13"/>
      <c r="B119" s="230"/>
      <c r="C119" s="231"/>
      <c r="D119" s="232" t="s">
        <v>133</v>
      </c>
      <c r="E119" s="233" t="s">
        <v>19</v>
      </c>
      <c r="F119" s="234" t="s">
        <v>197</v>
      </c>
      <c r="G119" s="231"/>
      <c r="H119" s="235">
        <v>1500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133</v>
      </c>
      <c r="AU119" s="241" t="s">
        <v>82</v>
      </c>
      <c r="AV119" s="13" t="s">
        <v>82</v>
      </c>
      <c r="AW119" s="13" t="s">
        <v>33</v>
      </c>
      <c r="AX119" s="13" t="s">
        <v>80</v>
      </c>
      <c r="AY119" s="241" t="s">
        <v>124</v>
      </c>
    </row>
    <row r="120" spans="1:65" s="2" customFormat="1" ht="24" customHeight="1">
      <c r="A120" s="37"/>
      <c r="B120" s="38"/>
      <c r="C120" s="217" t="s">
        <v>8</v>
      </c>
      <c r="D120" s="217" t="s">
        <v>126</v>
      </c>
      <c r="E120" s="218" t="s">
        <v>198</v>
      </c>
      <c r="F120" s="219" t="s">
        <v>199</v>
      </c>
      <c r="G120" s="220" t="s">
        <v>129</v>
      </c>
      <c r="H120" s="221">
        <v>1500</v>
      </c>
      <c r="I120" s="222"/>
      <c r="J120" s="223">
        <f>ROUND(I120*H120,2)</f>
        <v>0</v>
      </c>
      <c r="K120" s="219" t="s">
        <v>130</v>
      </c>
      <c r="L120" s="43"/>
      <c r="M120" s="224" t="s">
        <v>19</v>
      </c>
      <c r="N120" s="225" t="s">
        <v>43</v>
      </c>
      <c r="O120" s="8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8" t="s">
        <v>131</v>
      </c>
      <c r="AT120" s="228" t="s">
        <v>126</v>
      </c>
      <c r="AU120" s="228" t="s">
        <v>82</v>
      </c>
      <c r="AY120" s="16" t="s">
        <v>124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6" t="s">
        <v>80</v>
      </c>
      <c r="BK120" s="229">
        <f>ROUND(I120*H120,2)</f>
        <v>0</v>
      </c>
      <c r="BL120" s="16" t="s">
        <v>131</v>
      </c>
      <c r="BM120" s="228" t="s">
        <v>200</v>
      </c>
    </row>
    <row r="121" spans="1:51" s="13" customFormat="1" ht="12">
      <c r="A121" s="13"/>
      <c r="B121" s="230"/>
      <c r="C121" s="231"/>
      <c r="D121" s="232" t="s">
        <v>133</v>
      </c>
      <c r="E121" s="233" t="s">
        <v>19</v>
      </c>
      <c r="F121" s="234" t="s">
        <v>197</v>
      </c>
      <c r="G121" s="231"/>
      <c r="H121" s="235">
        <v>1500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133</v>
      </c>
      <c r="AU121" s="241" t="s">
        <v>82</v>
      </c>
      <c r="AV121" s="13" t="s">
        <v>82</v>
      </c>
      <c r="AW121" s="13" t="s">
        <v>33</v>
      </c>
      <c r="AX121" s="13" t="s">
        <v>80</v>
      </c>
      <c r="AY121" s="241" t="s">
        <v>124</v>
      </c>
    </row>
    <row r="122" spans="1:65" s="2" customFormat="1" ht="16.5" customHeight="1">
      <c r="A122" s="37"/>
      <c r="B122" s="38"/>
      <c r="C122" s="253" t="s">
        <v>201</v>
      </c>
      <c r="D122" s="253" t="s">
        <v>202</v>
      </c>
      <c r="E122" s="254" t="s">
        <v>203</v>
      </c>
      <c r="F122" s="255" t="s">
        <v>204</v>
      </c>
      <c r="G122" s="256" t="s">
        <v>205</v>
      </c>
      <c r="H122" s="257">
        <v>45</v>
      </c>
      <c r="I122" s="258"/>
      <c r="J122" s="259">
        <f>ROUND(I122*H122,2)</f>
        <v>0</v>
      </c>
      <c r="K122" s="255" t="s">
        <v>130</v>
      </c>
      <c r="L122" s="260"/>
      <c r="M122" s="261" t="s">
        <v>19</v>
      </c>
      <c r="N122" s="262" t="s">
        <v>43</v>
      </c>
      <c r="O122" s="83"/>
      <c r="P122" s="226">
        <f>O122*H122</f>
        <v>0</v>
      </c>
      <c r="Q122" s="226">
        <v>0.001</v>
      </c>
      <c r="R122" s="226">
        <f>Q122*H122</f>
        <v>0.045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161</v>
      </c>
      <c r="AT122" s="228" t="s">
        <v>202</v>
      </c>
      <c r="AU122" s="228" t="s">
        <v>82</v>
      </c>
      <c r="AY122" s="16" t="s">
        <v>124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80</v>
      </c>
      <c r="BK122" s="229">
        <f>ROUND(I122*H122,2)</f>
        <v>0</v>
      </c>
      <c r="BL122" s="16" t="s">
        <v>131</v>
      </c>
      <c r="BM122" s="228" t="s">
        <v>206</v>
      </c>
    </row>
    <row r="123" spans="1:51" s="13" customFormat="1" ht="12">
      <c r="A123" s="13"/>
      <c r="B123" s="230"/>
      <c r="C123" s="231"/>
      <c r="D123" s="232" t="s">
        <v>133</v>
      </c>
      <c r="E123" s="233" t="s">
        <v>19</v>
      </c>
      <c r="F123" s="234" t="s">
        <v>207</v>
      </c>
      <c r="G123" s="231"/>
      <c r="H123" s="235">
        <v>45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133</v>
      </c>
      <c r="AU123" s="241" t="s">
        <v>82</v>
      </c>
      <c r="AV123" s="13" t="s">
        <v>82</v>
      </c>
      <c r="AW123" s="13" t="s">
        <v>33</v>
      </c>
      <c r="AX123" s="13" t="s">
        <v>80</v>
      </c>
      <c r="AY123" s="241" t="s">
        <v>124</v>
      </c>
    </row>
    <row r="124" spans="1:63" s="12" customFormat="1" ht="22.8" customHeight="1">
      <c r="A124" s="12"/>
      <c r="B124" s="201"/>
      <c r="C124" s="202"/>
      <c r="D124" s="203" t="s">
        <v>71</v>
      </c>
      <c r="E124" s="215" t="s">
        <v>146</v>
      </c>
      <c r="F124" s="215" t="s">
        <v>208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SUM(P125:P150)</f>
        <v>0</v>
      </c>
      <c r="Q124" s="209"/>
      <c r="R124" s="210">
        <f>SUM(R125:R150)</f>
        <v>185.02708200000004</v>
      </c>
      <c r="S124" s="209"/>
      <c r="T124" s="211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80</v>
      </c>
      <c r="AT124" s="213" t="s">
        <v>71</v>
      </c>
      <c r="AU124" s="213" t="s">
        <v>80</v>
      </c>
      <c r="AY124" s="212" t="s">
        <v>124</v>
      </c>
      <c r="BK124" s="214">
        <f>SUM(BK125:BK150)</f>
        <v>0</v>
      </c>
    </row>
    <row r="125" spans="1:65" s="2" customFormat="1" ht="16.5" customHeight="1">
      <c r="A125" s="37"/>
      <c r="B125" s="38"/>
      <c r="C125" s="217" t="s">
        <v>209</v>
      </c>
      <c r="D125" s="217" t="s">
        <v>126</v>
      </c>
      <c r="E125" s="218" t="s">
        <v>210</v>
      </c>
      <c r="F125" s="219" t="s">
        <v>211</v>
      </c>
      <c r="G125" s="220" t="s">
        <v>129</v>
      </c>
      <c r="H125" s="221">
        <v>400</v>
      </c>
      <c r="I125" s="222"/>
      <c r="J125" s="223">
        <f>ROUND(I125*H125,2)</f>
        <v>0</v>
      </c>
      <c r="K125" s="219" t="s">
        <v>130</v>
      </c>
      <c r="L125" s="43"/>
      <c r="M125" s="224" t="s">
        <v>19</v>
      </c>
      <c r="N125" s="225" t="s">
        <v>43</v>
      </c>
      <c r="O125" s="8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131</v>
      </c>
      <c r="AT125" s="228" t="s">
        <v>126</v>
      </c>
      <c r="AU125" s="228" t="s">
        <v>82</v>
      </c>
      <c r="AY125" s="16" t="s">
        <v>124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80</v>
      </c>
      <c r="BK125" s="229">
        <f>ROUND(I125*H125,2)</f>
        <v>0</v>
      </c>
      <c r="BL125" s="16" t="s">
        <v>131</v>
      </c>
      <c r="BM125" s="228" t="s">
        <v>212</v>
      </c>
    </row>
    <row r="126" spans="1:51" s="13" customFormat="1" ht="12">
      <c r="A126" s="13"/>
      <c r="B126" s="230"/>
      <c r="C126" s="231"/>
      <c r="D126" s="232" t="s">
        <v>133</v>
      </c>
      <c r="E126" s="233" t="s">
        <v>19</v>
      </c>
      <c r="F126" s="234" t="s">
        <v>213</v>
      </c>
      <c r="G126" s="231"/>
      <c r="H126" s="235">
        <v>400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133</v>
      </c>
      <c r="AU126" s="241" t="s">
        <v>82</v>
      </c>
      <c r="AV126" s="13" t="s">
        <v>82</v>
      </c>
      <c r="AW126" s="13" t="s">
        <v>33</v>
      </c>
      <c r="AX126" s="13" t="s">
        <v>80</v>
      </c>
      <c r="AY126" s="241" t="s">
        <v>124</v>
      </c>
    </row>
    <row r="127" spans="1:65" s="2" customFormat="1" ht="16.5" customHeight="1">
      <c r="A127" s="37"/>
      <c r="B127" s="38"/>
      <c r="C127" s="217" t="s">
        <v>214</v>
      </c>
      <c r="D127" s="217" t="s">
        <v>126</v>
      </c>
      <c r="E127" s="218" t="s">
        <v>215</v>
      </c>
      <c r="F127" s="219" t="s">
        <v>216</v>
      </c>
      <c r="G127" s="220" t="s">
        <v>129</v>
      </c>
      <c r="H127" s="221">
        <v>1380</v>
      </c>
      <c r="I127" s="222"/>
      <c r="J127" s="223">
        <f>ROUND(I127*H127,2)</f>
        <v>0</v>
      </c>
      <c r="K127" s="219" t="s">
        <v>130</v>
      </c>
      <c r="L127" s="43"/>
      <c r="M127" s="224" t="s">
        <v>19</v>
      </c>
      <c r="N127" s="225" t="s">
        <v>43</v>
      </c>
      <c r="O127" s="8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131</v>
      </c>
      <c r="AT127" s="228" t="s">
        <v>126</v>
      </c>
      <c r="AU127" s="228" t="s">
        <v>82</v>
      </c>
      <c r="AY127" s="16" t="s">
        <v>124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80</v>
      </c>
      <c r="BK127" s="229">
        <f>ROUND(I127*H127,2)</f>
        <v>0</v>
      </c>
      <c r="BL127" s="16" t="s">
        <v>131</v>
      </c>
      <c r="BM127" s="228" t="s">
        <v>217</v>
      </c>
    </row>
    <row r="128" spans="1:51" s="13" customFormat="1" ht="12">
      <c r="A128" s="13"/>
      <c r="B128" s="230"/>
      <c r="C128" s="231"/>
      <c r="D128" s="232" t="s">
        <v>133</v>
      </c>
      <c r="E128" s="233" t="s">
        <v>19</v>
      </c>
      <c r="F128" s="234" t="s">
        <v>218</v>
      </c>
      <c r="G128" s="231"/>
      <c r="H128" s="235">
        <v>1380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133</v>
      </c>
      <c r="AU128" s="241" t="s">
        <v>82</v>
      </c>
      <c r="AV128" s="13" t="s">
        <v>82</v>
      </c>
      <c r="AW128" s="13" t="s">
        <v>33</v>
      </c>
      <c r="AX128" s="13" t="s">
        <v>80</v>
      </c>
      <c r="AY128" s="241" t="s">
        <v>124</v>
      </c>
    </row>
    <row r="129" spans="1:65" s="2" customFormat="1" ht="24" customHeight="1">
      <c r="A129" s="37"/>
      <c r="B129" s="38"/>
      <c r="C129" s="217" t="s">
        <v>219</v>
      </c>
      <c r="D129" s="217" t="s">
        <v>126</v>
      </c>
      <c r="E129" s="218" t="s">
        <v>220</v>
      </c>
      <c r="F129" s="219" t="s">
        <v>221</v>
      </c>
      <c r="G129" s="220" t="s">
        <v>129</v>
      </c>
      <c r="H129" s="221">
        <v>1000</v>
      </c>
      <c r="I129" s="222"/>
      <c r="J129" s="223">
        <f>ROUND(I129*H129,2)</f>
        <v>0</v>
      </c>
      <c r="K129" s="219" t="s">
        <v>130</v>
      </c>
      <c r="L129" s="43"/>
      <c r="M129" s="224" t="s">
        <v>19</v>
      </c>
      <c r="N129" s="225" t="s">
        <v>43</v>
      </c>
      <c r="O129" s="83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131</v>
      </c>
      <c r="AT129" s="228" t="s">
        <v>126</v>
      </c>
      <c r="AU129" s="228" t="s">
        <v>82</v>
      </c>
      <c r="AY129" s="16" t="s">
        <v>124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80</v>
      </c>
      <c r="BK129" s="229">
        <f>ROUND(I129*H129,2)</f>
        <v>0</v>
      </c>
      <c r="BL129" s="16" t="s">
        <v>131</v>
      </c>
      <c r="BM129" s="228" t="s">
        <v>222</v>
      </c>
    </row>
    <row r="130" spans="1:51" s="13" customFormat="1" ht="12">
      <c r="A130" s="13"/>
      <c r="B130" s="230"/>
      <c r="C130" s="231"/>
      <c r="D130" s="232" t="s">
        <v>133</v>
      </c>
      <c r="E130" s="233" t="s">
        <v>19</v>
      </c>
      <c r="F130" s="234" t="s">
        <v>223</v>
      </c>
      <c r="G130" s="231"/>
      <c r="H130" s="235">
        <v>1000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133</v>
      </c>
      <c r="AU130" s="241" t="s">
        <v>82</v>
      </c>
      <c r="AV130" s="13" t="s">
        <v>82</v>
      </c>
      <c r="AW130" s="13" t="s">
        <v>33</v>
      </c>
      <c r="AX130" s="13" t="s">
        <v>80</v>
      </c>
      <c r="AY130" s="241" t="s">
        <v>124</v>
      </c>
    </row>
    <row r="131" spans="1:65" s="2" customFormat="1" ht="24" customHeight="1">
      <c r="A131" s="37"/>
      <c r="B131" s="38"/>
      <c r="C131" s="217" t="s">
        <v>7</v>
      </c>
      <c r="D131" s="217" t="s">
        <v>126</v>
      </c>
      <c r="E131" s="218" t="s">
        <v>224</v>
      </c>
      <c r="F131" s="219" t="s">
        <v>225</v>
      </c>
      <c r="G131" s="220" t="s">
        <v>129</v>
      </c>
      <c r="H131" s="221">
        <v>380</v>
      </c>
      <c r="I131" s="222"/>
      <c r="J131" s="223">
        <f>ROUND(I131*H131,2)</f>
        <v>0</v>
      </c>
      <c r="K131" s="219" t="s">
        <v>130</v>
      </c>
      <c r="L131" s="43"/>
      <c r="M131" s="224" t="s">
        <v>19</v>
      </c>
      <c r="N131" s="225" t="s">
        <v>43</v>
      </c>
      <c r="O131" s="8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131</v>
      </c>
      <c r="AT131" s="228" t="s">
        <v>126</v>
      </c>
      <c r="AU131" s="228" t="s">
        <v>82</v>
      </c>
      <c r="AY131" s="16" t="s">
        <v>124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80</v>
      </c>
      <c r="BK131" s="229">
        <f>ROUND(I131*H131,2)</f>
        <v>0</v>
      </c>
      <c r="BL131" s="16" t="s">
        <v>131</v>
      </c>
      <c r="BM131" s="228" t="s">
        <v>226</v>
      </c>
    </row>
    <row r="132" spans="1:51" s="13" customFormat="1" ht="12">
      <c r="A132" s="13"/>
      <c r="B132" s="230"/>
      <c r="C132" s="231"/>
      <c r="D132" s="232" t="s">
        <v>133</v>
      </c>
      <c r="E132" s="233" t="s">
        <v>19</v>
      </c>
      <c r="F132" s="234" t="s">
        <v>227</v>
      </c>
      <c r="G132" s="231"/>
      <c r="H132" s="235">
        <v>380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133</v>
      </c>
      <c r="AU132" s="241" t="s">
        <v>82</v>
      </c>
      <c r="AV132" s="13" t="s">
        <v>82</v>
      </c>
      <c r="AW132" s="13" t="s">
        <v>33</v>
      </c>
      <c r="AX132" s="13" t="s">
        <v>80</v>
      </c>
      <c r="AY132" s="241" t="s">
        <v>124</v>
      </c>
    </row>
    <row r="133" spans="1:65" s="2" customFormat="1" ht="16.5" customHeight="1">
      <c r="A133" s="37"/>
      <c r="B133" s="38"/>
      <c r="C133" s="217" t="s">
        <v>228</v>
      </c>
      <c r="D133" s="217" t="s">
        <v>126</v>
      </c>
      <c r="E133" s="218" t="s">
        <v>229</v>
      </c>
      <c r="F133" s="219" t="s">
        <v>230</v>
      </c>
      <c r="G133" s="220" t="s">
        <v>141</v>
      </c>
      <c r="H133" s="221">
        <v>13.875</v>
      </c>
      <c r="I133" s="222"/>
      <c r="J133" s="223">
        <f>ROUND(I133*H133,2)</f>
        <v>0</v>
      </c>
      <c r="K133" s="219" t="s">
        <v>130</v>
      </c>
      <c r="L133" s="43"/>
      <c r="M133" s="224" t="s">
        <v>19</v>
      </c>
      <c r="N133" s="225" t="s">
        <v>43</v>
      </c>
      <c r="O133" s="83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131</v>
      </c>
      <c r="AT133" s="228" t="s">
        <v>126</v>
      </c>
      <c r="AU133" s="228" t="s">
        <v>82</v>
      </c>
      <c r="AY133" s="16" t="s">
        <v>124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80</v>
      </c>
      <c r="BK133" s="229">
        <f>ROUND(I133*H133,2)</f>
        <v>0</v>
      </c>
      <c r="BL133" s="16" t="s">
        <v>131</v>
      </c>
      <c r="BM133" s="228" t="s">
        <v>231</v>
      </c>
    </row>
    <row r="134" spans="1:51" s="13" customFormat="1" ht="12">
      <c r="A134" s="13"/>
      <c r="B134" s="230"/>
      <c r="C134" s="231"/>
      <c r="D134" s="232" t="s">
        <v>133</v>
      </c>
      <c r="E134" s="233" t="s">
        <v>19</v>
      </c>
      <c r="F134" s="234" t="s">
        <v>232</v>
      </c>
      <c r="G134" s="231"/>
      <c r="H134" s="235">
        <v>13.875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133</v>
      </c>
      <c r="AU134" s="241" t="s">
        <v>82</v>
      </c>
      <c r="AV134" s="13" t="s">
        <v>82</v>
      </c>
      <c r="AW134" s="13" t="s">
        <v>33</v>
      </c>
      <c r="AX134" s="13" t="s">
        <v>80</v>
      </c>
      <c r="AY134" s="241" t="s">
        <v>124</v>
      </c>
    </row>
    <row r="135" spans="1:65" s="2" customFormat="1" ht="16.5" customHeight="1">
      <c r="A135" s="37"/>
      <c r="B135" s="38"/>
      <c r="C135" s="217" t="s">
        <v>233</v>
      </c>
      <c r="D135" s="217" t="s">
        <v>126</v>
      </c>
      <c r="E135" s="218" t="s">
        <v>234</v>
      </c>
      <c r="F135" s="219" t="s">
        <v>235</v>
      </c>
      <c r="G135" s="220" t="s">
        <v>129</v>
      </c>
      <c r="H135" s="221">
        <v>360</v>
      </c>
      <c r="I135" s="222"/>
      <c r="J135" s="223">
        <f>ROUND(I135*H135,2)</f>
        <v>0</v>
      </c>
      <c r="K135" s="219" t="s">
        <v>130</v>
      </c>
      <c r="L135" s="43"/>
      <c r="M135" s="224" t="s">
        <v>19</v>
      </c>
      <c r="N135" s="225" t="s">
        <v>43</v>
      </c>
      <c r="O135" s="8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131</v>
      </c>
      <c r="AT135" s="228" t="s">
        <v>126</v>
      </c>
      <c r="AU135" s="228" t="s">
        <v>82</v>
      </c>
      <c r="AY135" s="16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80</v>
      </c>
      <c r="BK135" s="229">
        <f>ROUND(I135*H135,2)</f>
        <v>0</v>
      </c>
      <c r="BL135" s="16" t="s">
        <v>131</v>
      </c>
      <c r="BM135" s="228" t="s">
        <v>236</v>
      </c>
    </row>
    <row r="136" spans="1:51" s="13" customFormat="1" ht="12">
      <c r="A136" s="13"/>
      <c r="B136" s="230"/>
      <c r="C136" s="231"/>
      <c r="D136" s="232" t="s">
        <v>133</v>
      </c>
      <c r="E136" s="233" t="s">
        <v>19</v>
      </c>
      <c r="F136" s="234" t="s">
        <v>237</v>
      </c>
      <c r="G136" s="231"/>
      <c r="H136" s="235">
        <v>360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133</v>
      </c>
      <c r="AU136" s="241" t="s">
        <v>82</v>
      </c>
      <c r="AV136" s="13" t="s">
        <v>82</v>
      </c>
      <c r="AW136" s="13" t="s">
        <v>33</v>
      </c>
      <c r="AX136" s="13" t="s">
        <v>80</v>
      </c>
      <c r="AY136" s="241" t="s">
        <v>124</v>
      </c>
    </row>
    <row r="137" spans="1:65" s="2" customFormat="1" ht="24" customHeight="1">
      <c r="A137" s="37"/>
      <c r="B137" s="38"/>
      <c r="C137" s="217" t="s">
        <v>238</v>
      </c>
      <c r="D137" s="217" t="s">
        <v>126</v>
      </c>
      <c r="E137" s="218" t="s">
        <v>239</v>
      </c>
      <c r="F137" s="219" t="s">
        <v>240</v>
      </c>
      <c r="G137" s="220" t="s">
        <v>129</v>
      </c>
      <c r="H137" s="221">
        <v>356</v>
      </c>
      <c r="I137" s="222"/>
      <c r="J137" s="223">
        <f>ROUND(I137*H137,2)</f>
        <v>0</v>
      </c>
      <c r="K137" s="219" t="s">
        <v>130</v>
      </c>
      <c r="L137" s="43"/>
      <c r="M137" s="224" t="s">
        <v>19</v>
      </c>
      <c r="N137" s="225" t="s">
        <v>43</v>
      </c>
      <c r="O137" s="8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131</v>
      </c>
      <c r="AT137" s="228" t="s">
        <v>126</v>
      </c>
      <c r="AU137" s="228" t="s">
        <v>82</v>
      </c>
      <c r="AY137" s="16" t="s">
        <v>124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80</v>
      </c>
      <c r="BK137" s="229">
        <f>ROUND(I137*H137,2)</f>
        <v>0</v>
      </c>
      <c r="BL137" s="16" t="s">
        <v>131</v>
      </c>
      <c r="BM137" s="228" t="s">
        <v>241</v>
      </c>
    </row>
    <row r="138" spans="1:51" s="13" customFormat="1" ht="12">
      <c r="A138" s="13"/>
      <c r="B138" s="230"/>
      <c r="C138" s="231"/>
      <c r="D138" s="232" t="s">
        <v>133</v>
      </c>
      <c r="E138" s="233" t="s">
        <v>19</v>
      </c>
      <c r="F138" s="234" t="s">
        <v>242</v>
      </c>
      <c r="G138" s="231"/>
      <c r="H138" s="235">
        <v>356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133</v>
      </c>
      <c r="AU138" s="241" t="s">
        <v>82</v>
      </c>
      <c r="AV138" s="13" t="s">
        <v>82</v>
      </c>
      <c r="AW138" s="13" t="s">
        <v>33</v>
      </c>
      <c r="AX138" s="13" t="s">
        <v>80</v>
      </c>
      <c r="AY138" s="241" t="s">
        <v>124</v>
      </c>
    </row>
    <row r="139" spans="1:65" s="2" customFormat="1" ht="24" customHeight="1">
      <c r="A139" s="37"/>
      <c r="B139" s="38"/>
      <c r="C139" s="217" t="s">
        <v>243</v>
      </c>
      <c r="D139" s="217" t="s">
        <v>126</v>
      </c>
      <c r="E139" s="218" t="s">
        <v>244</v>
      </c>
      <c r="F139" s="219" t="s">
        <v>245</v>
      </c>
      <c r="G139" s="220" t="s">
        <v>129</v>
      </c>
      <c r="H139" s="221">
        <v>366.68</v>
      </c>
      <c r="I139" s="222"/>
      <c r="J139" s="223">
        <f>ROUND(I139*H139,2)</f>
        <v>0</v>
      </c>
      <c r="K139" s="219" t="s">
        <v>130</v>
      </c>
      <c r="L139" s="43"/>
      <c r="M139" s="224" t="s">
        <v>19</v>
      </c>
      <c r="N139" s="225" t="s">
        <v>43</v>
      </c>
      <c r="O139" s="83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131</v>
      </c>
      <c r="AT139" s="228" t="s">
        <v>126</v>
      </c>
      <c r="AU139" s="228" t="s">
        <v>82</v>
      </c>
      <c r="AY139" s="16" t="s">
        <v>124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80</v>
      </c>
      <c r="BK139" s="229">
        <f>ROUND(I139*H139,2)</f>
        <v>0</v>
      </c>
      <c r="BL139" s="16" t="s">
        <v>131</v>
      </c>
      <c r="BM139" s="228" t="s">
        <v>246</v>
      </c>
    </row>
    <row r="140" spans="1:51" s="13" customFormat="1" ht="12">
      <c r="A140" s="13"/>
      <c r="B140" s="230"/>
      <c r="C140" s="231"/>
      <c r="D140" s="232" t="s">
        <v>133</v>
      </c>
      <c r="E140" s="233" t="s">
        <v>19</v>
      </c>
      <c r="F140" s="234" t="s">
        <v>247</v>
      </c>
      <c r="G140" s="231"/>
      <c r="H140" s="235">
        <v>366.68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133</v>
      </c>
      <c r="AU140" s="241" t="s">
        <v>82</v>
      </c>
      <c r="AV140" s="13" t="s">
        <v>82</v>
      </c>
      <c r="AW140" s="13" t="s">
        <v>33</v>
      </c>
      <c r="AX140" s="13" t="s">
        <v>80</v>
      </c>
      <c r="AY140" s="241" t="s">
        <v>124</v>
      </c>
    </row>
    <row r="141" spans="1:65" s="2" customFormat="1" ht="24" customHeight="1">
      <c r="A141" s="37"/>
      <c r="B141" s="38"/>
      <c r="C141" s="217" t="s">
        <v>248</v>
      </c>
      <c r="D141" s="217" t="s">
        <v>126</v>
      </c>
      <c r="E141" s="218" t="s">
        <v>249</v>
      </c>
      <c r="F141" s="219" t="s">
        <v>250</v>
      </c>
      <c r="G141" s="220" t="s">
        <v>129</v>
      </c>
      <c r="H141" s="221">
        <v>201.4</v>
      </c>
      <c r="I141" s="222"/>
      <c r="J141" s="223">
        <f>ROUND(I141*H141,2)</f>
        <v>0</v>
      </c>
      <c r="K141" s="219" t="s">
        <v>130</v>
      </c>
      <c r="L141" s="43"/>
      <c r="M141" s="224" t="s">
        <v>19</v>
      </c>
      <c r="N141" s="225" t="s">
        <v>43</v>
      </c>
      <c r="O141" s="83"/>
      <c r="P141" s="226">
        <f>O141*H141</f>
        <v>0</v>
      </c>
      <c r="Q141" s="226">
        <v>0.1837</v>
      </c>
      <c r="R141" s="226">
        <f>Q141*H141</f>
        <v>36.99718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131</v>
      </c>
      <c r="AT141" s="228" t="s">
        <v>126</v>
      </c>
      <c r="AU141" s="228" t="s">
        <v>82</v>
      </c>
      <c r="AY141" s="16" t="s">
        <v>124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80</v>
      </c>
      <c r="BK141" s="229">
        <f>ROUND(I141*H141,2)</f>
        <v>0</v>
      </c>
      <c r="BL141" s="16" t="s">
        <v>131</v>
      </c>
      <c r="BM141" s="228" t="s">
        <v>251</v>
      </c>
    </row>
    <row r="142" spans="1:51" s="13" customFormat="1" ht="12">
      <c r="A142" s="13"/>
      <c r="B142" s="230"/>
      <c r="C142" s="231"/>
      <c r="D142" s="232" t="s">
        <v>133</v>
      </c>
      <c r="E142" s="233" t="s">
        <v>19</v>
      </c>
      <c r="F142" s="234" t="s">
        <v>252</v>
      </c>
      <c r="G142" s="231"/>
      <c r="H142" s="235">
        <v>201.4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133</v>
      </c>
      <c r="AU142" s="241" t="s">
        <v>82</v>
      </c>
      <c r="AV142" s="13" t="s">
        <v>82</v>
      </c>
      <c r="AW142" s="13" t="s">
        <v>33</v>
      </c>
      <c r="AX142" s="13" t="s">
        <v>80</v>
      </c>
      <c r="AY142" s="241" t="s">
        <v>124</v>
      </c>
    </row>
    <row r="143" spans="1:65" s="2" customFormat="1" ht="16.5" customHeight="1">
      <c r="A143" s="37"/>
      <c r="B143" s="38"/>
      <c r="C143" s="253" t="s">
        <v>253</v>
      </c>
      <c r="D143" s="253" t="s">
        <v>202</v>
      </c>
      <c r="E143" s="254" t="s">
        <v>254</v>
      </c>
      <c r="F143" s="255" t="s">
        <v>255</v>
      </c>
      <c r="G143" s="256" t="s">
        <v>129</v>
      </c>
      <c r="H143" s="257">
        <v>231.181</v>
      </c>
      <c r="I143" s="258"/>
      <c r="J143" s="259">
        <f>ROUND(I143*H143,2)</f>
        <v>0</v>
      </c>
      <c r="K143" s="255" t="s">
        <v>130</v>
      </c>
      <c r="L143" s="260"/>
      <c r="M143" s="261" t="s">
        <v>19</v>
      </c>
      <c r="N143" s="262" t="s">
        <v>43</v>
      </c>
      <c r="O143" s="83"/>
      <c r="P143" s="226">
        <f>O143*H143</f>
        <v>0</v>
      </c>
      <c r="Q143" s="226">
        <v>0.222</v>
      </c>
      <c r="R143" s="226">
        <f>Q143*H143</f>
        <v>51.322182000000005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161</v>
      </c>
      <c r="AT143" s="228" t="s">
        <v>202</v>
      </c>
      <c r="AU143" s="228" t="s">
        <v>82</v>
      </c>
      <c r="AY143" s="16" t="s">
        <v>124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80</v>
      </c>
      <c r="BK143" s="229">
        <f>ROUND(I143*H143,2)</f>
        <v>0</v>
      </c>
      <c r="BL143" s="16" t="s">
        <v>131</v>
      </c>
      <c r="BM143" s="228" t="s">
        <v>256</v>
      </c>
    </row>
    <row r="144" spans="1:51" s="13" customFormat="1" ht="12">
      <c r="A144" s="13"/>
      <c r="B144" s="230"/>
      <c r="C144" s="231"/>
      <c r="D144" s="232" t="s">
        <v>133</v>
      </c>
      <c r="E144" s="231"/>
      <c r="F144" s="234" t="s">
        <v>257</v>
      </c>
      <c r="G144" s="231"/>
      <c r="H144" s="235">
        <v>231.181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133</v>
      </c>
      <c r="AU144" s="241" t="s">
        <v>82</v>
      </c>
      <c r="AV144" s="13" t="s">
        <v>82</v>
      </c>
      <c r="AW144" s="13" t="s">
        <v>4</v>
      </c>
      <c r="AX144" s="13" t="s">
        <v>80</v>
      </c>
      <c r="AY144" s="241" t="s">
        <v>124</v>
      </c>
    </row>
    <row r="145" spans="1:65" s="2" customFormat="1" ht="24" customHeight="1">
      <c r="A145" s="37"/>
      <c r="B145" s="38"/>
      <c r="C145" s="217" t="s">
        <v>258</v>
      </c>
      <c r="D145" s="217" t="s">
        <v>126</v>
      </c>
      <c r="E145" s="218" t="s">
        <v>259</v>
      </c>
      <c r="F145" s="219" t="s">
        <v>260</v>
      </c>
      <c r="G145" s="220" t="s">
        <v>129</v>
      </c>
      <c r="H145" s="221">
        <v>36</v>
      </c>
      <c r="I145" s="222"/>
      <c r="J145" s="223">
        <f>ROUND(I145*H145,2)</f>
        <v>0</v>
      </c>
      <c r="K145" s="219" t="s">
        <v>130</v>
      </c>
      <c r="L145" s="43"/>
      <c r="M145" s="224" t="s">
        <v>19</v>
      </c>
      <c r="N145" s="225" t="s">
        <v>43</v>
      </c>
      <c r="O145" s="83"/>
      <c r="P145" s="226">
        <f>O145*H145</f>
        <v>0</v>
      </c>
      <c r="Q145" s="226">
        <v>0.50077</v>
      </c>
      <c r="R145" s="226">
        <f>Q145*H145</f>
        <v>18.027720000000002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131</v>
      </c>
      <c r="AT145" s="228" t="s">
        <v>126</v>
      </c>
      <c r="AU145" s="228" t="s">
        <v>82</v>
      </c>
      <c r="AY145" s="16" t="s">
        <v>124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80</v>
      </c>
      <c r="BK145" s="229">
        <f>ROUND(I145*H145,2)</f>
        <v>0</v>
      </c>
      <c r="BL145" s="16" t="s">
        <v>131</v>
      </c>
      <c r="BM145" s="228" t="s">
        <v>261</v>
      </c>
    </row>
    <row r="146" spans="1:51" s="13" customFormat="1" ht="12">
      <c r="A146" s="13"/>
      <c r="B146" s="230"/>
      <c r="C146" s="231"/>
      <c r="D146" s="232" t="s">
        <v>133</v>
      </c>
      <c r="E146" s="233" t="s">
        <v>19</v>
      </c>
      <c r="F146" s="234" t="s">
        <v>262</v>
      </c>
      <c r="G146" s="231"/>
      <c r="H146" s="235">
        <v>36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133</v>
      </c>
      <c r="AU146" s="241" t="s">
        <v>82</v>
      </c>
      <c r="AV146" s="13" t="s">
        <v>82</v>
      </c>
      <c r="AW146" s="13" t="s">
        <v>33</v>
      </c>
      <c r="AX146" s="13" t="s">
        <v>80</v>
      </c>
      <c r="AY146" s="241" t="s">
        <v>124</v>
      </c>
    </row>
    <row r="147" spans="1:65" s="2" customFormat="1" ht="24" customHeight="1">
      <c r="A147" s="37"/>
      <c r="B147" s="38"/>
      <c r="C147" s="217" t="s">
        <v>263</v>
      </c>
      <c r="D147" s="217" t="s">
        <v>126</v>
      </c>
      <c r="E147" s="218" t="s">
        <v>264</v>
      </c>
      <c r="F147" s="219" t="s">
        <v>265</v>
      </c>
      <c r="G147" s="220" t="s">
        <v>19</v>
      </c>
      <c r="H147" s="221">
        <v>970</v>
      </c>
      <c r="I147" s="222"/>
      <c r="J147" s="223">
        <f>ROUND(I147*H147,2)</f>
        <v>0</v>
      </c>
      <c r="K147" s="219" t="s">
        <v>19</v>
      </c>
      <c r="L147" s="43"/>
      <c r="M147" s="224" t="s">
        <v>19</v>
      </c>
      <c r="N147" s="225" t="s">
        <v>43</v>
      </c>
      <c r="O147" s="83"/>
      <c r="P147" s="226">
        <f>O147*H147</f>
        <v>0</v>
      </c>
      <c r="Q147" s="226">
        <v>0.08</v>
      </c>
      <c r="R147" s="226">
        <f>Q147*H147</f>
        <v>77.60000000000001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131</v>
      </c>
      <c r="AT147" s="228" t="s">
        <v>126</v>
      </c>
      <c r="AU147" s="228" t="s">
        <v>82</v>
      </c>
      <c r="AY147" s="16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80</v>
      </c>
      <c r="BK147" s="229">
        <f>ROUND(I147*H147,2)</f>
        <v>0</v>
      </c>
      <c r="BL147" s="16" t="s">
        <v>131</v>
      </c>
      <c r="BM147" s="228" t="s">
        <v>266</v>
      </c>
    </row>
    <row r="148" spans="1:51" s="13" customFormat="1" ht="12">
      <c r="A148" s="13"/>
      <c r="B148" s="230"/>
      <c r="C148" s="231"/>
      <c r="D148" s="232" t="s">
        <v>133</v>
      </c>
      <c r="E148" s="233" t="s">
        <v>19</v>
      </c>
      <c r="F148" s="234" t="s">
        <v>267</v>
      </c>
      <c r="G148" s="231"/>
      <c r="H148" s="235">
        <v>970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133</v>
      </c>
      <c r="AU148" s="241" t="s">
        <v>82</v>
      </c>
      <c r="AV148" s="13" t="s">
        <v>82</v>
      </c>
      <c r="AW148" s="13" t="s">
        <v>33</v>
      </c>
      <c r="AX148" s="13" t="s">
        <v>80</v>
      </c>
      <c r="AY148" s="241" t="s">
        <v>124</v>
      </c>
    </row>
    <row r="149" spans="1:65" s="2" customFormat="1" ht="24" customHeight="1">
      <c r="A149" s="37"/>
      <c r="B149" s="38"/>
      <c r="C149" s="217" t="s">
        <v>268</v>
      </c>
      <c r="D149" s="217" t="s">
        <v>126</v>
      </c>
      <c r="E149" s="218" t="s">
        <v>269</v>
      </c>
      <c r="F149" s="219" t="s">
        <v>270</v>
      </c>
      <c r="G149" s="220" t="s">
        <v>19</v>
      </c>
      <c r="H149" s="221">
        <v>540</v>
      </c>
      <c r="I149" s="222"/>
      <c r="J149" s="223">
        <f>ROUND(I149*H149,2)</f>
        <v>0</v>
      </c>
      <c r="K149" s="219" t="s">
        <v>19</v>
      </c>
      <c r="L149" s="43"/>
      <c r="M149" s="224" t="s">
        <v>19</v>
      </c>
      <c r="N149" s="225" t="s">
        <v>43</v>
      </c>
      <c r="O149" s="83"/>
      <c r="P149" s="226">
        <f>O149*H149</f>
        <v>0</v>
      </c>
      <c r="Q149" s="226">
        <v>0.002</v>
      </c>
      <c r="R149" s="226">
        <f>Q149*H149</f>
        <v>1.08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131</v>
      </c>
      <c r="AT149" s="228" t="s">
        <v>126</v>
      </c>
      <c r="AU149" s="228" t="s">
        <v>82</v>
      </c>
      <c r="AY149" s="16" t="s">
        <v>124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80</v>
      </c>
      <c r="BK149" s="229">
        <f>ROUND(I149*H149,2)</f>
        <v>0</v>
      </c>
      <c r="BL149" s="16" t="s">
        <v>131</v>
      </c>
      <c r="BM149" s="228" t="s">
        <v>271</v>
      </c>
    </row>
    <row r="150" spans="1:51" s="13" customFormat="1" ht="12">
      <c r="A150" s="13"/>
      <c r="B150" s="230"/>
      <c r="C150" s="231"/>
      <c r="D150" s="232" t="s">
        <v>133</v>
      </c>
      <c r="E150" s="233" t="s">
        <v>19</v>
      </c>
      <c r="F150" s="234" t="s">
        <v>272</v>
      </c>
      <c r="G150" s="231"/>
      <c r="H150" s="235">
        <v>540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133</v>
      </c>
      <c r="AU150" s="241" t="s">
        <v>82</v>
      </c>
      <c r="AV150" s="13" t="s">
        <v>82</v>
      </c>
      <c r="AW150" s="13" t="s">
        <v>33</v>
      </c>
      <c r="AX150" s="13" t="s">
        <v>80</v>
      </c>
      <c r="AY150" s="241" t="s">
        <v>124</v>
      </c>
    </row>
    <row r="151" spans="1:63" s="12" customFormat="1" ht="22.8" customHeight="1">
      <c r="A151" s="12"/>
      <c r="B151" s="201"/>
      <c r="C151" s="202"/>
      <c r="D151" s="203" t="s">
        <v>71</v>
      </c>
      <c r="E151" s="215" t="s">
        <v>161</v>
      </c>
      <c r="F151" s="215" t="s">
        <v>273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P152</f>
        <v>0</v>
      </c>
      <c r="Q151" s="209"/>
      <c r="R151" s="210">
        <f>R152</f>
        <v>1.2624</v>
      </c>
      <c r="S151" s="209"/>
      <c r="T151" s="211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80</v>
      </c>
      <c r="AT151" s="213" t="s">
        <v>71</v>
      </c>
      <c r="AU151" s="213" t="s">
        <v>80</v>
      </c>
      <c r="AY151" s="212" t="s">
        <v>124</v>
      </c>
      <c r="BK151" s="214">
        <f>BK152</f>
        <v>0</v>
      </c>
    </row>
    <row r="152" spans="1:65" s="2" customFormat="1" ht="16.5" customHeight="1">
      <c r="A152" s="37"/>
      <c r="B152" s="38"/>
      <c r="C152" s="217" t="s">
        <v>274</v>
      </c>
      <c r="D152" s="217" t="s">
        <v>126</v>
      </c>
      <c r="E152" s="218" t="s">
        <v>275</v>
      </c>
      <c r="F152" s="219" t="s">
        <v>276</v>
      </c>
      <c r="G152" s="220" t="s">
        <v>277</v>
      </c>
      <c r="H152" s="221">
        <v>3</v>
      </c>
      <c r="I152" s="222"/>
      <c r="J152" s="223">
        <f>ROUND(I152*H152,2)</f>
        <v>0</v>
      </c>
      <c r="K152" s="219" t="s">
        <v>130</v>
      </c>
      <c r="L152" s="43"/>
      <c r="M152" s="224" t="s">
        <v>19</v>
      </c>
      <c r="N152" s="225" t="s">
        <v>43</v>
      </c>
      <c r="O152" s="83"/>
      <c r="P152" s="226">
        <f>O152*H152</f>
        <v>0</v>
      </c>
      <c r="Q152" s="226">
        <v>0.4208</v>
      </c>
      <c r="R152" s="226">
        <f>Q152*H152</f>
        <v>1.2624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131</v>
      </c>
      <c r="AT152" s="228" t="s">
        <v>126</v>
      </c>
      <c r="AU152" s="228" t="s">
        <v>82</v>
      </c>
      <c r="AY152" s="16" t="s">
        <v>124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80</v>
      </c>
      <c r="BK152" s="229">
        <f>ROUND(I152*H152,2)</f>
        <v>0</v>
      </c>
      <c r="BL152" s="16" t="s">
        <v>131</v>
      </c>
      <c r="BM152" s="228" t="s">
        <v>278</v>
      </c>
    </row>
    <row r="153" spans="1:63" s="12" customFormat="1" ht="22.8" customHeight="1">
      <c r="A153" s="12"/>
      <c r="B153" s="201"/>
      <c r="C153" s="202"/>
      <c r="D153" s="203" t="s">
        <v>71</v>
      </c>
      <c r="E153" s="215" t="s">
        <v>166</v>
      </c>
      <c r="F153" s="215" t="s">
        <v>279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SUM(P154:P164)</f>
        <v>0</v>
      </c>
      <c r="Q153" s="209"/>
      <c r="R153" s="210">
        <f>SUM(R154:R164)</f>
        <v>20.83</v>
      </c>
      <c r="S153" s="209"/>
      <c r="T153" s="211">
        <f>SUM(T154:T164)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80</v>
      </c>
      <c r="AT153" s="213" t="s">
        <v>71</v>
      </c>
      <c r="AU153" s="213" t="s">
        <v>80</v>
      </c>
      <c r="AY153" s="212" t="s">
        <v>124</v>
      </c>
      <c r="BK153" s="214">
        <f>SUM(BK154:BK164)</f>
        <v>0</v>
      </c>
    </row>
    <row r="154" spans="1:65" s="2" customFormat="1" ht="24" customHeight="1">
      <c r="A154" s="37"/>
      <c r="B154" s="38"/>
      <c r="C154" s="217" t="s">
        <v>280</v>
      </c>
      <c r="D154" s="217" t="s">
        <v>126</v>
      </c>
      <c r="E154" s="218" t="s">
        <v>281</v>
      </c>
      <c r="F154" s="219" t="s">
        <v>282</v>
      </c>
      <c r="G154" s="220" t="s">
        <v>283</v>
      </c>
      <c r="H154" s="221">
        <v>125</v>
      </c>
      <c r="I154" s="222"/>
      <c r="J154" s="223">
        <f>ROUND(I154*H154,2)</f>
        <v>0</v>
      </c>
      <c r="K154" s="219" t="s">
        <v>130</v>
      </c>
      <c r="L154" s="43"/>
      <c r="M154" s="224" t="s">
        <v>19</v>
      </c>
      <c r="N154" s="225" t="s">
        <v>43</v>
      </c>
      <c r="O154" s="83"/>
      <c r="P154" s="226">
        <f>O154*H154</f>
        <v>0</v>
      </c>
      <c r="Q154" s="226">
        <v>0.0719</v>
      </c>
      <c r="R154" s="226">
        <f>Q154*H154</f>
        <v>8.9875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131</v>
      </c>
      <c r="AT154" s="228" t="s">
        <v>126</v>
      </c>
      <c r="AU154" s="228" t="s">
        <v>82</v>
      </c>
      <c r="AY154" s="16" t="s">
        <v>124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80</v>
      </c>
      <c r="BK154" s="229">
        <f>ROUND(I154*H154,2)</f>
        <v>0</v>
      </c>
      <c r="BL154" s="16" t="s">
        <v>131</v>
      </c>
      <c r="BM154" s="228" t="s">
        <v>284</v>
      </c>
    </row>
    <row r="155" spans="1:51" s="13" customFormat="1" ht="12">
      <c r="A155" s="13"/>
      <c r="B155" s="230"/>
      <c r="C155" s="231"/>
      <c r="D155" s="232" t="s">
        <v>133</v>
      </c>
      <c r="E155" s="233" t="s">
        <v>19</v>
      </c>
      <c r="F155" s="234" t="s">
        <v>285</v>
      </c>
      <c r="G155" s="231"/>
      <c r="H155" s="235">
        <v>125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133</v>
      </c>
      <c r="AU155" s="241" t="s">
        <v>82</v>
      </c>
      <c r="AV155" s="13" t="s">
        <v>82</v>
      </c>
      <c r="AW155" s="13" t="s">
        <v>33</v>
      </c>
      <c r="AX155" s="13" t="s">
        <v>72</v>
      </c>
      <c r="AY155" s="241" t="s">
        <v>124</v>
      </c>
    </row>
    <row r="156" spans="1:51" s="14" customFormat="1" ht="12">
      <c r="A156" s="14"/>
      <c r="B156" s="242"/>
      <c r="C156" s="243"/>
      <c r="D156" s="232" t="s">
        <v>133</v>
      </c>
      <c r="E156" s="244" t="s">
        <v>19</v>
      </c>
      <c r="F156" s="245" t="s">
        <v>145</v>
      </c>
      <c r="G156" s="243"/>
      <c r="H156" s="246">
        <v>125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133</v>
      </c>
      <c r="AU156" s="252" t="s">
        <v>82</v>
      </c>
      <c r="AV156" s="14" t="s">
        <v>131</v>
      </c>
      <c r="AW156" s="14" t="s">
        <v>33</v>
      </c>
      <c r="AX156" s="14" t="s">
        <v>80</v>
      </c>
      <c r="AY156" s="252" t="s">
        <v>124</v>
      </c>
    </row>
    <row r="157" spans="1:65" s="2" customFormat="1" ht="36" customHeight="1">
      <c r="A157" s="37"/>
      <c r="B157" s="38"/>
      <c r="C157" s="217" t="s">
        <v>286</v>
      </c>
      <c r="D157" s="217" t="s">
        <v>126</v>
      </c>
      <c r="E157" s="218" t="s">
        <v>287</v>
      </c>
      <c r="F157" s="219" t="s">
        <v>288</v>
      </c>
      <c r="G157" s="220" t="s">
        <v>283</v>
      </c>
      <c r="H157" s="221">
        <v>125</v>
      </c>
      <c r="I157" s="222"/>
      <c r="J157" s="223">
        <f>ROUND(I157*H157,2)</f>
        <v>0</v>
      </c>
      <c r="K157" s="219" t="s">
        <v>130</v>
      </c>
      <c r="L157" s="43"/>
      <c r="M157" s="224" t="s">
        <v>19</v>
      </c>
      <c r="N157" s="225" t="s">
        <v>43</v>
      </c>
      <c r="O157" s="83"/>
      <c r="P157" s="226">
        <f>O157*H157</f>
        <v>0</v>
      </c>
      <c r="Q157" s="226">
        <v>0.08978</v>
      </c>
      <c r="R157" s="226">
        <f>Q157*H157</f>
        <v>11.2225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131</v>
      </c>
      <c r="AT157" s="228" t="s">
        <v>126</v>
      </c>
      <c r="AU157" s="228" t="s">
        <v>82</v>
      </c>
      <c r="AY157" s="16" t="s">
        <v>124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80</v>
      </c>
      <c r="BK157" s="229">
        <f>ROUND(I157*H157,2)</f>
        <v>0</v>
      </c>
      <c r="BL157" s="16" t="s">
        <v>131</v>
      </c>
      <c r="BM157" s="228" t="s">
        <v>289</v>
      </c>
    </row>
    <row r="158" spans="1:51" s="13" customFormat="1" ht="12">
      <c r="A158" s="13"/>
      <c r="B158" s="230"/>
      <c r="C158" s="231"/>
      <c r="D158" s="232" t="s">
        <v>133</v>
      </c>
      <c r="E158" s="233" t="s">
        <v>19</v>
      </c>
      <c r="F158" s="234" t="s">
        <v>285</v>
      </c>
      <c r="G158" s="231"/>
      <c r="H158" s="235">
        <v>125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133</v>
      </c>
      <c r="AU158" s="241" t="s">
        <v>82</v>
      </c>
      <c r="AV158" s="13" t="s">
        <v>82</v>
      </c>
      <c r="AW158" s="13" t="s">
        <v>33</v>
      </c>
      <c r="AX158" s="13" t="s">
        <v>80</v>
      </c>
      <c r="AY158" s="241" t="s">
        <v>124</v>
      </c>
    </row>
    <row r="159" spans="1:65" s="2" customFormat="1" ht="24" customHeight="1">
      <c r="A159" s="37"/>
      <c r="B159" s="38"/>
      <c r="C159" s="217" t="s">
        <v>290</v>
      </c>
      <c r="D159" s="217" t="s">
        <v>126</v>
      </c>
      <c r="E159" s="218" t="s">
        <v>291</v>
      </c>
      <c r="F159" s="219" t="s">
        <v>292</v>
      </c>
      <c r="G159" s="220" t="s">
        <v>283</v>
      </c>
      <c r="H159" s="221">
        <v>50</v>
      </c>
      <c r="I159" s="222"/>
      <c r="J159" s="223">
        <f>ROUND(I159*H159,2)</f>
        <v>0</v>
      </c>
      <c r="K159" s="219" t="s">
        <v>130</v>
      </c>
      <c r="L159" s="43"/>
      <c r="M159" s="224" t="s">
        <v>19</v>
      </c>
      <c r="N159" s="225" t="s">
        <v>43</v>
      </c>
      <c r="O159" s="83"/>
      <c r="P159" s="226">
        <f>O159*H159</f>
        <v>0</v>
      </c>
      <c r="Q159" s="226">
        <v>0.00016</v>
      </c>
      <c r="R159" s="226">
        <f>Q159*H159</f>
        <v>0.008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131</v>
      </c>
      <c r="AT159" s="228" t="s">
        <v>126</v>
      </c>
      <c r="AU159" s="228" t="s">
        <v>82</v>
      </c>
      <c r="AY159" s="16" t="s">
        <v>124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80</v>
      </c>
      <c r="BK159" s="229">
        <f>ROUND(I159*H159,2)</f>
        <v>0</v>
      </c>
      <c r="BL159" s="16" t="s">
        <v>131</v>
      </c>
      <c r="BM159" s="228" t="s">
        <v>293</v>
      </c>
    </row>
    <row r="160" spans="1:51" s="13" customFormat="1" ht="12">
      <c r="A160" s="13"/>
      <c r="B160" s="230"/>
      <c r="C160" s="231"/>
      <c r="D160" s="232" t="s">
        <v>133</v>
      </c>
      <c r="E160" s="233" t="s">
        <v>19</v>
      </c>
      <c r="F160" s="234" t="s">
        <v>294</v>
      </c>
      <c r="G160" s="231"/>
      <c r="H160" s="235">
        <v>50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133</v>
      </c>
      <c r="AU160" s="241" t="s">
        <v>82</v>
      </c>
      <c r="AV160" s="13" t="s">
        <v>82</v>
      </c>
      <c r="AW160" s="13" t="s">
        <v>33</v>
      </c>
      <c r="AX160" s="13" t="s">
        <v>80</v>
      </c>
      <c r="AY160" s="241" t="s">
        <v>124</v>
      </c>
    </row>
    <row r="161" spans="1:65" s="2" customFormat="1" ht="16.5" customHeight="1">
      <c r="A161" s="37"/>
      <c r="B161" s="38"/>
      <c r="C161" s="217" t="s">
        <v>295</v>
      </c>
      <c r="D161" s="217" t="s">
        <v>126</v>
      </c>
      <c r="E161" s="218" t="s">
        <v>296</v>
      </c>
      <c r="F161" s="219" t="s">
        <v>297</v>
      </c>
      <c r="G161" s="220" t="s">
        <v>129</v>
      </c>
      <c r="H161" s="221">
        <v>1700</v>
      </c>
      <c r="I161" s="222"/>
      <c r="J161" s="223">
        <f>ROUND(I161*H161,2)</f>
        <v>0</v>
      </c>
      <c r="K161" s="219" t="s">
        <v>19</v>
      </c>
      <c r="L161" s="43"/>
      <c r="M161" s="224" t="s">
        <v>19</v>
      </c>
      <c r="N161" s="225" t="s">
        <v>43</v>
      </c>
      <c r="O161" s="83"/>
      <c r="P161" s="226">
        <f>O161*H161</f>
        <v>0</v>
      </c>
      <c r="Q161" s="226">
        <v>0.00036</v>
      </c>
      <c r="R161" s="226">
        <f>Q161*H161</f>
        <v>0.612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131</v>
      </c>
      <c r="AT161" s="228" t="s">
        <v>126</v>
      </c>
      <c r="AU161" s="228" t="s">
        <v>82</v>
      </c>
      <c r="AY161" s="16" t="s">
        <v>124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80</v>
      </c>
      <c r="BK161" s="229">
        <f>ROUND(I161*H161,2)</f>
        <v>0</v>
      </c>
      <c r="BL161" s="16" t="s">
        <v>131</v>
      </c>
      <c r="BM161" s="228" t="s">
        <v>298</v>
      </c>
    </row>
    <row r="162" spans="1:51" s="13" customFormat="1" ht="12">
      <c r="A162" s="13"/>
      <c r="B162" s="230"/>
      <c r="C162" s="231"/>
      <c r="D162" s="232" t="s">
        <v>133</v>
      </c>
      <c r="E162" s="233" t="s">
        <v>19</v>
      </c>
      <c r="F162" s="234" t="s">
        <v>299</v>
      </c>
      <c r="G162" s="231"/>
      <c r="H162" s="235">
        <v>1700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133</v>
      </c>
      <c r="AU162" s="241" t="s">
        <v>82</v>
      </c>
      <c r="AV162" s="13" t="s">
        <v>82</v>
      </c>
      <c r="AW162" s="13" t="s">
        <v>33</v>
      </c>
      <c r="AX162" s="13" t="s">
        <v>80</v>
      </c>
      <c r="AY162" s="241" t="s">
        <v>124</v>
      </c>
    </row>
    <row r="163" spans="1:65" s="2" customFormat="1" ht="16.5" customHeight="1">
      <c r="A163" s="37"/>
      <c r="B163" s="38"/>
      <c r="C163" s="217" t="s">
        <v>300</v>
      </c>
      <c r="D163" s="217" t="s">
        <v>126</v>
      </c>
      <c r="E163" s="218" t="s">
        <v>301</v>
      </c>
      <c r="F163" s="219" t="s">
        <v>302</v>
      </c>
      <c r="G163" s="220" t="s">
        <v>283</v>
      </c>
      <c r="H163" s="221">
        <v>50</v>
      </c>
      <c r="I163" s="222"/>
      <c r="J163" s="223">
        <f>ROUND(I163*H163,2)</f>
        <v>0</v>
      </c>
      <c r="K163" s="219" t="s">
        <v>130</v>
      </c>
      <c r="L163" s="43"/>
      <c r="M163" s="224" t="s">
        <v>19</v>
      </c>
      <c r="N163" s="225" t="s">
        <v>43</v>
      </c>
      <c r="O163" s="83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131</v>
      </c>
      <c r="AT163" s="228" t="s">
        <v>126</v>
      </c>
      <c r="AU163" s="228" t="s">
        <v>82</v>
      </c>
      <c r="AY163" s="16" t="s">
        <v>124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80</v>
      </c>
      <c r="BK163" s="229">
        <f>ROUND(I163*H163,2)</f>
        <v>0</v>
      </c>
      <c r="BL163" s="16" t="s">
        <v>131</v>
      </c>
      <c r="BM163" s="228" t="s">
        <v>303</v>
      </c>
    </row>
    <row r="164" spans="1:51" s="13" customFormat="1" ht="12">
      <c r="A164" s="13"/>
      <c r="B164" s="230"/>
      <c r="C164" s="231"/>
      <c r="D164" s="232" t="s">
        <v>133</v>
      </c>
      <c r="E164" s="233" t="s">
        <v>19</v>
      </c>
      <c r="F164" s="234" t="s">
        <v>294</v>
      </c>
      <c r="G164" s="231"/>
      <c r="H164" s="235">
        <v>50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133</v>
      </c>
      <c r="AU164" s="241" t="s">
        <v>82</v>
      </c>
      <c r="AV164" s="13" t="s">
        <v>82</v>
      </c>
      <c r="AW164" s="13" t="s">
        <v>33</v>
      </c>
      <c r="AX164" s="13" t="s">
        <v>80</v>
      </c>
      <c r="AY164" s="241" t="s">
        <v>124</v>
      </c>
    </row>
    <row r="165" spans="1:63" s="12" customFormat="1" ht="22.8" customHeight="1">
      <c r="A165" s="12"/>
      <c r="B165" s="201"/>
      <c r="C165" s="202"/>
      <c r="D165" s="203" t="s">
        <v>71</v>
      </c>
      <c r="E165" s="215" t="s">
        <v>304</v>
      </c>
      <c r="F165" s="215" t="s">
        <v>305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SUM(P166:P171)</f>
        <v>0</v>
      </c>
      <c r="Q165" s="209"/>
      <c r="R165" s="210">
        <f>SUM(R166:R171)</f>
        <v>0</v>
      </c>
      <c r="S165" s="209"/>
      <c r="T165" s="211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80</v>
      </c>
      <c r="AT165" s="213" t="s">
        <v>71</v>
      </c>
      <c r="AU165" s="213" t="s">
        <v>80</v>
      </c>
      <c r="AY165" s="212" t="s">
        <v>124</v>
      </c>
      <c r="BK165" s="214">
        <f>SUM(BK166:BK171)</f>
        <v>0</v>
      </c>
    </row>
    <row r="166" spans="1:65" s="2" customFormat="1" ht="24" customHeight="1">
      <c r="A166" s="37"/>
      <c r="B166" s="38"/>
      <c r="C166" s="217" t="s">
        <v>306</v>
      </c>
      <c r="D166" s="217" t="s">
        <v>126</v>
      </c>
      <c r="E166" s="218" t="s">
        <v>307</v>
      </c>
      <c r="F166" s="219" t="s">
        <v>308</v>
      </c>
      <c r="G166" s="220" t="s">
        <v>309</v>
      </c>
      <c r="H166" s="221">
        <v>15</v>
      </c>
      <c r="I166" s="222"/>
      <c r="J166" s="223">
        <f>ROUND(I166*H166,2)</f>
        <v>0</v>
      </c>
      <c r="K166" s="219" t="s">
        <v>130</v>
      </c>
      <c r="L166" s="43"/>
      <c r="M166" s="224" t="s">
        <v>19</v>
      </c>
      <c r="N166" s="225" t="s">
        <v>43</v>
      </c>
      <c r="O166" s="83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131</v>
      </c>
      <c r="AT166" s="228" t="s">
        <v>126</v>
      </c>
      <c r="AU166" s="228" t="s">
        <v>82</v>
      </c>
      <c r="AY166" s="16" t="s">
        <v>124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80</v>
      </c>
      <c r="BK166" s="229">
        <f>ROUND(I166*H166,2)</f>
        <v>0</v>
      </c>
      <c r="BL166" s="16" t="s">
        <v>131</v>
      </c>
      <c r="BM166" s="228" t="s">
        <v>310</v>
      </c>
    </row>
    <row r="167" spans="1:51" s="13" customFormat="1" ht="12">
      <c r="A167" s="13"/>
      <c r="B167" s="230"/>
      <c r="C167" s="231"/>
      <c r="D167" s="232" t="s">
        <v>133</v>
      </c>
      <c r="E167" s="233" t="s">
        <v>19</v>
      </c>
      <c r="F167" s="234" t="s">
        <v>311</v>
      </c>
      <c r="G167" s="231"/>
      <c r="H167" s="235">
        <v>15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133</v>
      </c>
      <c r="AU167" s="241" t="s">
        <v>82</v>
      </c>
      <c r="AV167" s="13" t="s">
        <v>82</v>
      </c>
      <c r="AW167" s="13" t="s">
        <v>33</v>
      </c>
      <c r="AX167" s="13" t="s">
        <v>80</v>
      </c>
      <c r="AY167" s="241" t="s">
        <v>124</v>
      </c>
    </row>
    <row r="168" spans="1:65" s="2" customFormat="1" ht="24" customHeight="1">
      <c r="A168" s="37"/>
      <c r="B168" s="38"/>
      <c r="C168" s="217" t="s">
        <v>312</v>
      </c>
      <c r="D168" s="217" t="s">
        <v>126</v>
      </c>
      <c r="E168" s="218" t="s">
        <v>313</v>
      </c>
      <c r="F168" s="219" t="s">
        <v>314</v>
      </c>
      <c r="G168" s="220" t="s">
        <v>309</v>
      </c>
      <c r="H168" s="221">
        <v>60</v>
      </c>
      <c r="I168" s="222"/>
      <c r="J168" s="223">
        <f>ROUND(I168*H168,2)</f>
        <v>0</v>
      </c>
      <c r="K168" s="219" t="s">
        <v>130</v>
      </c>
      <c r="L168" s="43"/>
      <c r="M168" s="224" t="s">
        <v>19</v>
      </c>
      <c r="N168" s="225" t="s">
        <v>43</v>
      </c>
      <c r="O168" s="83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131</v>
      </c>
      <c r="AT168" s="228" t="s">
        <v>126</v>
      </c>
      <c r="AU168" s="228" t="s">
        <v>82</v>
      </c>
      <c r="AY168" s="16" t="s">
        <v>124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80</v>
      </c>
      <c r="BK168" s="229">
        <f>ROUND(I168*H168,2)</f>
        <v>0</v>
      </c>
      <c r="BL168" s="16" t="s">
        <v>131</v>
      </c>
      <c r="BM168" s="228" t="s">
        <v>315</v>
      </c>
    </row>
    <row r="169" spans="1:51" s="13" customFormat="1" ht="12">
      <c r="A169" s="13"/>
      <c r="B169" s="230"/>
      <c r="C169" s="231"/>
      <c r="D169" s="232" t="s">
        <v>133</v>
      </c>
      <c r="E169" s="233" t="s">
        <v>19</v>
      </c>
      <c r="F169" s="234" t="s">
        <v>316</v>
      </c>
      <c r="G169" s="231"/>
      <c r="H169" s="235">
        <v>60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133</v>
      </c>
      <c r="AU169" s="241" t="s">
        <v>82</v>
      </c>
      <c r="AV169" s="13" t="s">
        <v>82</v>
      </c>
      <c r="AW169" s="13" t="s">
        <v>33</v>
      </c>
      <c r="AX169" s="13" t="s">
        <v>80</v>
      </c>
      <c r="AY169" s="241" t="s">
        <v>124</v>
      </c>
    </row>
    <row r="170" spans="1:65" s="2" customFormat="1" ht="24" customHeight="1">
      <c r="A170" s="37"/>
      <c r="B170" s="38"/>
      <c r="C170" s="217" t="s">
        <v>317</v>
      </c>
      <c r="D170" s="217" t="s">
        <v>126</v>
      </c>
      <c r="E170" s="218" t="s">
        <v>318</v>
      </c>
      <c r="F170" s="219" t="s">
        <v>319</v>
      </c>
      <c r="G170" s="220" t="s">
        <v>309</v>
      </c>
      <c r="H170" s="221">
        <v>60</v>
      </c>
      <c r="I170" s="222"/>
      <c r="J170" s="223">
        <f>ROUND(I170*H170,2)</f>
        <v>0</v>
      </c>
      <c r="K170" s="219" t="s">
        <v>130</v>
      </c>
      <c r="L170" s="43"/>
      <c r="M170" s="224" t="s">
        <v>19</v>
      </c>
      <c r="N170" s="225" t="s">
        <v>43</v>
      </c>
      <c r="O170" s="83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131</v>
      </c>
      <c r="AT170" s="228" t="s">
        <v>126</v>
      </c>
      <c r="AU170" s="228" t="s">
        <v>82</v>
      </c>
      <c r="AY170" s="16" t="s">
        <v>124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80</v>
      </c>
      <c r="BK170" s="229">
        <f>ROUND(I170*H170,2)</f>
        <v>0</v>
      </c>
      <c r="BL170" s="16" t="s">
        <v>131</v>
      </c>
      <c r="BM170" s="228" t="s">
        <v>320</v>
      </c>
    </row>
    <row r="171" spans="1:51" s="13" customFormat="1" ht="12">
      <c r="A171" s="13"/>
      <c r="B171" s="230"/>
      <c r="C171" s="231"/>
      <c r="D171" s="232" t="s">
        <v>133</v>
      </c>
      <c r="E171" s="233" t="s">
        <v>19</v>
      </c>
      <c r="F171" s="234" t="s">
        <v>321</v>
      </c>
      <c r="G171" s="231"/>
      <c r="H171" s="235">
        <v>60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133</v>
      </c>
      <c r="AU171" s="241" t="s">
        <v>82</v>
      </c>
      <c r="AV171" s="13" t="s">
        <v>82</v>
      </c>
      <c r="AW171" s="13" t="s">
        <v>33</v>
      </c>
      <c r="AX171" s="13" t="s">
        <v>80</v>
      </c>
      <c r="AY171" s="241" t="s">
        <v>124</v>
      </c>
    </row>
    <row r="172" spans="1:63" s="12" customFormat="1" ht="22.8" customHeight="1">
      <c r="A172" s="12"/>
      <c r="B172" s="201"/>
      <c r="C172" s="202"/>
      <c r="D172" s="203" t="s">
        <v>71</v>
      </c>
      <c r="E172" s="215" t="s">
        <v>322</v>
      </c>
      <c r="F172" s="215" t="s">
        <v>323</v>
      </c>
      <c r="G172" s="202"/>
      <c r="H172" s="202"/>
      <c r="I172" s="205"/>
      <c r="J172" s="216">
        <f>BK172</f>
        <v>0</v>
      </c>
      <c r="K172" s="202"/>
      <c r="L172" s="207"/>
      <c r="M172" s="208"/>
      <c r="N172" s="209"/>
      <c r="O172" s="209"/>
      <c r="P172" s="210">
        <f>P173</f>
        <v>0</v>
      </c>
      <c r="Q172" s="209"/>
      <c r="R172" s="210">
        <f>R173</f>
        <v>0</v>
      </c>
      <c r="S172" s="209"/>
      <c r="T172" s="21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2" t="s">
        <v>80</v>
      </c>
      <c r="AT172" s="213" t="s">
        <v>71</v>
      </c>
      <c r="AU172" s="213" t="s">
        <v>80</v>
      </c>
      <c r="AY172" s="212" t="s">
        <v>124</v>
      </c>
      <c r="BK172" s="214">
        <f>BK173</f>
        <v>0</v>
      </c>
    </row>
    <row r="173" spans="1:65" s="2" customFormat="1" ht="24" customHeight="1">
      <c r="A173" s="37"/>
      <c r="B173" s="38"/>
      <c r="C173" s="217" t="s">
        <v>324</v>
      </c>
      <c r="D173" s="217" t="s">
        <v>126</v>
      </c>
      <c r="E173" s="218" t="s">
        <v>325</v>
      </c>
      <c r="F173" s="219" t="s">
        <v>326</v>
      </c>
      <c r="G173" s="220" t="s">
        <v>309</v>
      </c>
      <c r="H173" s="221">
        <v>207.164</v>
      </c>
      <c r="I173" s="222"/>
      <c r="J173" s="223">
        <f>ROUND(I173*H173,2)</f>
        <v>0</v>
      </c>
      <c r="K173" s="219" t="s">
        <v>130</v>
      </c>
      <c r="L173" s="43"/>
      <c r="M173" s="263" t="s">
        <v>19</v>
      </c>
      <c r="N173" s="264" t="s">
        <v>43</v>
      </c>
      <c r="O173" s="265"/>
      <c r="P173" s="266">
        <f>O173*H173</f>
        <v>0</v>
      </c>
      <c r="Q173" s="266">
        <v>0</v>
      </c>
      <c r="R173" s="266">
        <f>Q173*H173</f>
        <v>0</v>
      </c>
      <c r="S173" s="266">
        <v>0</v>
      </c>
      <c r="T173" s="26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131</v>
      </c>
      <c r="AT173" s="228" t="s">
        <v>126</v>
      </c>
      <c r="AU173" s="228" t="s">
        <v>82</v>
      </c>
      <c r="AY173" s="16" t="s">
        <v>124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80</v>
      </c>
      <c r="BK173" s="229">
        <f>ROUND(I173*H173,2)</f>
        <v>0</v>
      </c>
      <c r="BL173" s="16" t="s">
        <v>131</v>
      </c>
      <c r="BM173" s="228" t="s">
        <v>327</v>
      </c>
    </row>
    <row r="174" spans="1:31" s="2" customFormat="1" ht="6.95" customHeight="1">
      <c r="A174" s="37"/>
      <c r="B174" s="58"/>
      <c r="C174" s="59"/>
      <c r="D174" s="59"/>
      <c r="E174" s="59"/>
      <c r="F174" s="59"/>
      <c r="G174" s="59"/>
      <c r="H174" s="59"/>
      <c r="I174" s="165"/>
      <c r="J174" s="59"/>
      <c r="K174" s="59"/>
      <c r="L174" s="43"/>
      <c r="M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</sheetData>
  <sheetProtection password="CC35" sheet="1" objects="1" scenarios="1" formatColumns="0" formatRows="0" autoFilter="0"/>
  <autoFilter ref="C85:K17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95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autokempu Primátor_Etapa I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96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328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32</v>
      </c>
      <c r="G12" s="37"/>
      <c r="H12" s="37"/>
      <c r="I12" s="139" t="s">
        <v>23</v>
      </c>
      <c r="J12" s="140" t="str">
        <f>'Rekapitulace stavby'!AN8</f>
        <v>15. 12. 2019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/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Litomyšl</v>
      </c>
      <c r="F15" s="37"/>
      <c r="G15" s="37"/>
      <c r="H15" s="37"/>
      <c r="I15" s="139" t="s">
        <v>28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tr">
        <f>IF('Rekapitulace stavby'!AN19="","",'Rekapitulace stavby'!AN19)</f>
        <v/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>Ing. František Májek</v>
      </c>
      <c r="F24" s="37"/>
      <c r="G24" s="37"/>
      <c r="H24" s="37"/>
      <c r="I24" s="139" t="s">
        <v>28</v>
      </c>
      <c r="J24" s="138" t="str">
        <f>IF('Rekapitulace stavby'!AN20="","",'Rekapitulace stavby'!AN20)</f>
        <v/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ROUND(J84,2)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ROUND((SUM(BE84:BE194)),2)</f>
        <v>0</v>
      </c>
      <c r="G33" s="37"/>
      <c r="H33" s="37"/>
      <c r="I33" s="154">
        <v>0.21</v>
      </c>
      <c r="J33" s="153">
        <f>ROUND(((SUM(BE84:BE194))*I33),2)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ROUND((SUM(BF84:BF194)),2)</f>
        <v>0</v>
      </c>
      <c r="G34" s="37"/>
      <c r="H34" s="37"/>
      <c r="I34" s="154">
        <v>0.15</v>
      </c>
      <c r="J34" s="153">
        <f>ROUND(((SUM(BF84:BF194))*I34),2)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ROUND((SUM(BG84:BG194)),2)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ROUND((SUM(BH84:BH194)),2)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ROUND((SUM(BI84:BI194)),2)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98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69" t="str">
        <f>E7</f>
        <v>Rekonstrukce autokempu Primátor_Etapa I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96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SO 301 - Splašková kanlizce, vodovod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15. 12. 2019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Město Litomyšl</v>
      </c>
      <c r="G54" s="39"/>
      <c r="H54" s="39"/>
      <c r="I54" s="139" t="s">
        <v>31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Ing. František Májek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70" t="s">
        <v>99</v>
      </c>
      <c r="D57" s="171"/>
      <c r="E57" s="171"/>
      <c r="F57" s="171"/>
      <c r="G57" s="171"/>
      <c r="H57" s="171"/>
      <c r="I57" s="172"/>
      <c r="J57" s="173" t="s">
        <v>100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J84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 hidden="1">
      <c r="A60" s="9"/>
      <c r="B60" s="175"/>
      <c r="C60" s="176"/>
      <c r="D60" s="177" t="s">
        <v>329</v>
      </c>
      <c r="E60" s="178"/>
      <c r="F60" s="178"/>
      <c r="G60" s="178"/>
      <c r="H60" s="178"/>
      <c r="I60" s="179"/>
      <c r="J60" s="180">
        <f>J85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2"/>
      <c r="C61" s="183"/>
      <c r="D61" s="184" t="s">
        <v>103</v>
      </c>
      <c r="E61" s="185"/>
      <c r="F61" s="185"/>
      <c r="G61" s="185"/>
      <c r="H61" s="185"/>
      <c r="I61" s="186"/>
      <c r="J61" s="187">
        <f>J86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75"/>
      <c r="C62" s="176"/>
      <c r="D62" s="177" t="s">
        <v>330</v>
      </c>
      <c r="E62" s="178"/>
      <c r="F62" s="178"/>
      <c r="G62" s="178"/>
      <c r="H62" s="178"/>
      <c r="I62" s="179"/>
      <c r="J62" s="180">
        <f>J141</f>
        <v>0</v>
      </c>
      <c r="K62" s="176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82"/>
      <c r="C63" s="183"/>
      <c r="D63" s="184" t="s">
        <v>105</v>
      </c>
      <c r="E63" s="185"/>
      <c r="F63" s="185"/>
      <c r="G63" s="185"/>
      <c r="H63" s="185"/>
      <c r="I63" s="186"/>
      <c r="J63" s="187">
        <f>J142</f>
        <v>0</v>
      </c>
      <c r="K63" s="183"/>
      <c r="L63" s="18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82"/>
      <c r="C64" s="183"/>
      <c r="D64" s="184" t="s">
        <v>331</v>
      </c>
      <c r="E64" s="185"/>
      <c r="F64" s="185"/>
      <c r="G64" s="185"/>
      <c r="H64" s="185"/>
      <c r="I64" s="186"/>
      <c r="J64" s="187">
        <f>J171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7"/>
      <c r="B65" s="38"/>
      <c r="C65" s="39"/>
      <c r="D65" s="39"/>
      <c r="E65" s="39"/>
      <c r="F65" s="39"/>
      <c r="G65" s="39"/>
      <c r="H65" s="39"/>
      <c r="I65" s="135"/>
      <c r="J65" s="39"/>
      <c r="K65" s="39"/>
      <c r="L65" s="13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 hidden="1">
      <c r="A66" s="37"/>
      <c r="B66" s="58"/>
      <c r="C66" s="59"/>
      <c r="D66" s="59"/>
      <c r="E66" s="59"/>
      <c r="F66" s="59"/>
      <c r="G66" s="59"/>
      <c r="H66" s="59"/>
      <c r="I66" s="165"/>
      <c r="J66" s="59"/>
      <c r="K66" s="59"/>
      <c r="L66" s="13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ht="12" hidden="1"/>
    <row r="68" ht="12" hidden="1"/>
    <row r="69" ht="12" hidden="1"/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168"/>
      <c r="J70" s="61"/>
      <c r="K70" s="61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109</v>
      </c>
      <c r="D71" s="39"/>
      <c r="E71" s="39"/>
      <c r="F71" s="39"/>
      <c r="G71" s="39"/>
      <c r="H71" s="39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69" t="str">
        <f>E7</f>
        <v>Rekonstrukce autokempu Primátor_Etapa I</v>
      </c>
      <c r="F74" s="31"/>
      <c r="G74" s="31"/>
      <c r="H74" s="31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96</v>
      </c>
      <c r="D75" s="39"/>
      <c r="E75" s="39"/>
      <c r="F75" s="39"/>
      <c r="G75" s="39"/>
      <c r="H75" s="39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SO 301 - Splašková kanlizce, vodovod</v>
      </c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 xml:space="preserve"> </v>
      </c>
      <c r="G78" s="39"/>
      <c r="H78" s="39"/>
      <c r="I78" s="139" t="s">
        <v>23</v>
      </c>
      <c r="J78" s="71" t="str">
        <f>IF(J12="","",J12)</f>
        <v>15. 12. 2019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>Město Litomyšl</v>
      </c>
      <c r="G80" s="39"/>
      <c r="H80" s="39"/>
      <c r="I80" s="139" t="s">
        <v>31</v>
      </c>
      <c r="J80" s="35" t="str">
        <f>E21</f>
        <v xml:space="preserve"> </v>
      </c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7.9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139" t="s">
        <v>34</v>
      </c>
      <c r="J81" s="35" t="str">
        <f>E24</f>
        <v>Ing. František Májek</v>
      </c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89"/>
      <c r="B83" s="190"/>
      <c r="C83" s="191" t="s">
        <v>110</v>
      </c>
      <c r="D83" s="192" t="s">
        <v>57</v>
      </c>
      <c r="E83" s="192" t="s">
        <v>53</v>
      </c>
      <c r="F83" s="192" t="s">
        <v>54</v>
      </c>
      <c r="G83" s="192" t="s">
        <v>111</v>
      </c>
      <c r="H83" s="192" t="s">
        <v>112</v>
      </c>
      <c r="I83" s="193" t="s">
        <v>113</v>
      </c>
      <c r="J83" s="192" t="s">
        <v>100</v>
      </c>
      <c r="K83" s="194" t="s">
        <v>114</v>
      </c>
      <c r="L83" s="195"/>
      <c r="M83" s="91" t="s">
        <v>19</v>
      </c>
      <c r="N83" s="92" t="s">
        <v>42</v>
      </c>
      <c r="O83" s="92" t="s">
        <v>115</v>
      </c>
      <c r="P83" s="92" t="s">
        <v>116</v>
      </c>
      <c r="Q83" s="92" t="s">
        <v>117</v>
      </c>
      <c r="R83" s="92" t="s">
        <v>118</v>
      </c>
      <c r="S83" s="92" t="s">
        <v>119</v>
      </c>
      <c r="T83" s="93" t="s">
        <v>120</v>
      </c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</row>
    <row r="84" spans="1:63" s="2" customFormat="1" ht="22.8" customHeight="1">
      <c r="A84" s="37"/>
      <c r="B84" s="38"/>
      <c r="C84" s="98" t="s">
        <v>121</v>
      </c>
      <c r="D84" s="39"/>
      <c r="E84" s="39"/>
      <c r="F84" s="39"/>
      <c r="G84" s="39"/>
      <c r="H84" s="39"/>
      <c r="I84" s="135"/>
      <c r="J84" s="196">
        <f>BK84</f>
        <v>0</v>
      </c>
      <c r="K84" s="39"/>
      <c r="L84" s="43"/>
      <c r="M84" s="94"/>
      <c r="N84" s="197"/>
      <c r="O84" s="95"/>
      <c r="P84" s="198">
        <f>P85+P141</f>
        <v>0</v>
      </c>
      <c r="Q84" s="95"/>
      <c r="R84" s="198">
        <f>R85+R141</f>
        <v>121.07925</v>
      </c>
      <c r="S84" s="95"/>
      <c r="T84" s="199">
        <f>T85+T141</f>
        <v>6.936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71</v>
      </c>
      <c r="AU84" s="16" t="s">
        <v>101</v>
      </c>
      <c r="BK84" s="200">
        <f>BK85+BK141</f>
        <v>0</v>
      </c>
    </row>
    <row r="85" spans="1:63" s="12" customFormat="1" ht="25.9" customHeight="1">
      <c r="A85" s="12"/>
      <c r="B85" s="201"/>
      <c r="C85" s="202"/>
      <c r="D85" s="203" t="s">
        <v>71</v>
      </c>
      <c r="E85" s="204" t="s">
        <v>332</v>
      </c>
      <c r="F85" s="204" t="s">
        <v>123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</f>
        <v>0</v>
      </c>
      <c r="Q85" s="209"/>
      <c r="R85" s="210">
        <f>R86</f>
        <v>73.45944</v>
      </c>
      <c r="S85" s="209"/>
      <c r="T85" s="211">
        <f>T86</f>
        <v>6.936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2" t="s">
        <v>80</v>
      </c>
      <c r="AT85" s="213" t="s">
        <v>71</v>
      </c>
      <c r="AU85" s="213" t="s">
        <v>72</v>
      </c>
      <c r="AY85" s="212" t="s">
        <v>124</v>
      </c>
      <c r="BK85" s="214">
        <f>BK86</f>
        <v>0</v>
      </c>
    </row>
    <row r="86" spans="1:63" s="12" customFormat="1" ht="22.8" customHeight="1">
      <c r="A86" s="12"/>
      <c r="B86" s="201"/>
      <c r="C86" s="202"/>
      <c r="D86" s="203" t="s">
        <v>71</v>
      </c>
      <c r="E86" s="215" t="s">
        <v>80</v>
      </c>
      <c r="F86" s="215" t="s">
        <v>125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SUM(P87:P140)</f>
        <v>0</v>
      </c>
      <c r="Q86" s="209"/>
      <c r="R86" s="210">
        <f>SUM(R87:R140)</f>
        <v>73.45944</v>
      </c>
      <c r="S86" s="209"/>
      <c r="T86" s="211">
        <f>SUM(T87:T140)</f>
        <v>6.936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2" t="s">
        <v>80</v>
      </c>
      <c r="AT86" s="213" t="s">
        <v>71</v>
      </c>
      <c r="AU86" s="213" t="s">
        <v>80</v>
      </c>
      <c r="AY86" s="212" t="s">
        <v>124</v>
      </c>
      <c r="BK86" s="214">
        <f>SUM(BK87:BK140)</f>
        <v>0</v>
      </c>
    </row>
    <row r="87" spans="1:65" s="2" customFormat="1" ht="36" customHeight="1">
      <c r="A87" s="37"/>
      <c r="B87" s="38"/>
      <c r="C87" s="217" t="s">
        <v>333</v>
      </c>
      <c r="D87" s="217" t="s">
        <v>126</v>
      </c>
      <c r="E87" s="218" t="s">
        <v>334</v>
      </c>
      <c r="F87" s="219" t="s">
        <v>335</v>
      </c>
      <c r="G87" s="220" t="s">
        <v>129</v>
      </c>
      <c r="H87" s="221">
        <v>13.6</v>
      </c>
      <c r="I87" s="222"/>
      <c r="J87" s="223">
        <f>ROUND(I87*H87,2)</f>
        <v>0</v>
      </c>
      <c r="K87" s="219" t="s">
        <v>130</v>
      </c>
      <c r="L87" s="43"/>
      <c r="M87" s="224" t="s">
        <v>19</v>
      </c>
      <c r="N87" s="225" t="s">
        <v>43</v>
      </c>
      <c r="O87" s="83"/>
      <c r="P87" s="226">
        <f>O87*H87</f>
        <v>0</v>
      </c>
      <c r="Q87" s="226">
        <v>0</v>
      </c>
      <c r="R87" s="226">
        <f>Q87*H87</f>
        <v>0</v>
      </c>
      <c r="S87" s="226">
        <v>0.22</v>
      </c>
      <c r="T87" s="227">
        <f>S87*H87</f>
        <v>2.992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28" t="s">
        <v>131</v>
      </c>
      <c r="AT87" s="228" t="s">
        <v>126</v>
      </c>
      <c r="AU87" s="228" t="s">
        <v>82</v>
      </c>
      <c r="AY87" s="16" t="s">
        <v>124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16" t="s">
        <v>80</v>
      </c>
      <c r="BK87" s="229">
        <f>ROUND(I87*H87,2)</f>
        <v>0</v>
      </c>
      <c r="BL87" s="16" t="s">
        <v>131</v>
      </c>
      <c r="BM87" s="228" t="s">
        <v>336</v>
      </c>
    </row>
    <row r="88" spans="1:51" s="13" customFormat="1" ht="12">
      <c r="A88" s="13"/>
      <c r="B88" s="230"/>
      <c r="C88" s="231"/>
      <c r="D88" s="232" t="s">
        <v>133</v>
      </c>
      <c r="E88" s="233" t="s">
        <v>19</v>
      </c>
      <c r="F88" s="234" t="s">
        <v>337</v>
      </c>
      <c r="G88" s="231"/>
      <c r="H88" s="235">
        <v>9.6</v>
      </c>
      <c r="I88" s="236"/>
      <c r="J88" s="231"/>
      <c r="K88" s="231"/>
      <c r="L88" s="237"/>
      <c r="M88" s="238"/>
      <c r="N88" s="239"/>
      <c r="O88" s="239"/>
      <c r="P88" s="239"/>
      <c r="Q88" s="239"/>
      <c r="R88" s="239"/>
      <c r="S88" s="239"/>
      <c r="T88" s="24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1" t="s">
        <v>133</v>
      </c>
      <c r="AU88" s="241" t="s">
        <v>82</v>
      </c>
      <c r="AV88" s="13" t="s">
        <v>82</v>
      </c>
      <c r="AW88" s="13" t="s">
        <v>33</v>
      </c>
      <c r="AX88" s="13" t="s">
        <v>72</v>
      </c>
      <c r="AY88" s="241" t="s">
        <v>124</v>
      </c>
    </row>
    <row r="89" spans="1:51" s="13" customFormat="1" ht="12">
      <c r="A89" s="13"/>
      <c r="B89" s="230"/>
      <c r="C89" s="231"/>
      <c r="D89" s="232" t="s">
        <v>133</v>
      </c>
      <c r="E89" s="233" t="s">
        <v>19</v>
      </c>
      <c r="F89" s="234" t="s">
        <v>338</v>
      </c>
      <c r="G89" s="231"/>
      <c r="H89" s="235">
        <v>4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133</v>
      </c>
      <c r="AU89" s="241" t="s">
        <v>82</v>
      </c>
      <c r="AV89" s="13" t="s">
        <v>82</v>
      </c>
      <c r="AW89" s="13" t="s">
        <v>33</v>
      </c>
      <c r="AX89" s="13" t="s">
        <v>72</v>
      </c>
      <c r="AY89" s="241" t="s">
        <v>124</v>
      </c>
    </row>
    <row r="90" spans="1:51" s="14" customFormat="1" ht="12">
      <c r="A90" s="14"/>
      <c r="B90" s="242"/>
      <c r="C90" s="243"/>
      <c r="D90" s="232" t="s">
        <v>133</v>
      </c>
      <c r="E90" s="244" t="s">
        <v>19</v>
      </c>
      <c r="F90" s="245" t="s">
        <v>145</v>
      </c>
      <c r="G90" s="243"/>
      <c r="H90" s="246">
        <v>13.6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2" t="s">
        <v>133</v>
      </c>
      <c r="AU90" s="252" t="s">
        <v>82</v>
      </c>
      <c r="AV90" s="14" t="s">
        <v>131</v>
      </c>
      <c r="AW90" s="14" t="s">
        <v>33</v>
      </c>
      <c r="AX90" s="14" t="s">
        <v>80</v>
      </c>
      <c r="AY90" s="252" t="s">
        <v>124</v>
      </c>
    </row>
    <row r="91" spans="1:65" s="2" customFormat="1" ht="36" customHeight="1">
      <c r="A91" s="37"/>
      <c r="B91" s="38"/>
      <c r="C91" s="217" t="s">
        <v>339</v>
      </c>
      <c r="D91" s="217" t="s">
        <v>126</v>
      </c>
      <c r="E91" s="218" t="s">
        <v>340</v>
      </c>
      <c r="F91" s="219" t="s">
        <v>341</v>
      </c>
      <c r="G91" s="220" t="s">
        <v>129</v>
      </c>
      <c r="H91" s="221">
        <v>13.6</v>
      </c>
      <c r="I91" s="222"/>
      <c r="J91" s="223">
        <f>ROUND(I91*H91,2)</f>
        <v>0</v>
      </c>
      <c r="K91" s="219" t="s">
        <v>130</v>
      </c>
      <c r="L91" s="43"/>
      <c r="M91" s="224" t="s">
        <v>19</v>
      </c>
      <c r="N91" s="225" t="s">
        <v>43</v>
      </c>
      <c r="O91" s="83"/>
      <c r="P91" s="226">
        <f>O91*H91</f>
        <v>0</v>
      </c>
      <c r="Q91" s="226">
        <v>0</v>
      </c>
      <c r="R91" s="226">
        <f>Q91*H91</f>
        <v>0</v>
      </c>
      <c r="S91" s="226">
        <v>0.29</v>
      </c>
      <c r="T91" s="227">
        <f>S91*H91</f>
        <v>3.9439999999999995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8" t="s">
        <v>131</v>
      </c>
      <c r="AT91" s="228" t="s">
        <v>126</v>
      </c>
      <c r="AU91" s="228" t="s">
        <v>82</v>
      </c>
      <c r="AY91" s="16" t="s">
        <v>124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6" t="s">
        <v>80</v>
      </c>
      <c r="BK91" s="229">
        <f>ROUND(I91*H91,2)</f>
        <v>0</v>
      </c>
      <c r="BL91" s="16" t="s">
        <v>131</v>
      </c>
      <c r="BM91" s="228" t="s">
        <v>342</v>
      </c>
    </row>
    <row r="92" spans="1:51" s="13" customFormat="1" ht="12">
      <c r="A92" s="13"/>
      <c r="B92" s="230"/>
      <c r="C92" s="231"/>
      <c r="D92" s="232" t="s">
        <v>133</v>
      </c>
      <c r="E92" s="233" t="s">
        <v>19</v>
      </c>
      <c r="F92" s="234" t="s">
        <v>337</v>
      </c>
      <c r="G92" s="231"/>
      <c r="H92" s="235">
        <v>9.6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133</v>
      </c>
      <c r="AU92" s="241" t="s">
        <v>82</v>
      </c>
      <c r="AV92" s="13" t="s">
        <v>82</v>
      </c>
      <c r="AW92" s="13" t="s">
        <v>33</v>
      </c>
      <c r="AX92" s="13" t="s">
        <v>72</v>
      </c>
      <c r="AY92" s="241" t="s">
        <v>124</v>
      </c>
    </row>
    <row r="93" spans="1:51" s="13" customFormat="1" ht="12">
      <c r="A93" s="13"/>
      <c r="B93" s="230"/>
      <c r="C93" s="231"/>
      <c r="D93" s="232" t="s">
        <v>133</v>
      </c>
      <c r="E93" s="233" t="s">
        <v>19</v>
      </c>
      <c r="F93" s="234" t="s">
        <v>338</v>
      </c>
      <c r="G93" s="231"/>
      <c r="H93" s="235">
        <v>4</v>
      </c>
      <c r="I93" s="236"/>
      <c r="J93" s="231"/>
      <c r="K93" s="231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133</v>
      </c>
      <c r="AU93" s="241" t="s">
        <v>82</v>
      </c>
      <c r="AV93" s="13" t="s">
        <v>82</v>
      </c>
      <c r="AW93" s="13" t="s">
        <v>33</v>
      </c>
      <c r="AX93" s="13" t="s">
        <v>72</v>
      </c>
      <c r="AY93" s="241" t="s">
        <v>124</v>
      </c>
    </row>
    <row r="94" spans="1:51" s="14" customFormat="1" ht="12">
      <c r="A94" s="14"/>
      <c r="B94" s="242"/>
      <c r="C94" s="243"/>
      <c r="D94" s="232" t="s">
        <v>133</v>
      </c>
      <c r="E94" s="244" t="s">
        <v>19</v>
      </c>
      <c r="F94" s="245" t="s">
        <v>145</v>
      </c>
      <c r="G94" s="243"/>
      <c r="H94" s="246">
        <v>13.6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2" t="s">
        <v>133</v>
      </c>
      <c r="AU94" s="252" t="s">
        <v>82</v>
      </c>
      <c r="AV94" s="14" t="s">
        <v>131</v>
      </c>
      <c r="AW94" s="14" t="s">
        <v>33</v>
      </c>
      <c r="AX94" s="14" t="s">
        <v>80</v>
      </c>
      <c r="AY94" s="252" t="s">
        <v>124</v>
      </c>
    </row>
    <row r="95" spans="1:65" s="2" customFormat="1" ht="24" customHeight="1">
      <c r="A95" s="37"/>
      <c r="B95" s="38"/>
      <c r="C95" s="217" t="s">
        <v>343</v>
      </c>
      <c r="D95" s="217" t="s">
        <v>126</v>
      </c>
      <c r="E95" s="218" t="s">
        <v>344</v>
      </c>
      <c r="F95" s="219" t="s">
        <v>345</v>
      </c>
      <c r="G95" s="220" t="s">
        <v>129</v>
      </c>
      <c r="H95" s="221">
        <v>115.2</v>
      </c>
      <c r="I95" s="222"/>
      <c r="J95" s="223">
        <f>ROUND(I95*H95,2)</f>
        <v>0</v>
      </c>
      <c r="K95" s="219" t="s">
        <v>130</v>
      </c>
      <c r="L95" s="43"/>
      <c r="M95" s="224" t="s">
        <v>19</v>
      </c>
      <c r="N95" s="225" t="s">
        <v>43</v>
      </c>
      <c r="O95" s="83"/>
      <c r="P95" s="226">
        <f>O95*H95</f>
        <v>0</v>
      </c>
      <c r="Q95" s="226">
        <v>0.00084</v>
      </c>
      <c r="R95" s="226">
        <f>Q95*H95</f>
        <v>0.096768</v>
      </c>
      <c r="S95" s="226">
        <v>0</v>
      </c>
      <c r="T95" s="227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8" t="s">
        <v>131</v>
      </c>
      <c r="AT95" s="228" t="s">
        <v>126</v>
      </c>
      <c r="AU95" s="228" t="s">
        <v>82</v>
      </c>
      <c r="AY95" s="16" t="s">
        <v>124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6" t="s">
        <v>80</v>
      </c>
      <c r="BK95" s="229">
        <f>ROUND(I95*H95,2)</f>
        <v>0</v>
      </c>
      <c r="BL95" s="16" t="s">
        <v>131</v>
      </c>
      <c r="BM95" s="228" t="s">
        <v>346</v>
      </c>
    </row>
    <row r="96" spans="1:51" s="13" customFormat="1" ht="12">
      <c r="A96" s="13"/>
      <c r="B96" s="230"/>
      <c r="C96" s="231"/>
      <c r="D96" s="232" t="s">
        <v>133</v>
      </c>
      <c r="E96" s="233" t="s">
        <v>19</v>
      </c>
      <c r="F96" s="234" t="s">
        <v>347</v>
      </c>
      <c r="G96" s="231"/>
      <c r="H96" s="235">
        <v>115.2</v>
      </c>
      <c r="I96" s="236"/>
      <c r="J96" s="231"/>
      <c r="K96" s="231"/>
      <c r="L96" s="237"/>
      <c r="M96" s="238"/>
      <c r="N96" s="239"/>
      <c r="O96" s="239"/>
      <c r="P96" s="239"/>
      <c r="Q96" s="239"/>
      <c r="R96" s="239"/>
      <c r="S96" s="239"/>
      <c r="T96" s="24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1" t="s">
        <v>133</v>
      </c>
      <c r="AU96" s="241" t="s">
        <v>82</v>
      </c>
      <c r="AV96" s="13" t="s">
        <v>82</v>
      </c>
      <c r="AW96" s="13" t="s">
        <v>33</v>
      </c>
      <c r="AX96" s="13" t="s">
        <v>80</v>
      </c>
      <c r="AY96" s="241" t="s">
        <v>124</v>
      </c>
    </row>
    <row r="97" spans="1:65" s="2" customFormat="1" ht="24" customHeight="1">
      <c r="A97" s="37"/>
      <c r="B97" s="38"/>
      <c r="C97" s="217" t="s">
        <v>348</v>
      </c>
      <c r="D97" s="217" t="s">
        <v>126</v>
      </c>
      <c r="E97" s="218" t="s">
        <v>349</v>
      </c>
      <c r="F97" s="219" t="s">
        <v>350</v>
      </c>
      <c r="G97" s="220" t="s">
        <v>129</v>
      </c>
      <c r="H97" s="221">
        <v>115.2</v>
      </c>
      <c r="I97" s="222"/>
      <c r="J97" s="223">
        <f>ROUND(I97*H97,2)</f>
        <v>0</v>
      </c>
      <c r="K97" s="219" t="s">
        <v>130</v>
      </c>
      <c r="L97" s="43"/>
      <c r="M97" s="224" t="s">
        <v>19</v>
      </c>
      <c r="N97" s="225" t="s">
        <v>43</v>
      </c>
      <c r="O97" s="8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8" t="s">
        <v>131</v>
      </c>
      <c r="AT97" s="228" t="s">
        <v>126</v>
      </c>
      <c r="AU97" s="228" t="s">
        <v>82</v>
      </c>
      <c r="AY97" s="16" t="s">
        <v>124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6" t="s">
        <v>80</v>
      </c>
      <c r="BK97" s="229">
        <f>ROUND(I97*H97,2)</f>
        <v>0</v>
      </c>
      <c r="BL97" s="16" t="s">
        <v>131</v>
      </c>
      <c r="BM97" s="228" t="s">
        <v>351</v>
      </c>
    </row>
    <row r="98" spans="1:65" s="2" customFormat="1" ht="24" customHeight="1">
      <c r="A98" s="37"/>
      <c r="B98" s="38"/>
      <c r="C98" s="217" t="s">
        <v>80</v>
      </c>
      <c r="D98" s="217" t="s">
        <v>126</v>
      </c>
      <c r="E98" s="218" t="s">
        <v>352</v>
      </c>
      <c r="F98" s="219" t="s">
        <v>353</v>
      </c>
      <c r="G98" s="220" t="s">
        <v>141</v>
      </c>
      <c r="H98" s="221">
        <v>291.5</v>
      </c>
      <c r="I98" s="222"/>
      <c r="J98" s="223">
        <f>ROUND(I98*H98,2)</f>
        <v>0</v>
      </c>
      <c r="K98" s="219" t="s">
        <v>130</v>
      </c>
      <c r="L98" s="43"/>
      <c r="M98" s="224" t="s">
        <v>19</v>
      </c>
      <c r="N98" s="225" t="s">
        <v>43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131</v>
      </c>
      <c r="AT98" s="228" t="s">
        <v>126</v>
      </c>
      <c r="AU98" s="228" t="s">
        <v>82</v>
      </c>
      <c r="AY98" s="16" t="s">
        <v>124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80</v>
      </c>
      <c r="BK98" s="229">
        <f>ROUND(I98*H98,2)</f>
        <v>0</v>
      </c>
      <c r="BL98" s="16" t="s">
        <v>131</v>
      </c>
      <c r="BM98" s="228" t="s">
        <v>354</v>
      </c>
    </row>
    <row r="99" spans="1:51" s="13" customFormat="1" ht="12">
      <c r="A99" s="13"/>
      <c r="B99" s="230"/>
      <c r="C99" s="231"/>
      <c r="D99" s="232" t="s">
        <v>133</v>
      </c>
      <c r="E99" s="233" t="s">
        <v>19</v>
      </c>
      <c r="F99" s="234" t="s">
        <v>355</v>
      </c>
      <c r="G99" s="231"/>
      <c r="H99" s="235">
        <v>199.4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133</v>
      </c>
      <c r="AU99" s="241" t="s">
        <v>82</v>
      </c>
      <c r="AV99" s="13" t="s">
        <v>82</v>
      </c>
      <c r="AW99" s="13" t="s">
        <v>33</v>
      </c>
      <c r="AX99" s="13" t="s">
        <v>72</v>
      </c>
      <c r="AY99" s="241" t="s">
        <v>124</v>
      </c>
    </row>
    <row r="100" spans="1:51" s="13" customFormat="1" ht="12">
      <c r="A100" s="13"/>
      <c r="B100" s="230"/>
      <c r="C100" s="231"/>
      <c r="D100" s="232" t="s">
        <v>133</v>
      </c>
      <c r="E100" s="233" t="s">
        <v>19</v>
      </c>
      <c r="F100" s="234" t="s">
        <v>356</v>
      </c>
      <c r="G100" s="231"/>
      <c r="H100" s="235">
        <v>13.8</v>
      </c>
      <c r="I100" s="236"/>
      <c r="J100" s="231"/>
      <c r="K100" s="231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133</v>
      </c>
      <c r="AU100" s="241" t="s">
        <v>82</v>
      </c>
      <c r="AV100" s="13" t="s">
        <v>82</v>
      </c>
      <c r="AW100" s="13" t="s">
        <v>33</v>
      </c>
      <c r="AX100" s="13" t="s">
        <v>72</v>
      </c>
      <c r="AY100" s="241" t="s">
        <v>124</v>
      </c>
    </row>
    <row r="101" spans="1:51" s="13" customFormat="1" ht="12">
      <c r="A101" s="13"/>
      <c r="B101" s="230"/>
      <c r="C101" s="231"/>
      <c r="D101" s="232" t="s">
        <v>133</v>
      </c>
      <c r="E101" s="233" t="s">
        <v>19</v>
      </c>
      <c r="F101" s="234" t="s">
        <v>357</v>
      </c>
      <c r="G101" s="231"/>
      <c r="H101" s="235">
        <v>73.8</v>
      </c>
      <c r="I101" s="236"/>
      <c r="J101" s="231"/>
      <c r="K101" s="231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133</v>
      </c>
      <c r="AU101" s="241" t="s">
        <v>82</v>
      </c>
      <c r="AV101" s="13" t="s">
        <v>82</v>
      </c>
      <c r="AW101" s="13" t="s">
        <v>33</v>
      </c>
      <c r="AX101" s="13" t="s">
        <v>72</v>
      </c>
      <c r="AY101" s="241" t="s">
        <v>124</v>
      </c>
    </row>
    <row r="102" spans="1:51" s="13" customFormat="1" ht="12">
      <c r="A102" s="13"/>
      <c r="B102" s="230"/>
      <c r="C102" s="231"/>
      <c r="D102" s="232" t="s">
        <v>133</v>
      </c>
      <c r="E102" s="233" t="s">
        <v>19</v>
      </c>
      <c r="F102" s="234" t="s">
        <v>358</v>
      </c>
      <c r="G102" s="231"/>
      <c r="H102" s="235">
        <v>4.5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133</v>
      </c>
      <c r="AU102" s="241" t="s">
        <v>82</v>
      </c>
      <c r="AV102" s="13" t="s">
        <v>82</v>
      </c>
      <c r="AW102" s="13" t="s">
        <v>33</v>
      </c>
      <c r="AX102" s="13" t="s">
        <v>72</v>
      </c>
      <c r="AY102" s="241" t="s">
        <v>124</v>
      </c>
    </row>
    <row r="103" spans="1:51" s="14" customFormat="1" ht="12">
      <c r="A103" s="14"/>
      <c r="B103" s="242"/>
      <c r="C103" s="243"/>
      <c r="D103" s="232" t="s">
        <v>133</v>
      </c>
      <c r="E103" s="244" t="s">
        <v>19</v>
      </c>
      <c r="F103" s="245" t="s">
        <v>145</v>
      </c>
      <c r="G103" s="243"/>
      <c r="H103" s="246">
        <v>291.5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133</v>
      </c>
      <c r="AU103" s="252" t="s">
        <v>82</v>
      </c>
      <c r="AV103" s="14" t="s">
        <v>131</v>
      </c>
      <c r="AW103" s="14" t="s">
        <v>33</v>
      </c>
      <c r="AX103" s="14" t="s">
        <v>80</v>
      </c>
      <c r="AY103" s="252" t="s">
        <v>124</v>
      </c>
    </row>
    <row r="104" spans="1:65" s="2" customFormat="1" ht="24" customHeight="1">
      <c r="A104" s="37"/>
      <c r="B104" s="38"/>
      <c r="C104" s="217" t="s">
        <v>82</v>
      </c>
      <c r="D104" s="217" t="s">
        <v>126</v>
      </c>
      <c r="E104" s="218" t="s">
        <v>359</v>
      </c>
      <c r="F104" s="219" t="s">
        <v>360</v>
      </c>
      <c r="G104" s="220" t="s">
        <v>141</v>
      </c>
      <c r="H104" s="221">
        <v>291.5</v>
      </c>
      <c r="I104" s="222"/>
      <c r="J104" s="223">
        <f>ROUND(I104*H104,2)</f>
        <v>0</v>
      </c>
      <c r="K104" s="219" t="s">
        <v>130</v>
      </c>
      <c r="L104" s="43"/>
      <c r="M104" s="224" t="s">
        <v>19</v>
      </c>
      <c r="N104" s="225" t="s">
        <v>43</v>
      </c>
      <c r="O104" s="8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8" t="s">
        <v>131</v>
      </c>
      <c r="AT104" s="228" t="s">
        <v>126</v>
      </c>
      <c r="AU104" s="228" t="s">
        <v>82</v>
      </c>
      <c r="AY104" s="16" t="s">
        <v>124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6" t="s">
        <v>80</v>
      </c>
      <c r="BK104" s="229">
        <f>ROUND(I104*H104,2)</f>
        <v>0</v>
      </c>
      <c r="BL104" s="16" t="s">
        <v>131</v>
      </c>
      <c r="BM104" s="228" t="s">
        <v>361</v>
      </c>
    </row>
    <row r="105" spans="1:51" s="13" customFormat="1" ht="12">
      <c r="A105" s="13"/>
      <c r="B105" s="230"/>
      <c r="C105" s="231"/>
      <c r="D105" s="232" t="s">
        <v>133</v>
      </c>
      <c r="E105" s="233" t="s">
        <v>19</v>
      </c>
      <c r="F105" s="234" t="s">
        <v>362</v>
      </c>
      <c r="G105" s="231"/>
      <c r="H105" s="235">
        <v>291.5</v>
      </c>
      <c r="I105" s="236"/>
      <c r="J105" s="231"/>
      <c r="K105" s="231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133</v>
      </c>
      <c r="AU105" s="241" t="s">
        <v>82</v>
      </c>
      <c r="AV105" s="13" t="s">
        <v>82</v>
      </c>
      <c r="AW105" s="13" t="s">
        <v>33</v>
      </c>
      <c r="AX105" s="13" t="s">
        <v>80</v>
      </c>
      <c r="AY105" s="241" t="s">
        <v>124</v>
      </c>
    </row>
    <row r="106" spans="1:65" s="2" customFormat="1" ht="24" customHeight="1">
      <c r="A106" s="37"/>
      <c r="B106" s="38"/>
      <c r="C106" s="217" t="s">
        <v>363</v>
      </c>
      <c r="D106" s="217" t="s">
        <v>126</v>
      </c>
      <c r="E106" s="218" t="s">
        <v>364</v>
      </c>
      <c r="F106" s="219" t="s">
        <v>365</v>
      </c>
      <c r="G106" s="220" t="s">
        <v>141</v>
      </c>
      <c r="H106" s="221">
        <v>65</v>
      </c>
      <c r="I106" s="222"/>
      <c r="J106" s="223">
        <f>ROUND(I106*H106,2)</f>
        <v>0</v>
      </c>
      <c r="K106" s="219" t="s">
        <v>130</v>
      </c>
      <c r="L106" s="43"/>
      <c r="M106" s="224" t="s">
        <v>19</v>
      </c>
      <c r="N106" s="225" t="s">
        <v>43</v>
      </c>
      <c r="O106" s="8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8" t="s">
        <v>131</v>
      </c>
      <c r="AT106" s="228" t="s">
        <v>126</v>
      </c>
      <c r="AU106" s="228" t="s">
        <v>82</v>
      </c>
      <c r="AY106" s="16" t="s">
        <v>124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6" t="s">
        <v>80</v>
      </c>
      <c r="BK106" s="229">
        <f>ROUND(I106*H106,2)</f>
        <v>0</v>
      </c>
      <c r="BL106" s="16" t="s">
        <v>131</v>
      </c>
      <c r="BM106" s="228" t="s">
        <v>366</v>
      </c>
    </row>
    <row r="107" spans="1:51" s="13" customFormat="1" ht="12">
      <c r="A107" s="13"/>
      <c r="B107" s="230"/>
      <c r="C107" s="231"/>
      <c r="D107" s="232" t="s">
        <v>133</v>
      </c>
      <c r="E107" s="233" t="s">
        <v>19</v>
      </c>
      <c r="F107" s="234" t="s">
        <v>367</v>
      </c>
      <c r="G107" s="231"/>
      <c r="H107" s="235">
        <v>32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133</v>
      </c>
      <c r="AU107" s="241" t="s">
        <v>82</v>
      </c>
      <c r="AV107" s="13" t="s">
        <v>82</v>
      </c>
      <c r="AW107" s="13" t="s">
        <v>33</v>
      </c>
      <c r="AX107" s="13" t="s">
        <v>72</v>
      </c>
      <c r="AY107" s="241" t="s">
        <v>124</v>
      </c>
    </row>
    <row r="108" spans="1:51" s="13" customFormat="1" ht="12">
      <c r="A108" s="13"/>
      <c r="B108" s="230"/>
      <c r="C108" s="231"/>
      <c r="D108" s="232" t="s">
        <v>133</v>
      </c>
      <c r="E108" s="233" t="s">
        <v>19</v>
      </c>
      <c r="F108" s="234" t="s">
        <v>368</v>
      </c>
      <c r="G108" s="231"/>
      <c r="H108" s="235">
        <v>12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133</v>
      </c>
      <c r="AU108" s="241" t="s">
        <v>82</v>
      </c>
      <c r="AV108" s="13" t="s">
        <v>82</v>
      </c>
      <c r="AW108" s="13" t="s">
        <v>33</v>
      </c>
      <c r="AX108" s="13" t="s">
        <v>72</v>
      </c>
      <c r="AY108" s="241" t="s">
        <v>124</v>
      </c>
    </row>
    <row r="109" spans="1:51" s="13" customFormat="1" ht="12">
      <c r="A109" s="13"/>
      <c r="B109" s="230"/>
      <c r="C109" s="231"/>
      <c r="D109" s="232" t="s">
        <v>133</v>
      </c>
      <c r="E109" s="233" t="s">
        <v>19</v>
      </c>
      <c r="F109" s="234" t="s">
        <v>369</v>
      </c>
      <c r="G109" s="231"/>
      <c r="H109" s="235">
        <v>12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133</v>
      </c>
      <c r="AU109" s="241" t="s">
        <v>82</v>
      </c>
      <c r="AV109" s="13" t="s">
        <v>82</v>
      </c>
      <c r="AW109" s="13" t="s">
        <v>33</v>
      </c>
      <c r="AX109" s="13" t="s">
        <v>72</v>
      </c>
      <c r="AY109" s="241" t="s">
        <v>124</v>
      </c>
    </row>
    <row r="110" spans="1:51" s="13" customFormat="1" ht="12">
      <c r="A110" s="13"/>
      <c r="B110" s="230"/>
      <c r="C110" s="231"/>
      <c r="D110" s="232" t="s">
        <v>133</v>
      </c>
      <c r="E110" s="233" t="s">
        <v>19</v>
      </c>
      <c r="F110" s="234" t="s">
        <v>370</v>
      </c>
      <c r="G110" s="231"/>
      <c r="H110" s="235">
        <v>9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133</v>
      </c>
      <c r="AU110" s="241" t="s">
        <v>82</v>
      </c>
      <c r="AV110" s="13" t="s">
        <v>82</v>
      </c>
      <c r="AW110" s="13" t="s">
        <v>33</v>
      </c>
      <c r="AX110" s="13" t="s">
        <v>72</v>
      </c>
      <c r="AY110" s="241" t="s">
        <v>124</v>
      </c>
    </row>
    <row r="111" spans="1:51" s="14" customFormat="1" ht="12">
      <c r="A111" s="14"/>
      <c r="B111" s="242"/>
      <c r="C111" s="243"/>
      <c r="D111" s="232" t="s">
        <v>133</v>
      </c>
      <c r="E111" s="244" t="s">
        <v>19</v>
      </c>
      <c r="F111" s="245" t="s">
        <v>145</v>
      </c>
      <c r="G111" s="243"/>
      <c r="H111" s="246">
        <v>65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2" t="s">
        <v>133</v>
      </c>
      <c r="AU111" s="252" t="s">
        <v>82</v>
      </c>
      <c r="AV111" s="14" t="s">
        <v>131</v>
      </c>
      <c r="AW111" s="14" t="s">
        <v>33</v>
      </c>
      <c r="AX111" s="14" t="s">
        <v>80</v>
      </c>
      <c r="AY111" s="252" t="s">
        <v>124</v>
      </c>
    </row>
    <row r="112" spans="1:65" s="2" customFormat="1" ht="24" customHeight="1">
      <c r="A112" s="37"/>
      <c r="B112" s="38"/>
      <c r="C112" s="217" t="s">
        <v>131</v>
      </c>
      <c r="D112" s="217" t="s">
        <v>126</v>
      </c>
      <c r="E112" s="218" t="s">
        <v>371</v>
      </c>
      <c r="F112" s="219" t="s">
        <v>372</v>
      </c>
      <c r="G112" s="220" t="s">
        <v>141</v>
      </c>
      <c r="H112" s="221">
        <v>356.5</v>
      </c>
      <c r="I112" s="222"/>
      <c r="J112" s="223">
        <f>ROUND(I112*H112,2)</f>
        <v>0</v>
      </c>
      <c r="K112" s="219" t="s">
        <v>130</v>
      </c>
      <c r="L112" s="43"/>
      <c r="M112" s="224" t="s">
        <v>19</v>
      </c>
      <c r="N112" s="225" t="s">
        <v>43</v>
      </c>
      <c r="O112" s="8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131</v>
      </c>
      <c r="AT112" s="228" t="s">
        <v>126</v>
      </c>
      <c r="AU112" s="228" t="s">
        <v>82</v>
      </c>
      <c r="AY112" s="16" t="s">
        <v>124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80</v>
      </c>
      <c r="BK112" s="229">
        <f>ROUND(I112*H112,2)</f>
        <v>0</v>
      </c>
      <c r="BL112" s="16" t="s">
        <v>131</v>
      </c>
      <c r="BM112" s="228" t="s">
        <v>373</v>
      </c>
    </row>
    <row r="113" spans="1:51" s="13" customFormat="1" ht="12">
      <c r="A113" s="13"/>
      <c r="B113" s="230"/>
      <c r="C113" s="231"/>
      <c r="D113" s="232" t="s">
        <v>133</v>
      </c>
      <c r="E113" s="233" t="s">
        <v>19</v>
      </c>
      <c r="F113" s="234" t="s">
        <v>374</v>
      </c>
      <c r="G113" s="231"/>
      <c r="H113" s="235">
        <v>356.5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133</v>
      </c>
      <c r="AU113" s="241" t="s">
        <v>82</v>
      </c>
      <c r="AV113" s="13" t="s">
        <v>82</v>
      </c>
      <c r="AW113" s="13" t="s">
        <v>33</v>
      </c>
      <c r="AX113" s="13" t="s">
        <v>80</v>
      </c>
      <c r="AY113" s="241" t="s">
        <v>124</v>
      </c>
    </row>
    <row r="114" spans="1:65" s="2" customFormat="1" ht="24" customHeight="1">
      <c r="A114" s="37"/>
      <c r="B114" s="38"/>
      <c r="C114" s="217" t="s">
        <v>375</v>
      </c>
      <c r="D114" s="217" t="s">
        <v>126</v>
      </c>
      <c r="E114" s="218" t="s">
        <v>162</v>
      </c>
      <c r="F114" s="219" t="s">
        <v>163</v>
      </c>
      <c r="G114" s="220" t="s">
        <v>141</v>
      </c>
      <c r="H114" s="221">
        <v>356.5</v>
      </c>
      <c r="I114" s="222"/>
      <c r="J114" s="223">
        <f>ROUND(I114*H114,2)</f>
        <v>0</v>
      </c>
      <c r="K114" s="219" t="s">
        <v>130</v>
      </c>
      <c r="L114" s="43"/>
      <c r="M114" s="224" t="s">
        <v>19</v>
      </c>
      <c r="N114" s="225" t="s">
        <v>43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131</v>
      </c>
      <c r="AT114" s="228" t="s">
        <v>126</v>
      </c>
      <c r="AU114" s="228" t="s">
        <v>82</v>
      </c>
      <c r="AY114" s="16" t="s">
        <v>124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80</v>
      </c>
      <c r="BK114" s="229">
        <f>ROUND(I114*H114,2)</f>
        <v>0</v>
      </c>
      <c r="BL114" s="16" t="s">
        <v>131</v>
      </c>
      <c r="BM114" s="228" t="s">
        <v>376</v>
      </c>
    </row>
    <row r="115" spans="1:65" s="2" customFormat="1" ht="24" customHeight="1">
      <c r="A115" s="37"/>
      <c r="B115" s="38"/>
      <c r="C115" s="217" t="s">
        <v>156</v>
      </c>
      <c r="D115" s="217" t="s">
        <v>126</v>
      </c>
      <c r="E115" s="218" t="s">
        <v>377</v>
      </c>
      <c r="F115" s="219" t="s">
        <v>378</v>
      </c>
      <c r="G115" s="220" t="s">
        <v>141</v>
      </c>
      <c r="H115" s="221">
        <v>276.69</v>
      </c>
      <c r="I115" s="222"/>
      <c r="J115" s="223">
        <f>ROUND(I115*H115,2)</f>
        <v>0</v>
      </c>
      <c r="K115" s="219" t="s">
        <v>130</v>
      </c>
      <c r="L115" s="43"/>
      <c r="M115" s="224" t="s">
        <v>19</v>
      </c>
      <c r="N115" s="225" t="s">
        <v>43</v>
      </c>
      <c r="O115" s="8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8" t="s">
        <v>131</v>
      </c>
      <c r="AT115" s="228" t="s">
        <v>126</v>
      </c>
      <c r="AU115" s="228" t="s">
        <v>82</v>
      </c>
      <c r="AY115" s="16" t="s">
        <v>124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6" t="s">
        <v>80</v>
      </c>
      <c r="BK115" s="229">
        <f>ROUND(I115*H115,2)</f>
        <v>0</v>
      </c>
      <c r="BL115" s="16" t="s">
        <v>131</v>
      </c>
      <c r="BM115" s="228" t="s">
        <v>379</v>
      </c>
    </row>
    <row r="116" spans="1:51" s="13" customFormat="1" ht="12">
      <c r="A116" s="13"/>
      <c r="B116" s="230"/>
      <c r="C116" s="231"/>
      <c r="D116" s="232" t="s">
        <v>133</v>
      </c>
      <c r="E116" s="233" t="s">
        <v>19</v>
      </c>
      <c r="F116" s="234" t="s">
        <v>380</v>
      </c>
      <c r="G116" s="231"/>
      <c r="H116" s="235">
        <v>26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133</v>
      </c>
      <c r="AU116" s="241" t="s">
        <v>82</v>
      </c>
      <c r="AV116" s="13" t="s">
        <v>82</v>
      </c>
      <c r="AW116" s="13" t="s">
        <v>33</v>
      </c>
      <c r="AX116" s="13" t="s">
        <v>72</v>
      </c>
      <c r="AY116" s="241" t="s">
        <v>124</v>
      </c>
    </row>
    <row r="117" spans="1:51" s="13" customFormat="1" ht="12">
      <c r="A117" s="13"/>
      <c r="B117" s="230"/>
      <c r="C117" s="231"/>
      <c r="D117" s="232" t="s">
        <v>133</v>
      </c>
      <c r="E117" s="233" t="s">
        <v>19</v>
      </c>
      <c r="F117" s="234" t="s">
        <v>381</v>
      </c>
      <c r="G117" s="231"/>
      <c r="H117" s="235">
        <v>9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133</v>
      </c>
      <c r="AU117" s="241" t="s">
        <v>82</v>
      </c>
      <c r="AV117" s="13" t="s">
        <v>82</v>
      </c>
      <c r="AW117" s="13" t="s">
        <v>33</v>
      </c>
      <c r="AX117" s="13" t="s">
        <v>72</v>
      </c>
      <c r="AY117" s="241" t="s">
        <v>124</v>
      </c>
    </row>
    <row r="118" spans="1:51" s="13" customFormat="1" ht="12">
      <c r="A118" s="13"/>
      <c r="B118" s="230"/>
      <c r="C118" s="231"/>
      <c r="D118" s="232" t="s">
        <v>133</v>
      </c>
      <c r="E118" s="233" t="s">
        <v>19</v>
      </c>
      <c r="F118" s="234" t="s">
        <v>382</v>
      </c>
      <c r="G118" s="231"/>
      <c r="H118" s="235">
        <v>9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133</v>
      </c>
      <c r="AU118" s="241" t="s">
        <v>82</v>
      </c>
      <c r="AV118" s="13" t="s">
        <v>82</v>
      </c>
      <c r="AW118" s="13" t="s">
        <v>33</v>
      </c>
      <c r="AX118" s="13" t="s">
        <v>72</v>
      </c>
      <c r="AY118" s="241" t="s">
        <v>124</v>
      </c>
    </row>
    <row r="119" spans="1:51" s="13" customFormat="1" ht="12">
      <c r="A119" s="13"/>
      <c r="B119" s="230"/>
      <c r="C119" s="231"/>
      <c r="D119" s="232" t="s">
        <v>133</v>
      </c>
      <c r="E119" s="233" t="s">
        <v>19</v>
      </c>
      <c r="F119" s="234" t="s">
        <v>383</v>
      </c>
      <c r="G119" s="231"/>
      <c r="H119" s="235">
        <v>161.2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133</v>
      </c>
      <c r="AU119" s="241" t="s">
        <v>82</v>
      </c>
      <c r="AV119" s="13" t="s">
        <v>82</v>
      </c>
      <c r="AW119" s="13" t="s">
        <v>33</v>
      </c>
      <c r="AX119" s="13" t="s">
        <v>72</v>
      </c>
      <c r="AY119" s="241" t="s">
        <v>124</v>
      </c>
    </row>
    <row r="120" spans="1:51" s="13" customFormat="1" ht="12">
      <c r="A120" s="13"/>
      <c r="B120" s="230"/>
      <c r="C120" s="231"/>
      <c r="D120" s="232" t="s">
        <v>133</v>
      </c>
      <c r="E120" s="233" t="s">
        <v>19</v>
      </c>
      <c r="F120" s="234" t="s">
        <v>384</v>
      </c>
      <c r="G120" s="231"/>
      <c r="H120" s="235">
        <v>59.04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133</v>
      </c>
      <c r="AU120" s="241" t="s">
        <v>82</v>
      </c>
      <c r="AV120" s="13" t="s">
        <v>82</v>
      </c>
      <c r="AW120" s="13" t="s">
        <v>33</v>
      </c>
      <c r="AX120" s="13" t="s">
        <v>72</v>
      </c>
      <c r="AY120" s="241" t="s">
        <v>124</v>
      </c>
    </row>
    <row r="121" spans="1:51" s="13" customFormat="1" ht="12">
      <c r="A121" s="13"/>
      <c r="B121" s="230"/>
      <c r="C121" s="231"/>
      <c r="D121" s="232" t="s">
        <v>133</v>
      </c>
      <c r="E121" s="233" t="s">
        <v>19</v>
      </c>
      <c r="F121" s="234" t="s">
        <v>385</v>
      </c>
      <c r="G121" s="231"/>
      <c r="H121" s="235">
        <v>11.7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133</v>
      </c>
      <c r="AU121" s="241" t="s">
        <v>82</v>
      </c>
      <c r="AV121" s="13" t="s">
        <v>82</v>
      </c>
      <c r="AW121" s="13" t="s">
        <v>33</v>
      </c>
      <c r="AX121" s="13" t="s">
        <v>72</v>
      </c>
      <c r="AY121" s="241" t="s">
        <v>124</v>
      </c>
    </row>
    <row r="122" spans="1:51" s="13" customFormat="1" ht="12">
      <c r="A122" s="13"/>
      <c r="B122" s="230"/>
      <c r="C122" s="231"/>
      <c r="D122" s="232" t="s">
        <v>133</v>
      </c>
      <c r="E122" s="233" t="s">
        <v>19</v>
      </c>
      <c r="F122" s="234" t="s">
        <v>386</v>
      </c>
      <c r="G122" s="231"/>
      <c r="H122" s="235">
        <v>0.75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133</v>
      </c>
      <c r="AU122" s="241" t="s">
        <v>82</v>
      </c>
      <c r="AV122" s="13" t="s">
        <v>82</v>
      </c>
      <c r="AW122" s="13" t="s">
        <v>33</v>
      </c>
      <c r="AX122" s="13" t="s">
        <v>72</v>
      </c>
      <c r="AY122" s="241" t="s">
        <v>124</v>
      </c>
    </row>
    <row r="123" spans="1:51" s="14" customFormat="1" ht="12">
      <c r="A123" s="14"/>
      <c r="B123" s="242"/>
      <c r="C123" s="243"/>
      <c r="D123" s="232" t="s">
        <v>133</v>
      </c>
      <c r="E123" s="244" t="s">
        <v>19</v>
      </c>
      <c r="F123" s="245" t="s">
        <v>145</v>
      </c>
      <c r="G123" s="243"/>
      <c r="H123" s="246">
        <v>276.69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133</v>
      </c>
      <c r="AU123" s="252" t="s">
        <v>82</v>
      </c>
      <c r="AV123" s="14" t="s">
        <v>131</v>
      </c>
      <c r="AW123" s="14" t="s">
        <v>33</v>
      </c>
      <c r="AX123" s="14" t="s">
        <v>80</v>
      </c>
      <c r="AY123" s="252" t="s">
        <v>124</v>
      </c>
    </row>
    <row r="124" spans="1:65" s="2" customFormat="1" ht="36" customHeight="1">
      <c r="A124" s="37"/>
      <c r="B124" s="38"/>
      <c r="C124" s="217" t="s">
        <v>166</v>
      </c>
      <c r="D124" s="217" t="s">
        <v>126</v>
      </c>
      <c r="E124" s="218" t="s">
        <v>387</v>
      </c>
      <c r="F124" s="219" t="s">
        <v>388</v>
      </c>
      <c r="G124" s="220" t="s">
        <v>141</v>
      </c>
      <c r="H124" s="221">
        <v>55.26</v>
      </c>
      <c r="I124" s="222"/>
      <c r="J124" s="223">
        <f>ROUND(I124*H124,2)</f>
        <v>0</v>
      </c>
      <c r="K124" s="219" t="s">
        <v>130</v>
      </c>
      <c r="L124" s="43"/>
      <c r="M124" s="224" t="s">
        <v>19</v>
      </c>
      <c r="N124" s="225" t="s">
        <v>43</v>
      </c>
      <c r="O124" s="8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131</v>
      </c>
      <c r="AT124" s="228" t="s">
        <v>126</v>
      </c>
      <c r="AU124" s="228" t="s">
        <v>82</v>
      </c>
      <c r="AY124" s="16" t="s">
        <v>124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80</v>
      </c>
      <c r="BK124" s="229">
        <f>ROUND(I124*H124,2)</f>
        <v>0</v>
      </c>
      <c r="BL124" s="16" t="s">
        <v>131</v>
      </c>
      <c r="BM124" s="228" t="s">
        <v>389</v>
      </c>
    </row>
    <row r="125" spans="1:65" s="2" customFormat="1" ht="24" customHeight="1">
      <c r="A125" s="37"/>
      <c r="B125" s="38"/>
      <c r="C125" s="217" t="s">
        <v>390</v>
      </c>
      <c r="D125" s="217" t="s">
        <v>126</v>
      </c>
      <c r="E125" s="218" t="s">
        <v>391</v>
      </c>
      <c r="F125" s="219" t="s">
        <v>392</v>
      </c>
      <c r="G125" s="220" t="s">
        <v>141</v>
      </c>
      <c r="H125" s="221">
        <v>55.26</v>
      </c>
      <c r="I125" s="222"/>
      <c r="J125" s="223">
        <f>ROUND(I125*H125,2)</f>
        <v>0</v>
      </c>
      <c r="K125" s="219" t="s">
        <v>130</v>
      </c>
      <c r="L125" s="43"/>
      <c r="M125" s="224" t="s">
        <v>19</v>
      </c>
      <c r="N125" s="225" t="s">
        <v>43</v>
      </c>
      <c r="O125" s="8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131</v>
      </c>
      <c r="AT125" s="228" t="s">
        <v>126</v>
      </c>
      <c r="AU125" s="228" t="s">
        <v>82</v>
      </c>
      <c r="AY125" s="16" t="s">
        <v>124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80</v>
      </c>
      <c r="BK125" s="229">
        <f>ROUND(I125*H125,2)</f>
        <v>0</v>
      </c>
      <c r="BL125" s="16" t="s">
        <v>131</v>
      </c>
      <c r="BM125" s="228" t="s">
        <v>393</v>
      </c>
    </row>
    <row r="126" spans="1:51" s="13" customFormat="1" ht="12">
      <c r="A126" s="13"/>
      <c r="B126" s="230"/>
      <c r="C126" s="231"/>
      <c r="D126" s="232" t="s">
        <v>133</v>
      </c>
      <c r="E126" s="233" t="s">
        <v>19</v>
      </c>
      <c r="F126" s="234" t="s">
        <v>394</v>
      </c>
      <c r="G126" s="231"/>
      <c r="H126" s="235">
        <v>39.6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133</v>
      </c>
      <c r="AU126" s="241" t="s">
        <v>82</v>
      </c>
      <c r="AV126" s="13" t="s">
        <v>82</v>
      </c>
      <c r="AW126" s="13" t="s">
        <v>33</v>
      </c>
      <c r="AX126" s="13" t="s">
        <v>72</v>
      </c>
      <c r="AY126" s="241" t="s">
        <v>124</v>
      </c>
    </row>
    <row r="127" spans="1:51" s="13" customFormat="1" ht="12">
      <c r="A127" s="13"/>
      <c r="B127" s="230"/>
      <c r="C127" s="231"/>
      <c r="D127" s="232" t="s">
        <v>133</v>
      </c>
      <c r="E127" s="233" t="s">
        <v>19</v>
      </c>
      <c r="F127" s="234" t="s">
        <v>395</v>
      </c>
      <c r="G127" s="231"/>
      <c r="H127" s="235">
        <v>15.66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133</v>
      </c>
      <c r="AU127" s="241" t="s">
        <v>82</v>
      </c>
      <c r="AV127" s="13" t="s">
        <v>82</v>
      </c>
      <c r="AW127" s="13" t="s">
        <v>33</v>
      </c>
      <c r="AX127" s="13" t="s">
        <v>72</v>
      </c>
      <c r="AY127" s="241" t="s">
        <v>124</v>
      </c>
    </row>
    <row r="128" spans="1:51" s="14" customFormat="1" ht="12">
      <c r="A128" s="14"/>
      <c r="B128" s="242"/>
      <c r="C128" s="243"/>
      <c r="D128" s="232" t="s">
        <v>133</v>
      </c>
      <c r="E128" s="244" t="s">
        <v>19</v>
      </c>
      <c r="F128" s="245" t="s">
        <v>145</v>
      </c>
      <c r="G128" s="243"/>
      <c r="H128" s="246">
        <v>55.260000000000005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133</v>
      </c>
      <c r="AU128" s="252" t="s">
        <v>82</v>
      </c>
      <c r="AV128" s="14" t="s">
        <v>131</v>
      </c>
      <c r="AW128" s="14" t="s">
        <v>33</v>
      </c>
      <c r="AX128" s="14" t="s">
        <v>80</v>
      </c>
      <c r="AY128" s="252" t="s">
        <v>124</v>
      </c>
    </row>
    <row r="129" spans="1:65" s="2" customFormat="1" ht="24" customHeight="1">
      <c r="A129" s="37"/>
      <c r="B129" s="38"/>
      <c r="C129" s="217" t="s">
        <v>171</v>
      </c>
      <c r="D129" s="217" t="s">
        <v>126</v>
      </c>
      <c r="E129" s="218" t="s">
        <v>396</v>
      </c>
      <c r="F129" s="219" t="s">
        <v>397</v>
      </c>
      <c r="G129" s="220" t="s">
        <v>129</v>
      </c>
      <c r="H129" s="221">
        <v>13</v>
      </c>
      <c r="I129" s="222"/>
      <c r="J129" s="223">
        <f>ROUND(I129*H129,2)</f>
        <v>0</v>
      </c>
      <c r="K129" s="219" t="s">
        <v>130</v>
      </c>
      <c r="L129" s="43"/>
      <c r="M129" s="224" t="s">
        <v>19</v>
      </c>
      <c r="N129" s="225" t="s">
        <v>43</v>
      </c>
      <c r="O129" s="83"/>
      <c r="P129" s="226">
        <f>O129*H129</f>
        <v>0</v>
      </c>
      <c r="Q129" s="226">
        <v>0.34763</v>
      </c>
      <c r="R129" s="226">
        <f>Q129*H129</f>
        <v>4.51919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131</v>
      </c>
      <c r="AT129" s="228" t="s">
        <v>126</v>
      </c>
      <c r="AU129" s="228" t="s">
        <v>82</v>
      </c>
      <c r="AY129" s="16" t="s">
        <v>124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80</v>
      </c>
      <c r="BK129" s="229">
        <f>ROUND(I129*H129,2)</f>
        <v>0</v>
      </c>
      <c r="BL129" s="16" t="s">
        <v>131</v>
      </c>
      <c r="BM129" s="228" t="s">
        <v>398</v>
      </c>
    </row>
    <row r="130" spans="1:51" s="13" customFormat="1" ht="12">
      <c r="A130" s="13"/>
      <c r="B130" s="230"/>
      <c r="C130" s="231"/>
      <c r="D130" s="232" t="s">
        <v>133</v>
      </c>
      <c r="E130" s="233" t="s">
        <v>19</v>
      </c>
      <c r="F130" s="234" t="s">
        <v>399</v>
      </c>
      <c r="G130" s="231"/>
      <c r="H130" s="235">
        <v>13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133</v>
      </c>
      <c r="AU130" s="241" t="s">
        <v>82</v>
      </c>
      <c r="AV130" s="13" t="s">
        <v>82</v>
      </c>
      <c r="AW130" s="13" t="s">
        <v>33</v>
      </c>
      <c r="AX130" s="13" t="s">
        <v>80</v>
      </c>
      <c r="AY130" s="241" t="s">
        <v>124</v>
      </c>
    </row>
    <row r="131" spans="1:65" s="2" customFormat="1" ht="24" customHeight="1">
      <c r="A131" s="37"/>
      <c r="B131" s="38"/>
      <c r="C131" s="217" t="s">
        <v>178</v>
      </c>
      <c r="D131" s="217" t="s">
        <v>126</v>
      </c>
      <c r="E131" s="218" t="s">
        <v>400</v>
      </c>
      <c r="F131" s="219" t="s">
        <v>401</v>
      </c>
      <c r="G131" s="220" t="s">
        <v>129</v>
      </c>
      <c r="H131" s="221">
        <v>15.6</v>
      </c>
      <c r="I131" s="222"/>
      <c r="J131" s="223">
        <f>ROUND(I131*H131,2)</f>
        <v>0</v>
      </c>
      <c r="K131" s="219" t="s">
        <v>130</v>
      </c>
      <c r="L131" s="43"/>
      <c r="M131" s="224" t="s">
        <v>19</v>
      </c>
      <c r="N131" s="225" t="s">
        <v>43</v>
      </c>
      <c r="O131" s="83"/>
      <c r="P131" s="226">
        <f>O131*H131</f>
        <v>0</v>
      </c>
      <c r="Q131" s="226">
        <v>0.39561</v>
      </c>
      <c r="R131" s="226">
        <f>Q131*H131</f>
        <v>6.1715160000000004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131</v>
      </c>
      <c r="AT131" s="228" t="s">
        <v>126</v>
      </c>
      <c r="AU131" s="228" t="s">
        <v>82</v>
      </c>
      <c r="AY131" s="16" t="s">
        <v>124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80</v>
      </c>
      <c r="BK131" s="229">
        <f>ROUND(I131*H131,2)</f>
        <v>0</v>
      </c>
      <c r="BL131" s="16" t="s">
        <v>131</v>
      </c>
      <c r="BM131" s="228" t="s">
        <v>402</v>
      </c>
    </row>
    <row r="132" spans="1:51" s="13" customFormat="1" ht="12">
      <c r="A132" s="13"/>
      <c r="B132" s="230"/>
      <c r="C132" s="231"/>
      <c r="D132" s="232" t="s">
        <v>133</v>
      </c>
      <c r="E132" s="233" t="s">
        <v>19</v>
      </c>
      <c r="F132" s="234" t="s">
        <v>403</v>
      </c>
      <c r="G132" s="231"/>
      <c r="H132" s="235">
        <v>15.6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133</v>
      </c>
      <c r="AU132" s="241" t="s">
        <v>82</v>
      </c>
      <c r="AV132" s="13" t="s">
        <v>82</v>
      </c>
      <c r="AW132" s="13" t="s">
        <v>33</v>
      </c>
      <c r="AX132" s="13" t="s">
        <v>80</v>
      </c>
      <c r="AY132" s="241" t="s">
        <v>124</v>
      </c>
    </row>
    <row r="133" spans="1:65" s="2" customFormat="1" ht="16.5" customHeight="1">
      <c r="A133" s="37"/>
      <c r="B133" s="38"/>
      <c r="C133" s="217" t="s">
        <v>183</v>
      </c>
      <c r="D133" s="217" t="s">
        <v>126</v>
      </c>
      <c r="E133" s="218" t="s">
        <v>234</v>
      </c>
      <c r="F133" s="219" t="s">
        <v>235</v>
      </c>
      <c r="G133" s="220" t="s">
        <v>129</v>
      </c>
      <c r="H133" s="221">
        <v>15.6</v>
      </c>
      <c r="I133" s="222"/>
      <c r="J133" s="223">
        <f>ROUND(I133*H133,2)</f>
        <v>0</v>
      </c>
      <c r="K133" s="219" t="s">
        <v>130</v>
      </c>
      <c r="L133" s="43"/>
      <c r="M133" s="224" t="s">
        <v>19</v>
      </c>
      <c r="N133" s="225" t="s">
        <v>43</v>
      </c>
      <c r="O133" s="83"/>
      <c r="P133" s="226">
        <f>O133*H133</f>
        <v>0</v>
      </c>
      <c r="Q133" s="226">
        <v>0.00061</v>
      </c>
      <c r="R133" s="226">
        <f>Q133*H133</f>
        <v>0.009516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131</v>
      </c>
      <c r="AT133" s="228" t="s">
        <v>126</v>
      </c>
      <c r="AU133" s="228" t="s">
        <v>82</v>
      </c>
      <c r="AY133" s="16" t="s">
        <v>124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80</v>
      </c>
      <c r="BK133" s="229">
        <f>ROUND(I133*H133,2)</f>
        <v>0</v>
      </c>
      <c r="BL133" s="16" t="s">
        <v>131</v>
      </c>
      <c r="BM133" s="228" t="s">
        <v>404</v>
      </c>
    </row>
    <row r="134" spans="1:65" s="2" customFormat="1" ht="16.5" customHeight="1">
      <c r="A134" s="37"/>
      <c r="B134" s="38"/>
      <c r="C134" s="217" t="s">
        <v>405</v>
      </c>
      <c r="D134" s="217" t="s">
        <v>126</v>
      </c>
      <c r="E134" s="218" t="s">
        <v>406</v>
      </c>
      <c r="F134" s="219" t="s">
        <v>407</v>
      </c>
      <c r="G134" s="220" t="s">
        <v>283</v>
      </c>
      <c r="H134" s="221">
        <v>265</v>
      </c>
      <c r="I134" s="222"/>
      <c r="J134" s="223">
        <f>ROUND(I134*H134,2)</f>
        <v>0</v>
      </c>
      <c r="K134" s="219" t="s">
        <v>130</v>
      </c>
      <c r="L134" s="43"/>
      <c r="M134" s="224" t="s">
        <v>19</v>
      </c>
      <c r="N134" s="225" t="s">
        <v>43</v>
      </c>
      <c r="O134" s="83"/>
      <c r="P134" s="226">
        <f>O134*H134</f>
        <v>0</v>
      </c>
      <c r="Q134" s="226">
        <v>0.00013</v>
      </c>
      <c r="R134" s="226">
        <f>Q134*H134</f>
        <v>0.034449999999999995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131</v>
      </c>
      <c r="AT134" s="228" t="s">
        <v>126</v>
      </c>
      <c r="AU134" s="228" t="s">
        <v>82</v>
      </c>
      <c r="AY134" s="16" t="s">
        <v>124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80</v>
      </c>
      <c r="BK134" s="229">
        <f>ROUND(I134*H134,2)</f>
        <v>0</v>
      </c>
      <c r="BL134" s="16" t="s">
        <v>131</v>
      </c>
      <c r="BM134" s="228" t="s">
        <v>408</v>
      </c>
    </row>
    <row r="135" spans="1:65" s="2" customFormat="1" ht="16.5" customHeight="1">
      <c r="A135" s="37"/>
      <c r="B135" s="38"/>
      <c r="C135" s="217" t="s">
        <v>188</v>
      </c>
      <c r="D135" s="217" t="s">
        <v>126</v>
      </c>
      <c r="E135" s="218" t="s">
        <v>409</v>
      </c>
      <c r="F135" s="219" t="s">
        <v>410</v>
      </c>
      <c r="G135" s="220" t="s">
        <v>283</v>
      </c>
      <c r="H135" s="221">
        <v>265</v>
      </c>
      <c r="I135" s="222"/>
      <c r="J135" s="223">
        <f>ROUND(I135*H135,2)</f>
        <v>0</v>
      </c>
      <c r="K135" s="219" t="s">
        <v>19</v>
      </c>
      <c r="L135" s="43"/>
      <c r="M135" s="224" t="s">
        <v>19</v>
      </c>
      <c r="N135" s="225" t="s">
        <v>43</v>
      </c>
      <c r="O135" s="8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131</v>
      </c>
      <c r="AT135" s="228" t="s">
        <v>126</v>
      </c>
      <c r="AU135" s="228" t="s">
        <v>82</v>
      </c>
      <c r="AY135" s="16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80</v>
      </c>
      <c r="BK135" s="229">
        <f>ROUND(I135*H135,2)</f>
        <v>0</v>
      </c>
      <c r="BL135" s="16" t="s">
        <v>131</v>
      </c>
      <c r="BM135" s="228" t="s">
        <v>411</v>
      </c>
    </row>
    <row r="136" spans="1:51" s="13" customFormat="1" ht="12">
      <c r="A136" s="13"/>
      <c r="B136" s="230"/>
      <c r="C136" s="231"/>
      <c r="D136" s="232" t="s">
        <v>133</v>
      </c>
      <c r="E136" s="233" t="s">
        <v>19</v>
      </c>
      <c r="F136" s="234" t="s">
        <v>412</v>
      </c>
      <c r="G136" s="231"/>
      <c r="H136" s="235">
        <v>265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133</v>
      </c>
      <c r="AU136" s="241" t="s">
        <v>82</v>
      </c>
      <c r="AV136" s="13" t="s">
        <v>82</v>
      </c>
      <c r="AW136" s="13" t="s">
        <v>33</v>
      </c>
      <c r="AX136" s="13" t="s">
        <v>80</v>
      </c>
      <c r="AY136" s="241" t="s">
        <v>124</v>
      </c>
    </row>
    <row r="137" spans="1:65" s="2" customFormat="1" ht="16.5" customHeight="1">
      <c r="A137" s="37"/>
      <c r="B137" s="38"/>
      <c r="C137" s="253" t="s">
        <v>413</v>
      </c>
      <c r="D137" s="253" t="s">
        <v>202</v>
      </c>
      <c r="E137" s="254" t="s">
        <v>414</v>
      </c>
      <c r="F137" s="255" t="s">
        <v>415</v>
      </c>
      <c r="G137" s="256" t="s">
        <v>309</v>
      </c>
      <c r="H137" s="257">
        <v>62.628</v>
      </c>
      <c r="I137" s="258"/>
      <c r="J137" s="259">
        <f>ROUND(I137*H137,2)</f>
        <v>0</v>
      </c>
      <c r="K137" s="255" t="s">
        <v>130</v>
      </c>
      <c r="L137" s="260"/>
      <c r="M137" s="261" t="s">
        <v>19</v>
      </c>
      <c r="N137" s="262" t="s">
        <v>43</v>
      </c>
      <c r="O137" s="83"/>
      <c r="P137" s="226">
        <f>O137*H137</f>
        <v>0</v>
      </c>
      <c r="Q137" s="226">
        <v>1</v>
      </c>
      <c r="R137" s="226">
        <f>Q137*H137</f>
        <v>62.628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161</v>
      </c>
      <c r="AT137" s="228" t="s">
        <v>202</v>
      </c>
      <c r="AU137" s="228" t="s">
        <v>82</v>
      </c>
      <c r="AY137" s="16" t="s">
        <v>124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80</v>
      </c>
      <c r="BK137" s="229">
        <f>ROUND(I137*H137,2)</f>
        <v>0</v>
      </c>
      <c r="BL137" s="16" t="s">
        <v>131</v>
      </c>
      <c r="BM137" s="228" t="s">
        <v>416</v>
      </c>
    </row>
    <row r="138" spans="1:51" s="13" customFormat="1" ht="12">
      <c r="A138" s="13"/>
      <c r="B138" s="230"/>
      <c r="C138" s="231"/>
      <c r="D138" s="232" t="s">
        <v>133</v>
      </c>
      <c r="E138" s="233" t="s">
        <v>19</v>
      </c>
      <c r="F138" s="234" t="s">
        <v>417</v>
      </c>
      <c r="G138" s="231"/>
      <c r="H138" s="235">
        <v>44.88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133</v>
      </c>
      <c r="AU138" s="241" t="s">
        <v>82</v>
      </c>
      <c r="AV138" s="13" t="s">
        <v>82</v>
      </c>
      <c r="AW138" s="13" t="s">
        <v>33</v>
      </c>
      <c r="AX138" s="13" t="s">
        <v>72</v>
      </c>
      <c r="AY138" s="241" t="s">
        <v>124</v>
      </c>
    </row>
    <row r="139" spans="1:51" s="13" customFormat="1" ht="12">
      <c r="A139" s="13"/>
      <c r="B139" s="230"/>
      <c r="C139" s="231"/>
      <c r="D139" s="232" t="s">
        <v>133</v>
      </c>
      <c r="E139" s="233" t="s">
        <v>19</v>
      </c>
      <c r="F139" s="234" t="s">
        <v>418</v>
      </c>
      <c r="G139" s="231"/>
      <c r="H139" s="235">
        <v>17.748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133</v>
      </c>
      <c r="AU139" s="241" t="s">
        <v>82</v>
      </c>
      <c r="AV139" s="13" t="s">
        <v>82</v>
      </c>
      <c r="AW139" s="13" t="s">
        <v>33</v>
      </c>
      <c r="AX139" s="13" t="s">
        <v>72</v>
      </c>
      <c r="AY139" s="241" t="s">
        <v>124</v>
      </c>
    </row>
    <row r="140" spans="1:51" s="14" customFormat="1" ht="12">
      <c r="A140" s="14"/>
      <c r="B140" s="242"/>
      <c r="C140" s="243"/>
      <c r="D140" s="232" t="s">
        <v>133</v>
      </c>
      <c r="E140" s="244" t="s">
        <v>19</v>
      </c>
      <c r="F140" s="245" t="s">
        <v>145</v>
      </c>
      <c r="G140" s="243"/>
      <c r="H140" s="246">
        <v>62.628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133</v>
      </c>
      <c r="AU140" s="252" t="s">
        <v>82</v>
      </c>
      <c r="AV140" s="14" t="s">
        <v>131</v>
      </c>
      <c r="AW140" s="14" t="s">
        <v>33</v>
      </c>
      <c r="AX140" s="14" t="s">
        <v>80</v>
      </c>
      <c r="AY140" s="252" t="s">
        <v>124</v>
      </c>
    </row>
    <row r="141" spans="1:63" s="12" customFormat="1" ht="25.9" customHeight="1">
      <c r="A141" s="12"/>
      <c r="B141" s="201"/>
      <c r="C141" s="202"/>
      <c r="D141" s="203" t="s">
        <v>71</v>
      </c>
      <c r="E141" s="204" t="s">
        <v>202</v>
      </c>
      <c r="F141" s="204" t="s">
        <v>419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P142+P171</f>
        <v>0</v>
      </c>
      <c r="Q141" s="209"/>
      <c r="R141" s="210">
        <f>R142+R171</f>
        <v>47.619809999999994</v>
      </c>
      <c r="S141" s="209"/>
      <c r="T141" s="211">
        <f>T142+T171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363</v>
      </c>
      <c r="AT141" s="213" t="s">
        <v>71</v>
      </c>
      <c r="AU141" s="213" t="s">
        <v>72</v>
      </c>
      <c r="AY141" s="212" t="s">
        <v>124</v>
      </c>
      <c r="BK141" s="214">
        <f>BK142+BK171</f>
        <v>0</v>
      </c>
    </row>
    <row r="142" spans="1:63" s="12" customFormat="1" ht="22.8" customHeight="1">
      <c r="A142" s="12"/>
      <c r="B142" s="201"/>
      <c r="C142" s="202"/>
      <c r="D142" s="203" t="s">
        <v>71</v>
      </c>
      <c r="E142" s="215" t="s">
        <v>161</v>
      </c>
      <c r="F142" s="215" t="s">
        <v>273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SUM(P143:P170)</f>
        <v>0</v>
      </c>
      <c r="Q142" s="209"/>
      <c r="R142" s="210">
        <f>SUM(R143:R170)</f>
        <v>47.399159999999995</v>
      </c>
      <c r="S142" s="209"/>
      <c r="T142" s="211">
        <f>SUM(T143:T170)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82</v>
      </c>
      <c r="AT142" s="213" t="s">
        <v>71</v>
      </c>
      <c r="AU142" s="213" t="s">
        <v>80</v>
      </c>
      <c r="AY142" s="212" t="s">
        <v>124</v>
      </c>
      <c r="BK142" s="214">
        <f>SUM(BK143:BK170)</f>
        <v>0</v>
      </c>
    </row>
    <row r="143" spans="1:65" s="2" customFormat="1" ht="24" customHeight="1">
      <c r="A143" s="37"/>
      <c r="B143" s="38"/>
      <c r="C143" s="217" t="s">
        <v>321</v>
      </c>
      <c r="D143" s="217" t="s">
        <v>126</v>
      </c>
      <c r="E143" s="218" t="s">
        <v>420</v>
      </c>
      <c r="F143" s="219" t="s">
        <v>421</v>
      </c>
      <c r="G143" s="220" t="s">
        <v>283</v>
      </c>
      <c r="H143" s="221">
        <v>60</v>
      </c>
      <c r="I143" s="222"/>
      <c r="J143" s="223">
        <f>ROUND(I143*H143,2)</f>
        <v>0</v>
      </c>
      <c r="K143" s="219" t="s">
        <v>130</v>
      </c>
      <c r="L143" s="43"/>
      <c r="M143" s="224" t="s">
        <v>19</v>
      </c>
      <c r="N143" s="225" t="s">
        <v>43</v>
      </c>
      <c r="O143" s="83"/>
      <c r="P143" s="226">
        <f>O143*H143</f>
        <v>0</v>
      </c>
      <c r="Q143" s="226">
        <v>0.00178</v>
      </c>
      <c r="R143" s="226">
        <f>Q143*H143</f>
        <v>0.10679999999999999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131</v>
      </c>
      <c r="AT143" s="228" t="s">
        <v>126</v>
      </c>
      <c r="AU143" s="228" t="s">
        <v>82</v>
      </c>
      <c r="AY143" s="16" t="s">
        <v>124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80</v>
      </c>
      <c r="BK143" s="229">
        <f>ROUND(I143*H143,2)</f>
        <v>0</v>
      </c>
      <c r="BL143" s="16" t="s">
        <v>131</v>
      </c>
      <c r="BM143" s="228" t="s">
        <v>422</v>
      </c>
    </row>
    <row r="144" spans="1:51" s="13" customFormat="1" ht="12">
      <c r="A144" s="13"/>
      <c r="B144" s="230"/>
      <c r="C144" s="231"/>
      <c r="D144" s="232" t="s">
        <v>133</v>
      </c>
      <c r="E144" s="233" t="s">
        <v>19</v>
      </c>
      <c r="F144" s="234" t="s">
        <v>321</v>
      </c>
      <c r="G144" s="231"/>
      <c r="H144" s="235">
        <v>60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133</v>
      </c>
      <c r="AU144" s="241" t="s">
        <v>82</v>
      </c>
      <c r="AV144" s="13" t="s">
        <v>82</v>
      </c>
      <c r="AW144" s="13" t="s">
        <v>33</v>
      </c>
      <c r="AX144" s="13" t="s">
        <v>80</v>
      </c>
      <c r="AY144" s="241" t="s">
        <v>124</v>
      </c>
    </row>
    <row r="145" spans="1:65" s="2" customFormat="1" ht="24" customHeight="1">
      <c r="A145" s="37"/>
      <c r="B145" s="38"/>
      <c r="C145" s="217" t="s">
        <v>423</v>
      </c>
      <c r="D145" s="217" t="s">
        <v>126</v>
      </c>
      <c r="E145" s="218" t="s">
        <v>424</v>
      </c>
      <c r="F145" s="219" t="s">
        <v>425</v>
      </c>
      <c r="G145" s="220" t="s">
        <v>283</v>
      </c>
      <c r="H145" s="221">
        <v>21</v>
      </c>
      <c r="I145" s="222"/>
      <c r="J145" s="223">
        <f>ROUND(I145*H145,2)</f>
        <v>0</v>
      </c>
      <c r="K145" s="219" t="s">
        <v>130</v>
      </c>
      <c r="L145" s="43"/>
      <c r="M145" s="224" t="s">
        <v>19</v>
      </c>
      <c r="N145" s="225" t="s">
        <v>43</v>
      </c>
      <c r="O145" s="83"/>
      <c r="P145" s="226">
        <f>O145*H145</f>
        <v>0</v>
      </c>
      <c r="Q145" s="226">
        <v>0.00274</v>
      </c>
      <c r="R145" s="226">
        <f>Q145*H145</f>
        <v>0.057539999999999994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131</v>
      </c>
      <c r="AT145" s="228" t="s">
        <v>126</v>
      </c>
      <c r="AU145" s="228" t="s">
        <v>82</v>
      </c>
      <c r="AY145" s="16" t="s">
        <v>124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80</v>
      </c>
      <c r="BK145" s="229">
        <f>ROUND(I145*H145,2)</f>
        <v>0</v>
      </c>
      <c r="BL145" s="16" t="s">
        <v>131</v>
      </c>
      <c r="BM145" s="228" t="s">
        <v>426</v>
      </c>
    </row>
    <row r="146" spans="1:51" s="13" customFormat="1" ht="12">
      <c r="A146" s="13"/>
      <c r="B146" s="230"/>
      <c r="C146" s="231"/>
      <c r="D146" s="232" t="s">
        <v>133</v>
      </c>
      <c r="E146" s="233" t="s">
        <v>19</v>
      </c>
      <c r="F146" s="234" t="s">
        <v>7</v>
      </c>
      <c r="G146" s="231"/>
      <c r="H146" s="235">
        <v>21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133</v>
      </c>
      <c r="AU146" s="241" t="s">
        <v>82</v>
      </c>
      <c r="AV146" s="13" t="s">
        <v>82</v>
      </c>
      <c r="AW146" s="13" t="s">
        <v>33</v>
      </c>
      <c r="AX146" s="13" t="s">
        <v>80</v>
      </c>
      <c r="AY146" s="241" t="s">
        <v>124</v>
      </c>
    </row>
    <row r="147" spans="1:65" s="2" customFormat="1" ht="24" customHeight="1">
      <c r="A147" s="37"/>
      <c r="B147" s="38"/>
      <c r="C147" s="217" t="s">
        <v>427</v>
      </c>
      <c r="D147" s="217" t="s">
        <v>126</v>
      </c>
      <c r="E147" s="218" t="s">
        <v>428</v>
      </c>
      <c r="F147" s="219" t="s">
        <v>429</v>
      </c>
      <c r="G147" s="220" t="s">
        <v>283</v>
      </c>
      <c r="H147" s="221">
        <v>66</v>
      </c>
      <c r="I147" s="222"/>
      <c r="J147" s="223">
        <f>ROUND(I147*H147,2)</f>
        <v>0</v>
      </c>
      <c r="K147" s="219" t="s">
        <v>130</v>
      </c>
      <c r="L147" s="43"/>
      <c r="M147" s="224" t="s">
        <v>19</v>
      </c>
      <c r="N147" s="225" t="s">
        <v>43</v>
      </c>
      <c r="O147" s="83"/>
      <c r="P147" s="226">
        <f>O147*H147</f>
        <v>0</v>
      </c>
      <c r="Q147" s="226">
        <v>0.00427</v>
      </c>
      <c r="R147" s="226">
        <f>Q147*H147</f>
        <v>0.28182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131</v>
      </c>
      <c r="AT147" s="228" t="s">
        <v>126</v>
      </c>
      <c r="AU147" s="228" t="s">
        <v>82</v>
      </c>
      <c r="AY147" s="16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80</v>
      </c>
      <c r="BK147" s="229">
        <f>ROUND(I147*H147,2)</f>
        <v>0</v>
      </c>
      <c r="BL147" s="16" t="s">
        <v>131</v>
      </c>
      <c r="BM147" s="228" t="s">
        <v>430</v>
      </c>
    </row>
    <row r="148" spans="1:51" s="13" customFormat="1" ht="12">
      <c r="A148" s="13"/>
      <c r="B148" s="230"/>
      <c r="C148" s="231"/>
      <c r="D148" s="232" t="s">
        <v>133</v>
      </c>
      <c r="E148" s="233" t="s">
        <v>19</v>
      </c>
      <c r="F148" s="234" t="s">
        <v>431</v>
      </c>
      <c r="G148" s="231"/>
      <c r="H148" s="235">
        <v>66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133</v>
      </c>
      <c r="AU148" s="241" t="s">
        <v>82</v>
      </c>
      <c r="AV148" s="13" t="s">
        <v>82</v>
      </c>
      <c r="AW148" s="13" t="s">
        <v>33</v>
      </c>
      <c r="AX148" s="13" t="s">
        <v>80</v>
      </c>
      <c r="AY148" s="241" t="s">
        <v>124</v>
      </c>
    </row>
    <row r="149" spans="1:65" s="2" customFormat="1" ht="16.5" customHeight="1">
      <c r="A149" s="37"/>
      <c r="B149" s="38"/>
      <c r="C149" s="217" t="s">
        <v>432</v>
      </c>
      <c r="D149" s="217" t="s">
        <v>126</v>
      </c>
      <c r="E149" s="218" t="s">
        <v>433</v>
      </c>
      <c r="F149" s="219" t="s">
        <v>434</v>
      </c>
      <c r="G149" s="220" t="s">
        <v>283</v>
      </c>
      <c r="H149" s="221">
        <v>147</v>
      </c>
      <c r="I149" s="222"/>
      <c r="J149" s="223">
        <f>ROUND(I149*H149,2)</f>
        <v>0</v>
      </c>
      <c r="K149" s="219" t="s">
        <v>19</v>
      </c>
      <c r="L149" s="43"/>
      <c r="M149" s="224" t="s">
        <v>19</v>
      </c>
      <c r="N149" s="225" t="s">
        <v>43</v>
      </c>
      <c r="O149" s="83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131</v>
      </c>
      <c r="AT149" s="228" t="s">
        <v>126</v>
      </c>
      <c r="AU149" s="228" t="s">
        <v>82</v>
      </c>
      <c r="AY149" s="16" t="s">
        <v>124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80</v>
      </c>
      <c r="BK149" s="229">
        <f>ROUND(I149*H149,2)</f>
        <v>0</v>
      </c>
      <c r="BL149" s="16" t="s">
        <v>131</v>
      </c>
      <c r="BM149" s="228" t="s">
        <v>435</v>
      </c>
    </row>
    <row r="150" spans="1:51" s="13" customFormat="1" ht="12">
      <c r="A150" s="13"/>
      <c r="B150" s="230"/>
      <c r="C150" s="231"/>
      <c r="D150" s="232" t="s">
        <v>133</v>
      </c>
      <c r="E150" s="233" t="s">
        <v>19</v>
      </c>
      <c r="F150" s="234" t="s">
        <v>436</v>
      </c>
      <c r="G150" s="231"/>
      <c r="H150" s="235">
        <v>147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133</v>
      </c>
      <c r="AU150" s="241" t="s">
        <v>82</v>
      </c>
      <c r="AV150" s="13" t="s">
        <v>82</v>
      </c>
      <c r="AW150" s="13" t="s">
        <v>33</v>
      </c>
      <c r="AX150" s="13" t="s">
        <v>80</v>
      </c>
      <c r="AY150" s="241" t="s">
        <v>124</v>
      </c>
    </row>
    <row r="151" spans="1:65" s="2" customFormat="1" ht="16.5" customHeight="1">
      <c r="A151" s="37"/>
      <c r="B151" s="38"/>
      <c r="C151" s="253" t="s">
        <v>437</v>
      </c>
      <c r="D151" s="253" t="s">
        <v>202</v>
      </c>
      <c r="E151" s="254" t="s">
        <v>438</v>
      </c>
      <c r="F151" s="255" t="s">
        <v>439</v>
      </c>
      <c r="G151" s="256" t="s">
        <v>277</v>
      </c>
      <c r="H151" s="257">
        <v>5</v>
      </c>
      <c r="I151" s="258"/>
      <c r="J151" s="259">
        <f>ROUND(I151*H151,2)</f>
        <v>0</v>
      </c>
      <c r="K151" s="255" t="s">
        <v>130</v>
      </c>
      <c r="L151" s="260"/>
      <c r="M151" s="261" t="s">
        <v>19</v>
      </c>
      <c r="N151" s="262" t="s">
        <v>43</v>
      </c>
      <c r="O151" s="83"/>
      <c r="P151" s="226">
        <f>O151*H151</f>
        <v>0</v>
      </c>
      <c r="Q151" s="226">
        <v>1.6</v>
      </c>
      <c r="R151" s="226">
        <f>Q151*H151</f>
        <v>8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161</v>
      </c>
      <c r="AT151" s="228" t="s">
        <v>202</v>
      </c>
      <c r="AU151" s="228" t="s">
        <v>82</v>
      </c>
      <c r="AY151" s="16" t="s">
        <v>124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80</v>
      </c>
      <c r="BK151" s="229">
        <f>ROUND(I151*H151,2)</f>
        <v>0</v>
      </c>
      <c r="BL151" s="16" t="s">
        <v>131</v>
      </c>
      <c r="BM151" s="228" t="s">
        <v>440</v>
      </c>
    </row>
    <row r="152" spans="1:65" s="2" customFormat="1" ht="16.5" customHeight="1">
      <c r="A152" s="37"/>
      <c r="B152" s="38"/>
      <c r="C152" s="253" t="s">
        <v>441</v>
      </c>
      <c r="D152" s="253" t="s">
        <v>202</v>
      </c>
      <c r="E152" s="254" t="s">
        <v>442</v>
      </c>
      <c r="F152" s="255" t="s">
        <v>443</v>
      </c>
      <c r="G152" s="256" t="s">
        <v>277</v>
      </c>
      <c r="H152" s="257">
        <v>5</v>
      </c>
      <c r="I152" s="258"/>
      <c r="J152" s="259">
        <f>ROUND(I152*H152,2)</f>
        <v>0</v>
      </c>
      <c r="K152" s="255" t="s">
        <v>19</v>
      </c>
      <c r="L152" s="260"/>
      <c r="M152" s="261" t="s">
        <v>19</v>
      </c>
      <c r="N152" s="262" t="s">
        <v>43</v>
      </c>
      <c r="O152" s="83"/>
      <c r="P152" s="226">
        <f>O152*H152</f>
        <v>0</v>
      </c>
      <c r="Q152" s="226">
        <v>2.9896</v>
      </c>
      <c r="R152" s="226">
        <f>Q152*H152</f>
        <v>14.947999999999999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161</v>
      </c>
      <c r="AT152" s="228" t="s">
        <v>202</v>
      </c>
      <c r="AU152" s="228" t="s">
        <v>82</v>
      </c>
      <c r="AY152" s="16" t="s">
        <v>124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80</v>
      </c>
      <c r="BK152" s="229">
        <f>ROUND(I152*H152,2)</f>
        <v>0</v>
      </c>
      <c r="BL152" s="16" t="s">
        <v>131</v>
      </c>
      <c r="BM152" s="228" t="s">
        <v>444</v>
      </c>
    </row>
    <row r="153" spans="1:65" s="2" customFormat="1" ht="16.5" customHeight="1">
      <c r="A153" s="37"/>
      <c r="B153" s="38"/>
      <c r="C153" s="253" t="s">
        <v>445</v>
      </c>
      <c r="D153" s="253" t="s">
        <v>202</v>
      </c>
      <c r="E153" s="254" t="s">
        <v>446</v>
      </c>
      <c r="F153" s="255" t="s">
        <v>447</v>
      </c>
      <c r="G153" s="256" t="s">
        <v>277</v>
      </c>
      <c r="H153" s="257">
        <v>5</v>
      </c>
      <c r="I153" s="258"/>
      <c r="J153" s="259">
        <f>ROUND(I153*H153,2)</f>
        <v>0</v>
      </c>
      <c r="K153" s="255" t="s">
        <v>130</v>
      </c>
      <c r="L153" s="260"/>
      <c r="M153" s="261" t="s">
        <v>19</v>
      </c>
      <c r="N153" s="262" t="s">
        <v>43</v>
      </c>
      <c r="O153" s="83"/>
      <c r="P153" s="226">
        <f>O153*H153</f>
        <v>0</v>
      </c>
      <c r="Q153" s="226">
        <v>0.585</v>
      </c>
      <c r="R153" s="226">
        <f>Q153*H153</f>
        <v>2.925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161</v>
      </c>
      <c r="AT153" s="228" t="s">
        <v>202</v>
      </c>
      <c r="AU153" s="228" t="s">
        <v>82</v>
      </c>
      <c r="AY153" s="16" t="s">
        <v>124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80</v>
      </c>
      <c r="BK153" s="229">
        <f>ROUND(I153*H153,2)</f>
        <v>0</v>
      </c>
      <c r="BL153" s="16" t="s">
        <v>131</v>
      </c>
      <c r="BM153" s="228" t="s">
        <v>448</v>
      </c>
    </row>
    <row r="154" spans="1:65" s="2" customFormat="1" ht="16.5" customHeight="1">
      <c r="A154" s="37"/>
      <c r="B154" s="38"/>
      <c r="C154" s="253" t="s">
        <v>449</v>
      </c>
      <c r="D154" s="253" t="s">
        <v>202</v>
      </c>
      <c r="E154" s="254" t="s">
        <v>450</v>
      </c>
      <c r="F154" s="255" t="s">
        <v>451</v>
      </c>
      <c r="G154" s="256" t="s">
        <v>277</v>
      </c>
      <c r="H154" s="257">
        <v>5</v>
      </c>
      <c r="I154" s="258"/>
      <c r="J154" s="259">
        <f>ROUND(I154*H154,2)</f>
        <v>0</v>
      </c>
      <c r="K154" s="255" t="s">
        <v>19</v>
      </c>
      <c r="L154" s="260"/>
      <c r="M154" s="261" t="s">
        <v>19</v>
      </c>
      <c r="N154" s="262" t="s">
        <v>43</v>
      </c>
      <c r="O154" s="83"/>
      <c r="P154" s="226">
        <f>O154*H154</f>
        <v>0</v>
      </c>
      <c r="Q154" s="226">
        <v>0.41208</v>
      </c>
      <c r="R154" s="226">
        <f>Q154*H154</f>
        <v>2.0604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161</v>
      </c>
      <c r="AT154" s="228" t="s">
        <v>202</v>
      </c>
      <c r="AU154" s="228" t="s">
        <v>82</v>
      </c>
      <c r="AY154" s="16" t="s">
        <v>124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80</v>
      </c>
      <c r="BK154" s="229">
        <f>ROUND(I154*H154,2)</f>
        <v>0</v>
      </c>
      <c r="BL154" s="16" t="s">
        <v>131</v>
      </c>
      <c r="BM154" s="228" t="s">
        <v>452</v>
      </c>
    </row>
    <row r="155" spans="1:65" s="2" customFormat="1" ht="16.5" customHeight="1">
      <c r="A155" s="37"/>
      <c r="B155" s="38"/>
      <c r="C155" s="253" t="s">
        <v>453</v>
      </c>
      <c r="D155" s="253" t="s">
        <v>202</v>
      </c>
      <c r="E155" s="254" t="s">
        <v>454</v>
      </c>
      <c r="F155" s="255" t="s">
        <v>455</v>
      </c>
      <c r="G155" s="256" t="s">
        <v>277</v>
      </c>
      <c r="H155" s="257">
        <v>5</v>
      </c>
      <c r="I155" s="258"/>
      <c r="J155" s="259">
        <f>ROUND(I155*H155,2)</f>
        <v>0</v>
      </c>
      <c r="K155" s="255" t="s">
        <v>130</v>
      </c>
      <c r="L155" s="260"/>
      <c r="M155" s="261" t="s">
        <v>19</v>
      </c>
      <c r="N155" s="262" t="s">
        <v>43</v>
      </c>
      <c r="O155" s="83"/>
      <c r="P155" s="226">
        <f>O155*H155</f>
        <v>0</v>
      </c>
      <c r="Q155" s="226">
        <v>0.002</v>
      </c>
      <c r="R155" s="226">
        <f>Q155*H155</f>
        <v>0.01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161</v>
      </c>
      <c r="AT155" s="228" t="s">
        <v>202</v>
      </c>
      <c r="AU155" s="228" t="s">
        <v>82</v>
      </c>
      <c r="AY155" s="16" t="s">
        <v>124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80</v>
      </c>
      <c r="BK155" s="229">
        <f>ROUND(I155*H155,2)</f>
        <v>0</v>
      </c>
      <c r="BL155" s="16" t="s">
        <v>131</v>
      </c>
      <c r="BM155" s="228" t="s">
        <v>456</v>
      </c>
    </row>
    <row r="156" spans="1:65" s="2" customFormat="1" ht="24" customHeight="1">
      <c r="A156" s="37"/>
      <c r="B156" s="38"/>
      <c r="C156" s="217" t="s">
        <v>457</v>
      </c>
      <c r="D156" s="217" t="s">
        <v>126</v>
      </c>
      <c r="E156" s="218" t="s">
        <v>458</v>
      </c>
      <c r="F156" s="219" t="s">
        <v>459</v>
      </c>
      <c r="G156" s="220" t="s">
        <v>277</v>
      </c>
      <c r="H156" s="221">
        <v>5</v>
      </c>
      <c r="I156" s="222"/>
      <c r="J156" s="223">
        <f>ROUND(I156*H156,2)</f>
        <v>0</v>
      </c>
      <c r="K156" s="219" t="s">
        <v>130</v>
      </c>
      <c r="L156" s="43"/>
      <c r="M156" s="224" t="s">
        <v>19</v>
      </c>
      <c r="N156" s="225" t="s">
        <v>43</v>
      </c>
      <c r="O156" s="83"/>
      <c r="P156" s="226">
        <f>O156*H156</f>
        <v>0</v>
      </c>
      <c r="Q156" s="226">
        <v>1.92726</v>
      </c>
      <c r="R156" s="226">
        <f>Q156*H156</f>
        <v>9.6363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131</v>
      </c>
      <c r="AT156" s="228" t="s">
        <v>126</v>
      </c>
      <c r="AU156" s="228" t="s">
        <v>82</v>
      </c>
      <c r="AY156" s="16" t="s">
        <v>124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80</v>
      </c>
      <c r="BK156" s="229">
        <f>ROUND(I156*H156,2)</f>
        <v>0</v>
      </c>
      <c r="BL156" s="16" t="s">
        <v>131</v>
      </c>
      <c r="BM156" s="228" t="s">
        <v>460</v>
      </c>
    </row>
    <row r="157" spans="1:65" s="2" customFormat="1" ht="16.5" customHeight="1">
      <c r="A157" s="37"/>
      <c r="B157" s="38"/>
      <c r="C157" s="217" t="s">
        <v>461</v>
      </c>
      <c r="D157" s="217" t="s">
        <v>126</v>
      </c>
      <c r="E157" s="218" t="s">
        <v>462</v>
      </c>
      <c r="F157" s="219" t="s">
        <v>463</v>
      </c>
      <c r="G157" s="220" t="s">
        <v>277</v>
      </c>
      <c r="H157" s="221">
        <v>5</v>
      </c>
      <c r="I157" s="222"/>
      <c r="J157" s="223">
        <f>ROUND(I157*H157,2)</f>
        <v>0</v>
      </c>
      <c r="K157" s="219" t="s">
        <v>130</v>
      </c>
      <c r="L157" s="43"/>
      <c r="M157" s="224" t="s">
        <v>19</v>
      </c>
      <c r="N157" s="225" t="s">
        <v>43</v>
      </c>
      <c r="O157" s="83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131</v>
      </c>
      <c r="AT157" s="228" t="s">
        <v>126</v>
      </c>
      <c r="AU157" s="228" t="s">
        <v>82</v>
      </c>
      <c r="AY157" s="16" t="s">
        <v>124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80</v>
      </c>
      <c r="BK157" s="229">
        <f>ROUND(I157*H157,2)</f>
        <v>0</v>
      </c>
      <c r="BL157" s="16" t="s">
        <v>131</v>
      </c>
      <c r="BM157" s="228" t="s">
        <v>464</v>
      </c>
    </row>
    <row r="158" spans="1:65" s="2" customFormat="1" ht="16.5" customHeight="1">
      <c r="A158" s="37"/>
      <c r="B158" s="38"/>
      <c r="C158" s="253" t="s">
        <v>465</v>
      </c>
      <c r="D158" s="253" t="s">
        <v>202</v>
      </c>
      <c r="E158" s="254" t="s">
        <v>466</v>
      </c>
      <c r="F158" s="255" t="s">
        <v>467</v>
      </c>
      <c r="G158" s="256" t="s">
        <v>277</v>
      </c>
      <c r="H158" s="257">
        <v>5</v>
      </c>
      <c r="I158" s="258"/>
      <c r="J158" s="259">
        <f>ROUND(I158*H158,2)</f>
        <v>0</v>
      </c>
      <c r="K158" s="255" t="s">
        <v>19</v>
      </c>
      <c r="L158" s="260"/>
      <c r="M158" s="261" t="s">
        <v>19</v>
      </c>
      <c r="N158" s="262" t="s">
        <v>43</v>
      </c>
      <c r="O158" s="83"/>
      <c r="P158" s="226">
        <f>O158*H158</f>
        <v>0</v>
      </c>
      <c r="Q158" s="226">
        <v>1.746</v>
      </c>
      <c r="R158" s="226">
        <f>Q158*H158</f>
        <v>8.73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161</v>
      </c>
      <c r="AT158" s="228" t="s">
        <v>202</v>
      </c>
      <c r="AU158" s="228" t="s">
        <v>82</v>
      </c>
      <c r="AY158" s="16" t="s">
        <v>124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80</v>
      </c>
      <c r="BK158" s="229">
        <f>ROUND(I158*H158,2)</f>
        <v>0</v>
      </c>
      <c r="BL158" s="16" t="s">
        <v>131</v>
      </c>
      <c r="BM158" s="228" t="s">
        <v>468</v>
      </c>
    </row>
    <row r="159" spans="1:65" s="2" customFormat="1" ht="16.5" customHeight="1">
      <c r="A159" s="37"/>
      <c r="B159" s="38"/>
      <c r="C159" s="217" t="s">
        <v>469</v>
      </c>
      <c r="D159" s="217" t="s">
        <v>126</v>
      </c>
      <c r="E159" s="218" t="s">
        <v>462</v>
      </c>
      <c r="F159" s="219" t="s">
        <v>463</v>
      </c>
      <c r="G159" s="220" t="s">
        <v>277</v>
      </c>
      <c r="H159" s="221">
        <v>5</v>
      </c>
      <c r="I159" s="222"/>
      <c r="J159" s="223">
        <f>ROUND(I159*H159,2)</f>
        <v>0</v>
      </c>
      <c r="K159" s="219" t="s">
        <v>130</v>
      </c>
      <c r="L159" s="43"/>
      <c r="M159" s="224" t="s">
        <v>19</v>
      </c>
      <c r="N159" s="225" t="s">
        <v>43</v>
      </c>
      <c r="O159" s="83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201</v>
      </c>
      <c r="AT159" s="228" t="s">
        <v>126</v>
      </c>
      <c r="AU159" s="228" t="s">
        <v>82</v>
      </c>
      <c r="AY159" s="16" t="s">
        <v>124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80</v>
      </c>
      <c r="BK159" s="229">
        <f>ROUND(I159*H159,2)</f>
        <v>0</v>
      </c>
      <c r="BL159" s="16" t="s">
        <v>201</v>
      </c>
      <c r="BM159" s="228" t="s">
        <v>470</v>
      </c>
    </row>
    <row r="160" spans="1:51" s="13" customFormat="1" ht="12">
      <c r="A160" s="13"/>
      <c r="B160" s="230"/>
      <c r="C160" s="231"/>
      <c r="D160" s="232" t="s">
        <v>133</v>
      </c>
      <c r="E160" s="233" t="s">
        <v>19</v>
      </c>
      <c r="F160" s="234" t="s">
        <v>146</v>
      </c>
      <c r="G160" s="231"/>
      <c r="H160" s="235">
        <v>5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133</v>
      </c>
      <c r="AU160" s="241" t="s">
        <v>82</v>
      </c>
      <c r="AV160" s="13" t="s">
        <v>82</v>
      </c>
      <c r="AW160" s="13" t="s">
        <v>33</v>
      </c>
      <c r="AX160" s="13" t="s">
        <v>80</v>
      </c>
      <c r="AY160" s="241" t="s">
        <v>124</v>
      </c>
    </row>
    <row r="161" spans="1:65" s="2" customFormat="1" ht="16.5" customHeight="1">
      <c r="A161" s="37"/>
      <c r="B161" s="38"/>
      <c r="C161" s="217" t="s">
        <v>233</v>
      </c>
      <c r="D161" s="217" t="s">
        <v>126</v>
      </c>
      <c r="E161" s="218" t="s">
        <v>471</v>
      </c>
      <c r="F161" s="219" t="s">
        <v>472</v>
      </c>
      <c r="G161" s="220" t="s">
        <v>473</v>
      </c>
      <c r="H161" s="221">
        <v>1</v>
      </c>
      <c r="I161" s="222"/>
      <c r="J161" s="223">
        <f>ROUND(I161*H161,2)</f>
        <v>0</v>
      </c>
      <c r="K161" s="219" t="s">
        <v>19</v>
      </c>
      <c r="L161" s="43"/>
      <c r="M161" s="224" t="s">
        <v>19</v>
      </c>
      <c r="N161" s="225" t="s">
        <v>43</v>
      </c>
      <c r="O161" s="83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131</v>
      </c>
      <c r="AT161" s="228" t="s">
        <v>126</v>
      </c>
      <c r="AU161" s="228" t="s">
        <v>82</v>
      </c>
      <c r="AY161" s="16" t="s">
        <v>124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80</v>
      </c>
      <c r="BK161" s="229">
        <f>ROUND(I161*H161,2)</f>
        <v>0</v>
      </c>
      <c r="BL161" s="16" t="s">
        <v>131</v>
      </c>
      <c r="BM161" s="228" t="s">
        <v>474</v>
      </c>
    </row>
    <row r="162" spans="1:65" s="2" customFormat="1" ht="24" customHeight="1">
      <c r="A162" s="37"/>
      <c r="B162" s="38"/>
      <c r="C162" s="217" t="s">
        <v>475</v>
      </c>
      <c r="D162" s="217" t="s">
        <v>126</v>
      </c>
      <c r="E162" s="218" t="s">
        <v>476</v>
      </c>
      <c r="F162" s="219" t="s">
        <v>477</v>
      </c>
      <c r="G162" s="220" t="s">
        <v>277</v>
      </c>
      <c r="H162" s="221">
        <v>10</v>
      </c>
      <c r="I162" s="222"/>
      <c r="J162" s="223">
        <f>ROUND(I162*H162,2)</f>
        <v>0</v>
      </c>
      <c r="K162" s="219" t="s">
        <v>130</v>
      </c>
      <c r="L162" s="43"/>
      <c r="M162" s="224" t="s">
        <v>19</v>
      </c>
      <c r="N162" s="225" t="s">
        <v>43</v>
      </c>
      <c r="O162" s="83"/>
      <c r="P162" s="226">
        <f>O162*H162</f>
        <v>0</v>
      </c>
      <c r="Q162" s="226">
        <v>0.03636</v>
      </c>
      <c r="R162" s="226">
        <f>Q162*H162</f>
        <v>0.36360000000000003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131</v>
      </c>
      <c r="AT162" s="228" t="s">
        <v>126</v>
      </c>
      <c r="AU162" s="228" t="s">
        <v>82</v>
      </c>
      <c r="AY162" s="16" t="s">
        <v>124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80</v>
      </c>
      <c r="BK162" s="229">
        <f>ROUND(I162*H162,2)</f>
        <v>0</v>
      </c>
      <c r="BL162" s="16" t="s">
        <v>131</v>
      </c>
      <c r="BM162" s="228" t="s">
        <v>478</v>
      </c>
    </row>
    <row r="163" spans="1:51" s="13" customFormat="1" ht="12">
      <c r="A163" s="13"/>
      <c r="B163" s="230"/>
      <c r="C163" s="231"/>
      <c r="D163" s="232" t="s">
        <v>133</v>
      </c>
      <c r="E163" s="233" t="s">
        <v>19</v>
      </c>
      <c r="F163" s="234" t="s">
        <v>171</v>
      </c>
      <c r="G163" s="231"/>
      <c r="H163" s="235">
        <v>10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133</v>
      </c>
      <c r="AU163" s="241" t="s">
        <v>82</v>
      </c>
      <c r="AV163" s="13" t="s">
        <v>82</v>
      </c>
      <c r="AW163" s="13" t="s">
        <v>33</v>
      </c>
      <c r="AX163" s="13" t="s">
        <v>80</v>
      </c>
      <c r="AY163" s="241" t="s">
        <v>124</v>
      </c>
    </row>
    <row r="164" spans="1:65" s="2" customFormat="1" ht="24" customHeight="1">
      <c r="A164" s="37"/>
      <c r="B164" s="38"/>
      <c r="C164" s="217" t="s">
        <v>479</v>
      </c>
      <c r="D164" s="217" t="s">
        <v>126</v>
      </c>
      <c r="E164" s="218" t="s">
        <v>480</v>
      </c>
      <c r="F164" s="219" t="s">
        <v>481</v>
      </c>
      <c r="G164" s="220" t="s">
        <v>277</v>
      </c>
      <c r="H164" s="221">
        <v>10</v>
      </c>
      <c r="I164" s="222"/>
      <c r="J164" s="223">
        <f>ROUND(I164*H164,2)</f>
        <v>0</v>
      </c>
      <c r="K164" s="219" t="s">
        <v>130</v>
      </c>
      <c r="L164" s="43"/>
      <c r="M164" s="224" t="s">
        <v>19</v>
      </c>
      <c r="N164" s="225" t="s">
        <v>43</v>
      </c>
      <c r="O164" s="83"/>
      <c r="P164" s="226">
        <f>O164*H164</f>
        <v>0</v>
      </c>
      <c r="Q164" s="226">
        <v>0.00622</v>
      </c>
      <c r="R164" s="226">
        <f>Q164*H164</f>
        <v>0.0622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131</v>
      </c>
      <c r="AT164" s="228" t="s">
        <v>126</v>
      </c>
      <c r="AU164" s="228" t="s">
        <v>82</v>
      </c>
      <c r="AY164" s="16" t="s">
        <v>124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80</v>
      </c>
      <c r="BK164" s="229">
        <f>ROUND(I164*H164,2)</f>
        <v>0</v>
      </c>
      <c r="BL164" s="16" t="s">
        <v>131</v>
      </c>
      <c r="BM164" s="228" t="s">
        <v>482</v>
      </c>
    </row>
    <row r="165" spans="1:51" s="13" customFormat="1" ht="12">
      <c r="A165" s="13"/>
      <c r="B165" s="230"/>
      <c r="C165" s="231"/>
      <c r="D165" s="232" t="s">
        <v>133</v>
      </c>
      <c r="E165" s="233" t="s">
        <v>19</v>
      </c>
      <c r="F165" s="234" t="s">
        <v>171</v>
      </c>
      <c r="G165" s="231"/>
      <c r="H165" s="235">
        <v>10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133</v>
      </c>
      <c r="AU165" s="241" t="s">
        <v>82</v>
      </c>
      <c r="AV165" s="13" t="s">
        <v>82</v>
      </c>
      <c r="AW165" s="13" t="s">
        <v>33</v>
      </c>
      <c r="AX165" s="13" t="s">
        <v>80</v>
      </c>
      <c r="AY165" s="241" t="s">
        <v>124</v>
      </c>
    </row>
    <row r="166" spans="1:65" s="2" customFormat="1" ht="24" customHeight="1">
      <c r="A166" s="37"/>
      <c r="B166" s="38"/>
      <c r="C166" s="217" t="s">
        <v>483</v>
      </c>
      <c r="D166" s="217" t="s">
        <v>126</v>
      </c>
      <c r="E166" s="218" t="s">
        <v>484</v>
      </c>
      <c r="F166" s="219" t="s">
        <v>485</v>
      </c>
      <c r="G166" s="220" t="s">
        <v>277</v>
      </c>
      <c r="H166" s="221">
        <v>10</v>
      </c>
      <c r="I166" s="222"/>
      <c r="J166" s="223">
        <f>ROUND(I166*H166,2)</f>
        <v>0</v>
      </c>
      <c r="K166" s="219" t="s">
        <v>130</v>
      </c>
      <c r="L166" s="43"/>
      <c r="M166" s="224" t="s">
        <v>19</v>
      </c>
      <c r="N166" s="225" t="s">
        <v>43</v>
      </c>
      <c r="O166" s="83"/>
      <c r="P166" s="226">
        <f>O166*H166</f>
        <v>0</v>
      </c>
      <c r="Q166" s="226">
        <v>0.01136</v>
      </c>
      <c r="R166" s="226">
        <f>Q166*H166</f>
        <v>0.1136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131</v>
      </c>
      <c r="AT166" s="228" t="s">
        <v>126</v>
      </c>
      <c r="AU166" s="228" t="s">
        <v>82</v>
      </c>
      <c r="AY166" s="16" t="s">
        <v>124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80</v>
      </c>
      <c r="BK166" s="229">
        <f>ROUND(I166*H166,2)</f>
        <v>0</v>
      </c>
      <c r="BL166" s="16" t="s">
        <v>131</v>
      </c>
      <c r="BM166" s="228" t="s">
        <v>486</v>
      </c>
    </row>
    <row r="167" spans="1:51" s="13" customFormat="1" ht="12">
      <c r="A167" s="13"/>
      <c r="B167" s="230"/>
      <c r="C167" s="231"/>
      <c r="D167" s="232" t="s">
        <v>133</v>
      </c>
      <c r="E167" s="233" t="s">
        <v>19</v>
      </c>
      <c r="F167" s="234" t="s">
        <v>171</v>
      </c>
      <c r="G167" s="231"/>
      <c r="H167" s="235">
        <v>10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133</v>
      </c>
      <c r="AU167" s="241" t="s">
        <v>82</v>
      </c>
      <c r="AV167" s="13" t="s">
        <v>82</v>
      </c>
      <c r="AW167" s="13" t="s">
        <v>33</v>
      </c>
      <c r="AX167" s="13" t="s">
        <v>80</v>
      </c>
      <c r="AY167" s="241" t="s">
        <v>124</v>
      </c>
    </row>
    <row r="168" spans="1:65" s="2" customFormat="1" ht="16.5" customHeight="1">
      <c r="A168" s="37"/>
      <c r="B168" s="38"/>
      <c r="C168" s="253" t="s">
        <v>487</v>
      </c>
      <c r="D168" s="253" t="s">
        <v>202</v>
      </c>
      <c r="E168" s="254" t="s">
        <v>488</v>
      </c>
      <c r="F168" s="255" t="s">
        <v>489</v>
      </c>
      <c r="G168" s="256" t="s">
        <v>277</v>
      </c>
      <c r="H168" s="257">
        <v>10</v>
      </c>
      <c r="I168" s="258"/>
      <c r="J168" s="259">
        <f>ROUND(I168*H168,2)</f>
        <v>0</v>
      </c>
      <c r="K168" s="255" t="s">
        <v>19</v>
      </c>
      <c r="L168" s="260"/>
      <c r="M168" s="261" t="s">
        <v>19</v>
      </c>
      <c r="N168" s="262" t="s">
        <v>43</v>
      </c>
      <c r="O168" s="83"/>
      <c r="P168" s="226">
        <f>O168*H168</f>
        <v>0</v>
      </c>
      <c r="Q168" s="226">
        <v>0.01039</v>
      </c>
      <c r="R168" s="226">
        <f>Q168*H168</f>
        <v>0.10389999999999999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161</v>
      </c>
      <c r="AT168" s="228" t="s">
        <v>202</v>
      </c>
      <c r="AU168" s="228" t="s">
        <v>82</v>
      </c>
      <c r="AY168" s="16" t="s">
        <v>124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80</v>
      </c>
      <c r="BK168" s="229">
        <f>ROUND(I168*H168,2)</f>
        <v>0</v>
      </c>
      <c r="BL168" s="16" t="s">
        <v>131</v>
      </c>
      <c r="BM168" s="228" t="s">
        <v>490</v>
      </c>
    </row>
    <row r="169" spans="1:51" s="13" customFormat="1" ht="12">
      <c r="A169" s="13"/>
      <c r="B169" s="230"/>
      <c r="C169" s="231"/>
      <c r="D169" s="232" t="s">
        <v>133</v>
      </c>
      <c r="E169" s="233" t="s">
        <v>19</v>
      </c>
      <c r="F169" s="234" t="s">
        <v>171</v>
      </c>
      <c r="G169" s="231"/>
      <c r="H169" s="235">
        <v>10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133</v>
      </c>
      <c r="AU169" s="241" t="s">
        <v>82</v>
      </c>
      <c r="AV169" s="13" t="s">
        <v>82</v>
      </c>
      <c r="AW169" s="13" t="s">
        <v>33</v>
      </c>
      <c r="AX169" s="13" t="s">
        <v>80</v>
      </c>
      <c r="AY169" s="241" t="s">
        <v>124</v>
      </c>
    </row>
    <row r="170" spans="1:65" s="2" customFormat="1" ht="16.5" customHeight="1">
      <c r="A170" s="37"/>
      <c r="B170" s="38"/>
      <c r="C170" s="217" t="s">
        <v>491</v>
      </c>
      <c r="D170" s="217" t="s">
        <v>126</v>
      </c>
      <c r="E170" s="218" t="s">
        <v>492</v>
      </c>
      <c r="F170" s="219" t="s">
        <v>493</v>
      </c>
      <c r="G170" s="220" t="s">
        <v>473</v>
      </c>
      <c r="H170" s="221">
        <v>1</v>
      </c>
      <c r="I170" s="222"/>
      <c r="J170" s="223">
        <f>ROUND(I170*H170,2)</f>
        <v>0</v>
      </c>
      <c r="K170" s="219" t="s">
        <v>19</v>
      </c>
      <c r="L170" s="43"/>
      <c r="M170" s="224" t="s">
        <v>19</v>
      </c>
      <c r="N170" s="225" t="s">
        <v>43</v>
      </c>
      <c r="O170" s="83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131</v>
      </c>
      <c r="AT170" s="228" t="s">
        <v>126</v>
      </c>
      <c r="AU170" s="228" t="s">
        <v>82</v>
      </c>
      <c r="AY170" s="16" t="s">
        <v>124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80</v>
      </c>
      <c r="BK170" s="229">
        <f>ROUND(I170*H170,2)</f>
        <v>0</v>
      </c>
      <c r="BL170" s="16" t="s">
        <v>131</v>
      </c>
      <c r="BM170" s="228" t="s">
        <v>494</v>
      </c>
    </row>
    <row r="171" spans="1:63" s="12" customFormat="1" ht="22.8" customHeight="1">
      <c r="A171" s="12"/>
      <c r="B171" s="201"/>
      <c r="C171" s="202"/>
      <c r="D171" s="203" t="s">
        <v>71</v>
      </c>
      <c r="E171" s="215" t="s">
        <v>495</v>
      </c>
      <c r="F171" s="215" t="s">
        <v>496</v>
      </c>
      <c r="G171" s="202"/>
      <c r="H171" s="202"/>
      <c r="I171" s="205"/>
      <c r="J171" s="216">
        <f>BK171</f>
        <v>0</v>
      </c>
      <c r="K171" s="202"/>
      <c r="L171" s="207"/>
      <c r="M171" s="208"/>
      <c r="N171" s="209"/>
      <c r="O171" s="209"/>
      <c r="P171" s="210">
        <f>SUM(P172:P194)</f>
        <v>0</v>
      </c>
      <c r="Q171" s="209"/>
      <c r="R171" s="210">
        <f>SUM(R172:R194)</f>
        <v>0.22065</v>
      </c>
      <c r="S171" s="209"/>
      <c r="T171" s="211">
        <f>SUM(T172:T194)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2" t="s">
        <v>363</v>
      </c>
      <c r="AT171" s="213" t="s">
        <v>71</v>
      </c>
      <c r="AU171" s="213" t="s">
        <v>80</v>
      </c>
      <c r="AY171" s="212" t="s">
        <v>124</v>
      </c>
      <c r="BK171" s="214">
        <f>SUM(BK172:BK194)</f>
        <v>0</v>
      </c>
    </row>
    <row r="172" spans="1:65" s="2" customFormat="1" ht="16.5" customHeight="1">
      <c r="A172" s="37"/>
      <c r="B172" s="38"/>
      <c r="C172" s="217" t="s">
        <v>497</v>
      </c>
      <c r="D172" s="217" t="s">
        <v>126</v>
      </c>
      <c r="E172" s="218" t="s">
        <v>498</v>
      </c>
      <c r="F172" s="219" t="s">
        <v>499</v>
      </c>
      <c r="G172" s="220" t="s">
        <v>277</v>
      </c>
      <c r="H172" s="221">
        <v>1</v>
      </c>
      <c r="I172" s="222"/>
      <c r="J172" s="223">
        <f>ROUND(I172*H172,2)</f>
        <v>0</v>
      </c>
      <c r="K172" s="219" t="s">
        <v>130</v>
      </c>
      <c r="L172" s="43"/>
      <c r="M172" s="224" t="s">
        <v>19</v>
      </c>
      <c r="N172" s="225" t="s">
        <v>43</v>
      </c>
      <c r="O172" s="83"/>
      <c r="P172" s="226">
        <f>O172*H172</f>
        <v>0</v>
      </c>
      <c r="Q172" s="226">
        <v>0.03196</v>
      </c>
      <c r="R172" s="226">
        <f>Q172*H172</f>
        <v>0.03196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131</v>
      </c>
      <c r="AT172" s="228" t="s">
        <v>126</v>
      </c>
      <c r="AU172" s="228" t="s">
        <v>82</v>
      </c>
      <c r="AY172" s="16" t="s">
        <v>124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80</v>
      </c>
      <c r="BK172" s="229">
        <f>ROUND(I172*H172,2)</f>
        <v>0</v>
      </c>
      <c r="BL172" s="16" t="s">
        <v>131</v>
      </c>
      <c r="BM172" s="228" t="s">
        <v>500</v>
      </c>
    </row>
    <row r="173" spans="1:65" s="2" customFormat="1" ht="16.5" customHeight="1">
      <c r="A173" s="37"/>
      <c r="B173" s="38"/>
      <c r="C173" s="217" t="s">
        <v>268</v>
      </c>
      <c r="D173" s="217" t="s">
        <v>126</v>
      </c>
      <c r="E173" s="218" t="s">
        <v>501</v>
      </c>
      <c r="F173" s="219" t="s">
        <v>502</v>
      </c>
      <c r="G173" s="220" t="s">
        <v>283</v>
      </c>
      <c r="H173" s="221">
        <v>265</v>
      </c>
      <c r="I173" s="222"/>
      <c r="J173" s="223">
        <f>ROUND(I173*H173,2)</f>
        <v>0</v>
      </c>
      <c r="K173" s="219" t="s">
        <v>19</v>
      </c>
      <c r="L173" s="43"/>
      <c r="M173" s="224" t="s">
        <v>19</v>
      </c>
      <c r="N173" s="225" t="s">
        <v>43</v>
      </c>
      <c r="O173" s="83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131</v>
      </c>
      <c r="AT173" s="228" t="s">
        <v>126</v>
      </c>
      <c r="AU173" s="228" t="s">
        <v>82</v>
      </c>
      <c r="AY173" s="16" t="s">
        <v>124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80</v>
      </c>
      <c r="BK173" s="229">
        <f>ROUND(I173*H173,2)</f>
        <v>0</v>
      </c>
      <c r="BL173" s="16" t="s">
        <v>131</v>
      </c>
      <c r="BM173" s="228" t="s">
        <v>503</v>
      </c>
    </row>
    <row r="174" spans="1:51" s="13" customFormat="1" ht="12">
      <c r="A174" s="13"/>
      <c r="B174" s="230"/>
      <c r="C174" s="231"/>
      <c r="D174" s="232" t="s">
        <v>133</v>
      </c>
      <c r="E174" s="233" t="s">
        <v>19</v>
      </c>
      <c r="F174" s="234" t="s">
        <v>504</v>
      </c>
      <c r="G174" s="231"/>
      <c r="H174" s="235">
        <v>265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133</v>
      </c>
      <c r="AU174" s="241" t="s">
        <v>82</v>
      </c>
      <c r="AV174" s="13" t="s">
        <v>82</v>
      </c>
      <c r="AW174" s="13" t="s">
        <v>33</v>
      </c>
      <c r="AX174" s="13" t="s">
        <v>80</v>
      </c>
      <c r="AY174" s="241" t="s">
        <v>124</v>
      </c>
    </row>
    <row r="175" spans="1:65" s="2" customFormat="1" ht="16.5" customHeight="1">
      <c r="A175" s="37"/>
      <c r="B175" s="38"/>
      <c r="C175" s="253" t="s">
        <v>505</v>
      </c>
      <c r="D175" s="253" t="s">
        <v>202</v>
      </c>
      <c r="E175" s="254" t="s">
        <v>506</v>
      </c>
      <c r="F175" s="255" t="s">
        <v>507</v>
      </c>
      <c r="G175" s="256" t="s">
        <v>283</v>
      </c>
      <c r="H175" s="257">
        <v>65</v>
      </c>
      <c r="I175" s="258"/>
      <c r="J175" s="259">
        <f>ROUND(I175*H175,2)</f>
        <v>0</v>
      </c>
      <c r="K175" s="255" t="s">
        <v>130</v>
      </c>
      <c r="L175" s="260"/>
      <c r="M175" s="261" t="s">
        <v>19</v>
      </c>
      <c r="N175" s="262" t="s">
        <v>43</v>
      </c>
      <c r="O175" s="83"/>
      <c r="P175" s="226">
        <f>O175*H175</f>
        <v>0</v>
      </c>
      <c r="Q175" s="226">
        <v>0.00027</v>
      </c>
      <c r="R175" s="226">
        <f>Q175*H175</f>
        <v>0.01755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161</v>
      </c>
      <c r="AT175" s="228" t="s">
        <v>202</v>
      </c>
      <c r="AU175" s="228" t="s">
        <v>82</v>
      </c>
      <c r="AY175" s="16" t="s">
        <v>124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80</v>
      </c>
      <c r="BK175" s="229">
        <f>ROUND(I175*H175,2)</f>
        <v>0</v>
      </c>
      <c r="BL175" s="16" t="s">
        <v>131</v>
      </c>
      <c r="BM175" s="228" t="s">
        <v>508</v>
      </c>
    </row>
    <row r="176" spans="1:51" s="13" customFormat="1" ht="12">
      <c r="A176" s="13"/>
      <c r="B176" s="230"/>
      <c r="C176" s="231"/>
      <c r="D176" s="232" t="s">
        <v>133</v>
      </c>
      <c r="E176" s="233" t="s">
        <v>19</v>
      </c>
      <c r="F176" s="234" t="s">
        <v>509</v>
      </c>
      <c r="G176" s="231"/>
      <c r="H176" s="235">
        <v>65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133</v>
      </c>
      <c r="AU176" s="241" t="s">
        <v>82</v>
      </c>
      <c r="AV176" s="13" t="s">
        <v>82</v>
      </c>
      <c r="AW176" s="13" t="s">
        <v>33</v>
      </c>
      <c r="AX176" s="13" t="s">
        <v>80</v>
      </c>
      <c r="AY176" s="241" t="s">
        <v>124</v>
      </c>
    </row>
    <row r="177" spans="1:65" s="2" customFormat="1" ht="16.5" customHeight="1">
      <c r="A177" s="37"/>
      <c r="B177" s="38"/>
      <c r="C177" s="253" t="s">
        <v>431</v>
      </c>
      <c r="D177" s="253" t="s">
        <v>202</v>
      </c>
      <c r="E177" s="254" t="s">
        <v>510</v>
      </c>
      <c r="F177" s="255" t="s">
        <v>511</v>
      </c>
      <c r="G177" s="256" t="s">
        <v>283</v>
      </c>
      <c r="H177" s="257">
        <v>198</v>
      </c>
      <c r="I177" s="258"/>
      <c r="J177" s="259">
        <f>ROUND(I177*H177,2)</f>
        <v>0</v>
      </c>
      <c r="K177" s="255" t="s">
        <v>130</v>
      </c>
      <c r="L177" s="260"/>
      <c r="M177" s="261" t="s">
        <v>19</v>
      </c>
      <c r="N177" s="262" t="s">
        <v>43</v>
      </c>
      <c r="O177" s="83"/>
      <c r="P177" s="226">
        <f>O177*H177</f>
        <v>0</v>
      </c>
      <c r="Q177" s="226">
        <v>0.00072</v>
      </c>
      <c r="R177" s="226">
        <f>Q177*H177</f>
        <v>0.14256000000000002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161</v>
      </c>
      <c r="AT177" s="228" t="s">
        <v>202</v>
      </c>
      <c r="AU177" s="228" t="s">
        <v>82</v>
      </c>
      <c r="AY177" s="16" t="s">
        <v>124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80</v>
      </c>
      <c r="BK177" s="229">
        <f>ROUND(I177*H177,2)</f>
        <v>0</v>
      </c>
      <c r="BL177" s="16" t="s">
        <v>131</v>
      </c>
      <c r="BM177" s="228" t="s">
        <v>512</v>
      </c>
    </row>
    <row r="178" spans="1:51" s="13" customFormat="1" ht="12">
      <c r="A178" s="13"/>
      <c r="B178" s="230"/>
      <c r="C178" s="231"/>
      <c r="D178" s="232" t="s">
        <v>133</v>
      </c>
      <c r="E178" s="233" t="s">
        <v>19</v>
      </c>
      <c r="F178" s="234" t="s">
        <v>513</v>
      </c>
      <c r="G178" s="231"/>
      <c r="H178" s="235">
        <v>198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133</v>
      </c>
      <c r="AU178" s="241" t="s">
        <v>82</v>
      </c>
      <c r="AV178" s="13" t="s">
        <v>82</v>
      </c>
      <c r="AW178" s="13" t="s">
        <v>33</v>
      </c>
      <c r="AX178" s="13" t="s">
        <v>80</v>
      </c>
      <c r="AY178" s="241" t="s">
        <v>124</v>
      </c>
    </row>
    <row r="179" spans="1:65" s="2" customFormat="1" ht="16.5" customHeight="1">
      <c r="A179" s="37"/>
      <c r="B179" s="38"/>
      <c r="C179" s="253" t="s">
        <v>509</v>
      </c>
      <c r="D179" s="253" t="s">
        <v>202</v>
      </c>
      <c r="E179" s="254" t="s">
        <v>514</v>
      </c>
      <c r="F179" s="255" t="s">
        <v>515</v>
      </c>
      <c r="G179" s="256" t="s">
        <v>283</v>
      </c>
      <c r="H179" s="257">
        <v>2</v>
      </c>
      <c r="I179" s="258"/>
      <c r="J179" s="259">
        <f>ROUND(I179*H179,2)</f>
        <v>0</v>
      </c>
      <c r="K179" s="255" t="s">
        <v>130</v>
      </c>
      <c r="L179" s="260"/>
      <c r="M179" s="261" t="s">
        <v>19</v>
      </c>
      <c r="N179" s="262" t="s">
        <v>43</v>
      </c>
      <c r="O179" s="83"/>
      <c r="P179" s="226">
        <f>O179*H179</f>
        <v>0</v>
      </c>
      <c r="Q179" s="226">
        <v>0.00042</v>
      </c>
      <c r="R179" s="226">
        <f>Q179*H179</f>
        <v>0.00084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161</v>
      </c>
      <c r="AT179" s="228" t="s">
        <v>202</v>
      </c>
      <c r="AU179" s="228" t="s">
        <v>82</v>
      </c>
      <c r="AY179" s="16" t="s">
        <v>124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80</v>
      </c>
      <c r="BK179" s="229">
        <f>ROUND(I179*H179,2)</f>
        <v>0</v>
      </c>
      <c r="BL179" s="16" t="s">
        <v>131</v>
      </c>
      <c r="BM179" s="228" t="s">
        <v>516</v>
      </c>
    </row>
    <row r="180" spans="1:51" s="13" customFormat="1" ht="12">
      <c r="A180" s="13"/>
      <c r="B180" s="230"/>
      <c r="C180" s="231"/>
      <c r="D180" s="232" t="s">
        <v>133</v>
      </c>
      <c r="E180" s="233" t="s">
        <v>19</v>
      </c>
      <c r="F180" s="234" t="s">
        <v>82</v>
      </c>
      <c r="G180" s="231"/>
      <c r="H180" s="235">
        <v>2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133</v>
      </c>
      <c r="AU180" s="241" t="s">
        <v>82</v>
      </c>
      <c r="AV180" s="13" t="s">
        <v>82</v>
      </c>
      <c r="AW180" s="13" t="s">
        <v>33</v>
      </c>
      <c r="AX180" s="13" t="s">
        <v>80</v>
      </c>
      <c r="AY180" s="241" t="s">
        <v>124</v>
      </c>
    </row>
    <row r="181" spans="1:65" s="2" customFormat="1" ht="16.5" customHeight="1">
      <c r="A181" s="37"/>
      <c r="B181" s="38"/>
      <c r="C181" s="217" t="s">
        <v>274</v>
      </c>
      <c r="D181" s="217" t="s">
        <v>126</v>
      </c>
      <c r="E181" s="218" t="s">
        <v>517</v>
      </c>
      <c r="F181" s="219" t="s">
        <v>518</v>
      </c>
      <c r="G181" s="220" t="s">
        <v>277</v>
      </c>
      <c r="H181" s="221">
        <v>20</v>
      </c>
      <c r="I181" s="222"/>
      <c r="J181" s="223">
        <f>ROUND(I181*H181,2)</f>
        <v>0</v>
      </c>
      <c r="K181" s="219" t="s">
        <v>19</v>
      </c>
      <c r="L181" s="43"/>
      <c r="M181" s="224" t="s">
        <v>19</v>
      </c>
      <c r="N181" s="225" t="s">
        <v>43</v>
      </c>
      <c r="O181" s="83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131</v>
      </c>
      <c r="AT181" s="228" t="s">
        <v>126</v>
      </c>
      <c r="AU181" s="228" t="s">
        <v>82</v>
      </c>
      <c r="AY181" s="16" t="s">
        <v>124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80</v>
      </c>
      <c r="BK181" s="229">
        <f>ROUND(I181*H181,2)</f>
        <v>0</v>
      </c>
      <c r="BL181" s="16" t="s">
        <v>131</v>
      </c>
      <c r="BM181" s="228" t="s">
        <v>519</v>
      </c>
    </row>
    <row r="182" spans="1:51" s="13" customFormat="1" ht="12">
      <c r="A182" s="13"/>
      <c r="B182" s="230"/>
      <c r="C182" s="231"/>
      <c r="D182" s="232" t="s">
        <v>133</v>
      </c>
      <c r="E182" s="233" t="s">
        <v>19</v>
      </c>
      <c r="F182" s="234" t="s">
        <v>219</v>
      </c>
      <c r="G182" s="231"/>
      <c r="H182" s="235">
        <v>20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133</v>
      </c>
      <c r="AU182" s="241" t="s">
        <v>82</v>
      </c>
      <c r="AV182" s="13" t="s">
        <v>82</v>
      </c>
      <c r="AW182" s="13" t="s">
        <v>33</v>
      </c>
      <c r="AX182" s="13" t="s">
        <v>80</v>
      </c>
      <c r="AY182" s="241" t="s">
        <v>124</v>
      </c>
    </row>
    <row r="183" spans="1:65" s="2" customFormat="1" ht="16.5" customHeight="1">
      <c r="A183" s="37"/>
      <c r="B183" s="38"/>
      <c r="C183" s="253" t="s">
        <v>520</v>
      </c>
      <c r="D183" s="253" t="s">
        <v>202</v>
      </c>
      <c r="E183" s="254" t="s">
        <v>521</v>
      </c>
      <c r="F183" s="255" t="s">
        <v>522</v>
      </c>
      <c r="G183" s="256" t="s">
        <v>277</v>
      </c>
      <c r="H183" s="257">
        <v>20</v>
      </c>
      <c r="I183" s="258"/>
      <c r="J183" s="259">
        <f>ROUND(I183*H183,2)</f>
        <v>0</v>
      </c>
      <c r="K183" s="255" t="s">
        <v>130</v>
      </c>
      <c r="L183" s="260"/>
      <c r="M183" s="261" t="s">
        <v>19</v>
      </c>
      <c r="N183" s="262" t="s">
        <v>43</v>
      </c>
      <c r="O183" s="83"/>
      <c r="P183" s="226">
        <f>O183*H183</f>
        <v>0</v>
      </c>
      <c r="Q183" s="226">
        <v>0.00041</v>
      </c>
      <c r="R183" s="226">
        <f>Q183*H183</f>
        <v>0.008199999999999999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161</v>
      </c>
      <c r="AT183" s="228" t="s">
        <v>202</v>
      </c>
      <c r="AU183" s="228" t="s">
        <v>82</v>
      </c>
      <c r="AY183" s="16" t="s">
        <v>124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80</v>
      </c>
      <c r="BK183" s="229">
        <f>ROUND(I183*H183,2)</f>
        <v>0</v>
      </c>
      <c r="BL183" s="16" t="s">
        <v>131</v>
      </c>
      <c r="BM183" s="228" t="s">
        <v>523</v>
      </c>
    </row>
    <row r="184" spans="1:51" s="13" customFormat="1" ht="12">
      <c r="A184" s="13"/>
      <c r="B184" s="230"/>
      <c r="C184" s="231"/>
      <c r="D184" s="232" t="s">
        <v>133</v>
      </c>
      <c r="E184" s="233" t="s">
        <v>19</v>
      </c>
      <c r="F184" s="234" t="s">
        <v>219</v>
      </c>
      <c r="G184" s="231"/>
      <c r="H184" s="235">
        <v>20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133</v>
      </c>
      <c r="AU184" s="241" t="s">
        <v>82</v>
      </c>
      <c r="AV184" s="13" t="s">
        <v>82</v>
      </c>
      <c r="AW184" s="13" t="s">
        <v>33</v>
      </c>
      <c r="AX184" s="13" t="s">
        <v>80</v>
      </c>
      <c r="AY184" s="241" t="s">
        <v>124</v>
      </c>
    </row>
    <row r="185" spans="1:65" s="2" customFormat="1" ht="16.5" customHeight="1">
      <c r="A185" s="37"/>
      <c r="B185" s="38"/>
      <c r="C185" s="217" t="s">
        <v>290</v>
      </c>
      <c r="D185" s="217" t="s">
        <v>126</v>
      </c>
      <c r="E185" s="218" t="s">
        <v>524</v>
      </c>
      <c r="F185" s="219" t="s">
        <v>525</v>
      </c>
      <c r="G185" s="220" t="s">
        <v>283</v>
      </c>
      <c r="H185" s="221">
        <v>265</v>
      </c>
      <c r="I185" s="222"/>
      <c r="J185" s="223">
        <f>ROUND(I185*H185,2)</f>
        <v>0</v>
      </c>
      <c r="K185" s="219" t="s">
        <v>19</v>
      </c>
      <c r="L185" s="43"/>
      <c r="M185" s="224" t="s">
        <v>19</v>
      </c>
      <c r="N185" s="225" t="s">
        <v>43</v>
      </c>
      <c r="O185" s="83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131</v>
      </c>
      <c r="AT185" s="228" t="s">
        <v>126</v>
      </c>
      <c r="AU185" s="228" t="s">
        <v>82</v>
      </c>
      <c r="AY185" s="16" t="s">
        <v>124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80</v>
      </c>
      <c r="BK185" s="229">
        <f>ROUND(I185*H185,2)</f>
        <v>0</v>
      </c>
      <c r="BL185" s="16" t="s">
        <v>131</v>
      </c>
      <c r="BM185" s="228" t="s">
        <v>526</v>
      </c>
    </row>
    <row r="186" spans="1:65" s="2" customFormat="1" ht="16.5" customHeight="1">
      <c r="A186" s="37"/>
      <c r="B186" s="38"/>
      <c r="C186" s="217" t="s">
        <v>295</v>
      </c>
      <c r="D186" s="217" t="s">
        <v>126</v>
      </c>
      <c r="E186" s="218" t="s">
        <v>527</v>
      </c>
      <c r="F186" s="219" t="s">
        <v>528</v>
      </c>
      <c r="G186" s="220" t="s">
        <v>283</v>
      </c>
      <c r="H186" s="221">
        <v>265</v>
      </c>
      <c r="I186" s="222"/>
      <c r="J186" s="223">
        <f>ROUND(I186*H186,2)</f>
        <v>0</v>
      </c>
      <c r="K186" s="219" t="s">
        <v>130</v>
      </c>
      <c r="L186" s="43"/>
      <c r="M186" s="224" t="s">
        <v>19</v>
      </c>
      <c r="N186" s="225" t="s">
        <v>43</v>
      </c>
      <c r="O186" s="83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131</v>
      </c>
      <c r="AT186" s="228" t="s">
        <v>126</v>
      </c>
      <c r="AU186" s="228" t="s">
        <v>82</v>
      </c>
      <c r="AY186" s="16" t="s">
        <v>124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80</v>
      </c>
      <c r="BK186" s="229">
        <f>ROUND(I186*H186,2)</f>
        <v>0</v>
      </c>
      <c r="BL186" s="16" t="s">
        <v>131</v>
      </c>
      <c r="BM186" s="228" t="s">
        <v>529</v>
      </c>
    </row>
    <row r="187" spans="1:65" s="2" customFormat="1" ht="16.5" customHeight="1">
      <c r="A187" s="37"/>
      <c r="B187" s="38"/>
      <c r="C187" s="217" t="s">
        <v>312</v>
      </c>
      <c r="D187" s="217" t="s">
        <v>126</v>
      </c>
      <c r="E187" s="218" t="s">
        <v>530</v>
      </c>
      <c r="F187" s="219" t="s">
        <v>531</v>
      </c>
      <c r="G187" s="220" t="s">
        <v>473</v>
      </c>
      <c r="H187" s="221">
        <v>10</v>
      </c>
      <c r="I187" s="222"/>
      <c r="J187" s="223">
        <f>ROUND(I187*H187,2)</f>
        <v>0</v>
      </c>
      <c r="K187" s="219" t="s">
        <v>19</v>
      </c>
      <c r="L187" s="43"/>
      <c r="M187" s="224" t="s">
        <v>19</v>
      </c>
      <c r="N187" s="225" t="s">
        <v>43</v>
      </c>
      <c r="O187" s="83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131</v>
      </c>
      <c r="AT187" s="228" t="s">
        <v>126</v>
      </c>
      <c r="AU187" s="228" t="s">
        <v>82</v>
      </c>
      <c r="AY187" s="16" t="s">
        <v>124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80</v>
      </c>
      <c r="BK187" s="229">
        <f>ROUND(I187*H187,2)</f>
        <v>0</v>
      </c>
      <c r="BL187" s="16" t="s">
        <v>131</v>
      </c>
      <c r="BM187" s="228" t="s">
        <v>532</v>
      </c>
    </row>
    <row r="188" spans="1:51" s="13" customFormat="1" ht="12">
      <c r="A188" s="13"/>
      <c r="B188" s="230"/>
      <c r="C188" s="231"/>
      <c r="D188" s="232" t="s">
        <v>133</v>
      </c>
      <c r="E188" s="233" t="s">
        <v>19</v>
      </c>
      <c r="F188" s="234" t="s">
        <v>171</v>
      </c>
      <c r="G188" s="231"/>
      <c r="H188" s="235">
        <v>10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133</v>
      </c>
      <c r="AU188" s="241" t="s">
        <v>82</v>
      </c>
      <c r="AV188" s="13" t="s">
        <v>82</v>
      </c>
      <c r="AW188" s="13" t="s">
        <v>33</v>
      </c>
      <c r="AX188" s="13" t="s">
        <v>80</v>
      </c>
      <c r="AY188" s="241" t="s">
        <v>124</v>
      </c>
    </row>
    <row r="189" spans="1:65" s="2" customFormat="1" ht="16.5" customHeight="1">
      <c r="A189" s="37"/>
      <c r="B189" s="38"/>
      <c r="C189" s="217" t="s">
        <v>533</v>
      </c>
      <c r="D189" s="217" t="s">
        <v>126</v>
      </c>
      <c r="E189" s="218" t="s">
        <v>534</v>
      </c>
      <c r="F189" s="219" t="s">
        <v>535</v>
      </c>
      <c r="G189" s="220" t="s">
        <v>277</v>
      </c>
      <c r="H189" s="221">
        <v>10</v>
      </c>
      <c r="I189" s="222"/>
      <c r="J189" s="223">
        <f>ROUND(I189*H189,2)</f>
        <v>0</v>
      </c>
      <c r="K189" s="219" t="s">
        <v>130</v>
      </c>
      <c r="L189" s="43"/>
      <c r="M189" s="224" t="s">
        <v>19</v>
      </c>
      <c r="N189" s="225" t="s">
        <v>43</v>
      </c>
      <c r="O189" s="83"/>
      <c r="P189" s="226">
        <f>O189*H189</f>
        <v>0</v>
      </c>
      <c r="Q189" s="226">
        <v>0.00087</v>
      </c>
      <c r="R189" s="226">
        <f>Q189*H189</f>
        <v>0.0087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131</v>
      </c>
      <c r="AT189" s="228" t="s">
        <v>126</v>
      </c>
      <c r="AU189" s="228" t="s">
        <v>82</v>
      </c>
      <c r="AY189" s="16" t="s">
        <v>124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80</v>
      </c>
      <c r="BK189" s="229">
        <f>ROUND(I189*H189,2)</f>
        <v>0</v>
      </c>
      <c r="BL189" s="16" t="s">
        <v>131</v>
      </c>
      <c r="BM189" s="228" t="s">
        <v>536</v>
      </c>
    </row>
    <row r="190" spans="1:51" s="13" customFormat="1" ht="12">
      <c r="A190" s="13"/>
      <c r="B190" s="230"/>
      <c r="C190" s="231"/>
      <c r="D190" s="232" t="s">
        <v>133</v>
      </c>
      <c r="E190" s="233" t="s">
        <v>19</v>
      </c>
      <c r="F190" s="234" t="s">
        <v>171</v>
      </c>
      <c r="G190" s="231"/>
      <c r="H190" s="235">
        <v>10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133</v>
      </c>
      <c r="AU190" s="241" t="s">
        <v>82</v>
      </c>
      <c r="AV190" s="13" t="s">
        <v>82</v>
      </c>
      <c r="AW190" s="13" t="s">
        <v>33</v>
      </c>
      <c r="AX190" s="13" t="s">
        <v>80</v>
      </c>
      <c r="AY190" s="241" t="s">
        <v>124</v>
      </c>
    </row>
    <row r="191" spans="1:65" s="2" customFormat="1" ht="16.5" customHeight="1">
      <c r="A191" s="37"/>
      <c r="B191" s="38"/>
      <c r="C191" s="253" t="s">
        <v>537</v>
      </c>
      <c r="D191" s="253" t="s">
        <v>202</v>
      </c>
      <c r="E191" s="254" t="s">
        <v>538</v>
      </c>
      <c r="F191" s="255" t="s">
        <v>539</v>
      </c>
      <c r="G191" s="256" t="s">
        <v>277</v>
      </c>
      <c r="H191" s="257">
        <v>10</v>
      </c>
      <c r="I191" s="258"/>
      <c r="J191" s="259">
        <f>ROUND(I191*H191,2)</f>
        <v>0</v>
      </c>
      <c r="K191" s="255" t="s">
        <v>130</v>
      </c>
      <c r="L191" s="260"/>
      <c r="M191" s="261" t="s">
        <v>19</v>
      </c>
      <c r="N191" s="262" t="s">
        <v>43</v>
      </c>
      <c r="O191" s="83"/>
      <c r="P191" s="226">
        <f>O191*H191</f>
        <v>0</v>
      </c>
      <c r="Q191" s="226">
        <v>0.00055</v>
      </c>
      <c r="R191" s="226">
        <f>Q191*H191</f>
        <v>0.0055000000000000005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161</v>
      </c>
      <c r="AT191" s="228" t="s">
        <v>202</v>
      </c>
      <c r="AU191" s="228" t="s">
        <v>82</v>
      </c>
      <c r="AY191" s="16" t="s">
        <v>124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80</v>
      </c>
      <c r="BK191" s="229">
        <f>ROUND(I191*H191,2)</f>
        <v>0</v>
      </c>
      <c r="BL191" s="16" t="s">
        <v>131</v>
      </c>
      <c r="BM191" s="228" t="s">
        <v>540</v>
      </c>
    </row>
    <row r="192" spans="1:51" s="13" customFormat="1" ht="12">
      <c r="A192" s="13"/>
      <c r="B192" s="230"/>
      <c r="C192" s="231"/>
      <c r="D192" s="232" t="s">
        <v>133</v>
      </c>
      <c r="E192" s="233" t="s">
        <v>19</v>
      </c>
      <c r="F192" s="234" t="s">
        <v>171</v>
      </c>
      <c r="G192" s="231"/>
      <c r="H192" s="235">
        <v>10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133</v>
      </c>
      <c r="AU192" s="241" t="s">
        <v>82</v>
      </c>
      <c r="AV192" s="13" t="s">
        <v>82</v>
      </c>
      <c r="AW192" s="13" t="s">
        <v>33</v>
      </c>
      <c r="AX192" s="13" t="s">
        <v>80</v>
      </c>
      <c r="AY192" s="241" t="s">
        <v>124</v>
      </c>
    </row>
    <row r="193" spans="1:65" s="2" customFormat="1" ht="16.5" customHeight="1">
      <c r="A193" s="37"/>
      <c r="B193" s="38"/>
      <c r="C193" s="253" t="s">
        <v>541</v>
      </c>
      <c r="D193" s="253" t="s">
        <v>202</v>
      </c>
      <c r="E193" s="254" t="s">
        <v>542</v>
      </c>
      <c r="F193" s="255" t="s">
        <v>543</v>
      </c>
      <c r="G193" s="256" t="s">
        <v>277</v>
      </c>
      <c r="H193" s="257">
        <v>3</v>
      </c>
      <c r="I193" s="258"/>
      <c r="J193" s="259">
        <f>ROUND(I193*H193,2)</f>
        <v>0</v>
      </c>
      <c r="K193" s="255" t="s">
        <v>130</v>
      </c>
      <c r="L193" s="260"/>
      <c r="M193" s="261" t="s">
        <v>19</v>
      </c>
      <c r="N193" s="262" t="s">
        <v>43</v>
      </c>
      <c r="O193" s="83"/>
      <c r="P193" s="226">
        <f>O193*H193</f>
        <v>0</v>
      </c>
      <c r="Q193" s="226">
        <v>0.00178</v>
      </c>
      <c r="R193" s="226">
        <f>Q193*H193</f>
        <v>0.005339999999999999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161</v>
      </c>
      <c r="AT193" s="228" t="s">
        <v>202</v>
      </c>
      <c r="AU193" s="228" t="s">
        <v>82</v>
      </c>
      <c r="AY193" s="16" t="s">
        <v>124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80</v>
      </c>
      <c r="BK193" s="229">
        <f>ROUND(I193*H193,2)</f>
        <v>0</v>
      </c>
      <c r="BL193" s="16" t="s">
        <v>131</v>
      </c>
      <c r="BM193" s="228" t="s">
        <v>544</v>
      </c>
    </row>
    <row r="194" spans="1:65" s="2" customFormat="1" ht="16.5" customHeight="1">
      <c r="A194" s="37"/>
      <c r="B194" s="38"/>
      <c r="C194" s="217" t="s">
        <v>317</v>
      </c>
      <c r="D194" s="217" t="s">
        <v>126</v>
      </c>
      <c r="E194" s="218" t="s">
        <v>545</v>
      </c>
      <c r="F194" s="219" t="s">
        <v>472</v>
      </c>
      <c r="G194" s="220" t="s">
        <v>473</v>
      </c>
      <c r="H194" s="221">
        <v>1</v>
      </c>
      <c r="I194" s="222"/>
      <c r="J194" s="223">
        <f>ROUND(I194*H194,2)</f>
        <v>0</v>
      </c>
      <c r="K194" s="219" t="s">
        <v>19</v>
      </c>
      <c r="L194" s="43"/>
      <c r="M194" s="263" t="s">
        <v>19</v>
      </c>
      <c r="N194" s="264" t="s">
        <v>43</v>
      </c>
      <c r="O194" s="265"/>
      <c r="P194" s="266">
        <f>O194*H194</f>
        <v>0</v>
      </c>
      <c r="Q194" s="266">
        <v>0</v>
      </c>
      <c r="R194" s="266">
        <f>Q194*H194</f>
        <v>0</v>
      </c>
      <c r="S194" s="266">
        <v>0</v>
      </c>
      <c r="T194" s="26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131</v>
      </c>
      <c r="AT194" s="228" t="s">
        <v>126</v>
      </c>
      <c r="AU194" s="228" t="s">
        <v>82</v>
      </c>
      <c r="AY194" s="16" t="s">
        <v>124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80</v>
      </c>
      <c r="BK194" s="229">
        <f>ROUND(I194*H194,2)</f>
        <v>0</v>
      </c>
      <c r="BL194" s="16" t="s">
        <v>131</v>
      </c>
      <c r="BM194" s="228" t="s">
        <v>546</v>
      </c>
    </row>
    <row r="195" spans="1:31" s="2" customFormat="1" ht="6.95" customHeight="1">
      <c r="A195" s="37"/>
      <c r="B195" s="58"/>
      <c r="C195" s="59"/>
      <c r="D195" s="59"/>
      <c r="E195" s="59"/>
      <c r="F195" s="59"/>
      <c r="G195" s="59"/>
      <c r="H195" s="59"/>
      <c r="I195" s="165"/>
      <c r="J195" s="59"/>
      <c r="K195" s="59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password="CC35" sheet="1" objects="1" scenarios="1" formatColumns="0" formatRows="0" autoFilter="0"/>
  <autoFilter ref="C83:K19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95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autokempu Primátor_Etapa I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96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547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32</v>
      </c>
      <c r="G12" s="37"/>
      <c r="H12" s="37"/>
      <c r="I12" s="139" t="s">
        <v>23</v>
      </c>
      <c r="J12" s="140" t="str">
        <f>'Rekapitulace stavby'!AN8</f>
        <v>15. 12. 2019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/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Litomyšl</v>
      </c>
      <c r="F15" s="37"/>
      <c r="G15" s="37"/>
      <c r="H15" s="37"/>
      <c r="I15" s="139" t="s">
        <v>28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tr">
        <f>IF('Rekapitulace stavby'!AN19="","",'Rekapitulace stavby'!AN19)</f>
        <v/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>Ing. František Májek</v>
      </c>
      <c r="F24" s="37"/>
      <c r="G24" s="37"/>
      <c r="H24" s="37"/>
      <c r="I24" s="139" t="s">
        <v>28</v>
      </c>
      <c r="J24" s="138" t="str">
        <f>IF('Rekapitulace stavby'!AN20="","",'Rekapitulace stavby'!AN20)</f>
        <v/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ROUND(J93,2)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ROUND((SUM(BE93:BE288)),2)</f>
        <v>0</v>
      </c>
      <c r="G33" s="37"/>
      <c r="H33" s="37"/>
      <c r="I33" s="154">
        <v>0.21</v>
      </c>
      <c r="J33" s="153">
        <f>ROUND(((SUM(BE93:BE288))*I33),2)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ROUND((SUM(BF93:BF288)),2)</f>
        <v>0</v>
      </c>
      <c r="G34" s="37"/>
      <c r="H34" s="37"/>
      <c r="I34" s="154">
        <v>0.15</v>
      </c>
      <c r="J34" s="153">
        <f>ROUND(((SUM(BF93:BF288))*I34),2)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ROUND((SUM(BG93:BG288)),2)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ROUND((SUM(BH93:BH288)),2)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ROUND((SUM(BI93:BI288)),2)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98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69" t="str">
        <f>E7</f>
        <v>Rekonstrukce autokempu Primátor_Etapa I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96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SO 401 - Osvětlení, elektro silnoproud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15. 12. 2019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Město Litomyšl</v>
      </c>
      <c r="G54" s="39"/>
      <c r="H54" s="39"/>
      <c r="I54" s="139" t="s">
        <v>31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Ing. František Májek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70" t="s">
        <v>99</v>
      </c>
      <c r="D57" s="171"/>
      <c r="E57" s="171"/>
      <c r="F57" s="171"/>
      <c r="G57" s="171"/>
      <c r="H57" s="171"/>
      <c r="I57" s="172"/>
      <c r="J57" s="173" t="s">
        <v>100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J93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 hidden="1">
      <c r="A60" s="9"/>
      <c r="B60" s="175"/>
      <c r="C60" s="176"/>
      <c r="D60" s="177" t="s">
        <v>548</v>
      </c>
      <c r="E60" s="178"/>
      <c r="F60" s="178"/>
      <c r="G60" s="178"/>
      <c r="H60" s="178"/>
      <c r="I60" s="179"/>
      <c r="J60" s="180">
        <f>J94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75"/>
      <c r="C61" s="176"/>
      <c r="D61" s="177" t="s">
        <v>549</v>
      </c>
      <c r="E61" s="178"/>
      <c r="F61" s="178"/>
      <c r="G61" s="178"/>
      <c r="H61" s="178"/>
      <c r="I61" s="179"/>
      <c r="J61" s="180">
        <f>J116</f>
        <v>0</v>
      </c>
      <c r="K61" s="176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 hidden="1">
      <c r="A62" s="9"/>
      <c r="B62" s="175"/>
      <c r="C62" s="176"/>
      <c r="D62" s="177" t="s">
        <v>550</v>
      </c>
      <c r="E62" s="178"/>
      <c r="F62" s="178"/>
      <c r="G62" s="178"/>
      <c r="H62" s="178"/>
      <c r="I62" s="179"/>
      <c r="J62" s="180">
        <f>J130</f>
        <v>0</v>
      </c>
      <c r="K62" s="176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75"/>
      <c r="C63" s="176"/>
      <c r="D63" s="177" t="s">
        <v>551</v>
      </c>
      <c r="E63" s="178"/>
      <c r="F63" s="178"/>
      <c r="G63" s="178"/>
      <c r="H63" s="178"/>
      <c r="I63" s="179"/>
      <c r="J63" s="180">
        <f>J141</f>
        <v>0</v>
      </c>
      <c r="K63" s="176"/>
      <c r="L63" s="18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 hidden="1">
      <c r="A64" s="9"/>
      <c r="B64" s="175"/>
      <c r="C64" s="176"/>
      <c r="D64" s="177" t="s">
        <v>552</v>
      </c>
      <c r="E64" s="178"/>
      <c r="F64" s="178"/>
      <c r="G64" s="178"/>
      <c r="H64" s="178"/>
      <c r="I64" s="179"/>
      <c r="J64" s="180">
        <f>J148</f>
        <v>0</v>
      </c>
      <c r="K64" s="176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5"/>
      <c r="C65" s="176"/>
      <c r="D65" s="177" t="s">
        <v>553</v>
      </c>
      <c r="E65" s="178"/>
      <c r="F65" s="178"/>
      <c r="G65" s="178"/>
      <c r="H65" s="178"/>
      <c r="I65" s="179"/>
      <c r="J65" s="180">
        <f>J160</f>
        <v>0</v>
      </c>
      <c r="K65" s="176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 hidden="1">
      <c r="A66" s="9"/>
      <c r="B66" s="175"/>
      <c r="C66" s="176"/>
      <c r="D66" s="177" t="s">
        <v>554</v>
      </c>
      <c r="E66" s="178"/>
      <c r="F66" s="178"/>
      <c r="G66" s="178"/>
      <c r="H66" s="178"/>
      <c r="I66" s="179"/>
      <c r="J66" s="180">
        <f>J168</f>
        <v>0</v>
      </c>
      <c r="K66" s="176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 hidden="1">
      <c r="A67" s="9"/>
      <c r="B67" s="175"/>
      <c r="C67" s="176"/>
      <c r="D67" s="177" t="s">
        <v>555</v>
      </c>
      <c r="E67" s="178"/>
      <c r="F67" s="178"/>
      <c r="G67" s="178"/>
      <c r="H67" s="178"/>
      <c r="I67" s="179"/>
      <c r="J67" s="180">
        <f>J178</f>
        <v>0</v>
      </c>
      <c r="K67" s="176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 hidden="1">
      <c r="A68" s="9"/>
      <c r="B68" s="175"/>
      <c r="C68" s="176"/>
      <c r="D68" s="177" t="s">
        <v>556</v>
      </c>
      <c r="E68" s="178"/>
      <c r="F68" s="178"/>
      <c r="G68" s="178"/>
      <c r="H68" s="178"/>
      <c r="I68" s="179"/>
      <c r="J68" s="180">
        <f>J185</f>
        <v>0</v>
      </c>
      <c r="K68" s="176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 hidden="1">
      <c r="A69" s="9"/>
      <c r="B69" s="175"/>
      <c r="C69" s="176"/>
      <c r="D69" s="177" t="s">
        <v>557</v>
      </c>
      <c r="E69" s="178"/>
      <c r="F69" s="178"/>
      <c r="G69" s="178"/>
      <c r="H69" s="178"/>
      <c r="I69" s="179"/>
      <c r="J69" s="180">
        <f>J219</f>
        <v>0</v>
      </c>
      <c r="K69" s="176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 hidden="1">
      <c r="A70" s="9"/>
      <c r="B70" s="175"/>
      <c r="C70" s="176"/>
      <c r="D70" s="177" t="s">
        <v>558</v>
      </c>
      <c r="E70" s="178"/>
      <c r="F70" s="178"/>
      <c r="G70" s="178"/>
      <c r="H70" s="178"/>
      <c r="I70" s="179"/>
      <c r="J70" s="180">
        <f>J228</f>
        <v>0</v>
      </c>
      <c r="K70" s="176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 hidden="1">
      <c r="A71" s="9"/>
      <c r="B71" s="175"/>
      <c r="C71" s="176"/>
      <c r="D71" s="177" t="s">
        <v>559</v>
      </c>
      <c r="E71" s="178"/>
      <c r="F71" s="178"/>
      <c r="G71" s="178"/>
      <c r="H71" s="178"/>
      <c r="I71" s="179"/>
      <c r="J71" s="180">
        <f>J242</f>
        <v>0</v>
      </c>
      <c r="K71" s="176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 hidden="1">
      <c r="A72" s="9"/>
      <c r="B72" s="175"/>
      <c r="C72" s="176"/>
      <c r="D72" s="177" t="s">
        <v>560</v>
      </c>
      <c r="E72" s="178"/>
      <c r="F72" s="178"/>
      <c r="G72" s="178"/>
      <c r="H72" s="178"/>
      <c r="I72" s="179"/>
      <c r="J72" s="180">
        <f>J251</f>
        <v>0</v>
      </c>
      <c r="K72" s="176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 hidden="1">
      <c r="A73" s="9"/>
      <c r="B73" s="175"/>
      <c r="C73" s="176"/>
      <c r="D73" s="177" t="s">
        <v>561</v>
      </c>
      <c r="E73" s="178"/>
      <c r="F73" s="178"/>
      <c r="G73" s="178"/>
      <c r="H73" s="178"/>
      <c r="I73" s="179"/>
      <c r="J73" s="180">
        <f>J271</f>
        <v>0</v>
      </c>
      <c r="K73" s="176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 hidden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 hidden="1">
      <c r="A75" s="37"/>
      <c r="B75" s="58"/>
      <c r="C75" s="59"/>
      <c r="D75" s="59"/>
      <c r="E75" s="59"/>
      <c r="F75" s="59"/>
      <c r="G75" s="59"/>
      <c r="H75" s="59"/>
      <c r="I75" s="165"/>
      <c r="J75" s="59"/>
      <c r="K75" s="5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ht="12" hidden="1"/>
    <row r="77" ht="12" hidden="1"/>
    <row r="78" ht="12" hidden="1"/>
    <row r="79" spans="1:31" s="2" customFormat="1" ht="6.95" customHeight="1">
      <c r="A79" s="37"/>
      <c r="B79" s="60"/>
      <c r="C79" s="61"/>
      <c r="D79" s="61"/>
      <c r="E79" s="61"/>
      <c r="F79" s="61"/>
      <c r="G79" s="61"/>
      <c r="H79" s="61"/>
      <c r="I79" s="168"/>
      <c r="J79" s="61"/>
      <c r="K79" s="61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2" t="s">
        <v>109</v>
      </c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16</v>
      </c>
      <c r="D82" s="39"/>
      <c r="E82" s="39"/>
      <c r="F82" s="39"/>
      <c r="G82" s="39"/>
      <c r="H82" s="39"/>
      <c r="I82" s="135"/>
      <c r="J82" s="39"/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169" t="str">
        <f>E7</f>
        <v>Rekonstrukce autokempu Primátor_Etapa I</v>
      </c>
      <c r="F83" s="31"/>
      <c r="G83" s="31"/>
      <c r="H83" s="31"/>
      <c r="I83" s="135"/>
      <c r="J83" s="39"/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96</v>
      </c>
      <c r="D84" s="39"/>
      <c r="E84" s="39"/>
      <c r="F84" s="39"/>
      <c r="G84" s="39"/>
      <c r="H84" s="39"/>
      <c r="I84" s="135"/>
      <c r="J84" s="39"/>
      <c r="K84" s="39"/>
      <c r="L84" s="13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68" t="str">
        <f>E9</f>
        <v>SO 401 - Osvětlení, elektro silnoproud</v>
      </c>
      <c r="F85" s="39"/>
      <c r="G85" s="39"/>
      <c r="H85" s="39"/>
      <c r="I85" s="135"/>
      <c r="J85" s="39"/>
      <c r="K85" s="39"/>
      <c r="L85" s="13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13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6" t="str">
        <f>F12</f>
        <v xml:space="preserve"> </v>
      </c>
      <c r="G87" s="39"/>
      <c r="H87" s="39"/>
      <c r="I87" s="139" t="s">
        <v>23</v>
      </c>
      <c r="J87" s="71" t="str">
        <f>IF(J12="","",J12)</f>
        <v>15. 12. 2019</v>
      </c>
      <c r="K87" s="39"/>
      <c r="L87" s="13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13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25</v>
      </c>
      <c r="D89" s="39"/>
      <c r="E89" s="39"/>
      <c r="F89" s="26" t="str">
        <f>E15</f>
        <v>Město Litomyšl</v>
      </c>
      <c r="G89" s="39"/>
      <c r="H89" s="39"/>
      <c r="I89" s="139" t="s">
        <v>31</v>
      </c>
      <c r="J89" s="35" t="str">
        <f>E21</f>
        <v xml:space="preserve"> </v>
      </c>
      <c r="K89" s="39"/>
      <c r="L89" s="13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7.9" customHeight="1">
      <c r="A90" s="37"/>
      <c r="B90" s="38"/>
      <c r="C90" s="31" t="s">
        <v>29</v>
      </c>
      <c r="D90" s="39"/>
      <c r="E90" s="39"/>
      <c r="F90" s="26" t="str">
        <f>IF(E18="","",E18)</f>
        <v>Vyplň údaj</v>
      </c>
      <c r="G90" s="39"/>
      <c r="H90" s="39"/>
      <c r="I90" s="139" t="s">
        <v>34</v>
      </c>
      <c r="J90" s="35" t="str">
        <f>E24</f>
        <v>Ing. František Májek</v>
      </c>
      <c r="K90" s="39"/>
      <c r="L90" s="13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13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89"/>
      <c r="B92" s="190"/>
      <c r="C92" s="191" t="s">
        <v>110</v>
      </c>
      <c r="D92" s="192" t="s">
        <v>57</v>
      </c>
      <c r="E92" s="192" t="s">
        <v>53</v>
      </c>
      <c r="F92" s="192" t="s">
        <v>54</v>
      </c>
      <c r="G92" s="192" t="s">
        <v>111</v>
      </c>
      <c r="H92" s="192" t="s">
        <v>112</v>
      </c>
      <c r="I92" s="193" t="s">
        <v>113</v>
      </c>
      <c r="J92" s="192" t="s">
        <v>100</v>
      </c>
      <c r="K92" s="194" t="s">
        <v>114</v>
      </c>
      <c r="L92" s="195"/>
      <c r="M92" s="91" t="s">
        <v>19</v>
      </c>
      <c r="N92" s="92" t="s">
        <v>42</v>
      </c>
      <c r="O92" s="92" t="s">
        <v>115</v>
      </c>
      <c r="P92" s="92" t="s">
        <v>116</v>
      </c>
      <c r="Q92" s="92" t="s">
        <v>117</v>
      </c>
      <c r="R92" s="92" t="s">
        <v>118</v>
      </c>
      <c r="S92" s="92" t="s">
        <v>119</v>
      </c>
      <c r="T92" s="93" t="s">
        <v>120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pans="1:63" s="2" customFormat="1" ht="22.8" customHeight="1">
      <c r="A93" s="37"/>
      <c r="B93" s="38"/>
      <c r="C93" s="98" t="s">
        <v>121</v>
      </c>
      <c r="D93" s="39"/>
      <c r="E93" s="39"/>
      <c r="F93" s="39"/>
      <c r="G93" s="39"/>
      <c r="H93" s="39"/>
      <c r="I93" s="135"/>
      <c r="J93" s="196">
        <f>BK93</f>
        <v>0</v>
      </c>
      <c r="K93" s="39"/>
      <c r="L93" s="43"/>
      <c r="M93" s="94"/>
      <c r="N93" s="197"/>
      <c r="O93" s="95"/>
      <c r="P93" s="198">
        <f>P94+P116+P130+P141+P148+P160+P168+P178+P185+P219+P228+P242+P251+P271</f>
        <v>0</v>
      </c>
      <c r="Q93" s="95"/>
      <c r="R93" s="198">
        <f>R94+R116+R130+R141+R148+R160+R168+R178+R185+R219+R228+R242+R251+R271</f>
        <v>0</v>
      </c>
      <c r="S93" s="95"/>
      <c r="T93" s="199">
        <f>T94+T116+T130+T141+T148+T160+T168+T178+T185+T219+T228+T242+T251+T271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71</v>
      </c>
      <c r="AU93" s="16" t="s">
        <v>101</v>
      </c>
      <c r="BK93" s="200">
        <f>BK94+BK116+BK130+BK141+BK148+BK160+BK168+BK178+BK185+BK219+BK228+BK242+BK251+BK271</f>
        <v>0</v>
      </c>
    </row>
    <row r="94" spans="1:63" s="12" customFormat="1" ht="25.9" customHeight="1">
      <c r="A94" s="12"/>
      <c r="B94" s="201"/>
      <c r="C94" s="202"/>
      <c r="D94" s="203" t="s">
        <v>71</v>
      </c>
      <c r="E94" s="204" t="s">
        <v>332</v>
      </c>
      <c r="F94" s="204" t="s">
        <v>562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SUM(P95:P115)</f>
        <v>0</v>
      </c>
      <c r="Q94" s="209"/>
      <c r="R94" s="210">
        <f>SUM(R95:R115)</f>
        <v>0</v>
      </c>
      <c r="S94" s="209"/>
      <c r="T94" s="211">
        <f>SUM(T95:T115)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80</v>
      </c>
      <c r="AT94" s="213" t="s">
        <v>71</v>
      </c>
      <c r="AU94" s="213" t="s">
        <v>72</v>
      </c>
      <c r="AY94" s="212" t="s">
        <v>124</v>
      </c>
      <c r="BK94" s="214">
        <f>SUM(BK95:BK115)</f>
        <v>0</v>
      </c>
    </row>
    <row r="95" spans="1:65" s="2" customFormat="1" ht="16.5" customHeight="1">
      <c r="A95" s="37"/>
      <c r="B95" s="38"/>
      <c r="C95" s="217" t="s">
        <v>72</v>
      </c>
      <c r="D95" s="217" t="s">
        <v>126</v>
      </c>
      <c r="E95" s="218" t="s">
        <v>563</v>
      </c>
      <c r="F95" s="219" t="s">
        <v>564</v>
      </c>
      <c r="G95" s="220" t="s">
        <v>565</v>
      </c>
      <c r="H95" s="221">
        <v>12</v>
      </c>
      <c r="I95" s="222"/>
      <c r="J95" s="223">
        <f>ROUND(I95*H95,2)</f>
        <v>0</v>
      </c>
      <c r="K95" s="219" t="s">
        <v>19</v>
      </c>
      <c r="L95" s="43"/>
      <c r="M95" s="224" t="s">
        <v>19</v>
      </c>
      <c r="N95" s="225" t="s">
        <v>43</v>
      </c>
      <c r="O95" s="8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8" t="s">
        <v>131</v>
      </c>
      <c r="AT95" s="228" t="s">
        <v>126</v>
      </c>
      <c r="AU95" s="228" t="s">
        <v>80</v>
      </c>
      <c r="AY95" s="16" t="s">
        <v>124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6" t="s">
        <v>80</v>
      </c>
      <c r="BK95" s="229">
        <f>ROUND(I95*H95,2)</f>
        <v>0</v>
      </c>
      <c r="BL95" s="16" t="s">
        <v>131</v>
      </c>
      <c r="BM95" s="228" t="s">
        <v>82</v>
      </c>
    </row>
    <row r="96" spans="1:65" s="2" customFormat="1" ht="16.5" customHeight="1">
      <c r="A96" s="37"/>
      <c r="B96" s="38"/>
      <c r="C96" s="217" t="s">
        <v>72</v>
      </c>
      <c r="D96" s="217" t="s">
        <v>126</v>
      </c>
      <c r="E96" s="218" t="s">
        <v>566</v>
      </c>
      <c r="F96" s="219" t="s">
        <v>567</v>
      </c>
      <c r="G96" s="220" t="s">
        <v>565</v>
      </c>
      <c r="H96" s="221">
        <v>3</v>
      </c>
      <c r="I96" s="222"/>
      <c r="J96" s="223">
        <f>ROUND(I96*H96,2)</f>
        <v>0</v>
      </c>
      <c r="K96" s="219" t="s">
        <v>19</v>
      </c>
      <c r="L96" s="43"/>
      <c r="M96" s="224" t="s">
        <v>19</v>
      </c>
      <c r="N96" s="225" t="s">
        <v>43</v>
      </c>
      <c r="O96" s="8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8" t="s">
        <v>131</v>
      </c>
      <c r="AT96" s="228" t="s">
        <v>126</v>
      </c>
      <c r="AU96" s="228" t="s">
        <v>80</v>
      </c>
      <c r="AY96" s="16" t="s">
        <v>124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6" t="s">
        <v>80</v>
      </c>
      <c r="BK96" s="229">
        <f>ROUND(I96*H96,2)</f>
        <v>0</v>
      </c>
      <c r="BL96" s="16" t="s">
        <v>131</v>
      </c>
      <c r="BM96" s="228" t="s">
        <v>131</v>
      </c>
    </row>
    <row r="97" spans="1:65" s="2" customFormat="1" ht="16.5" customHeight="1">
      <c r="A97" s="37"/>
      <c r="B97" s="38"/>
      <c r="C97" s="217" t="s">
        <v>72</v>
      </c>
      <c r="D97" s="217" t="s">
        <v>126</v>
      </c>
      <c r="E97" s="218" t="s">
        <v>568</v>
      </c>
      <c r="F97" s="219" t="s">
        <v>569</v>
      </c>
      <c r="G97" s="220" t="s">
        <v>570</v>
      </c>
      <c r="H97" s="221">
        <v>10</v>
      </c>
      <c r="I97" s="222"/>
      <c r="J97" s="223">
        <f>ROUND(I97*H97,2)</f>
        <v>0</v>
      </c>
      <c r="K97" s="219" t="s">
        <v>19</v>
      </c>
      <c r="L97" s="43"/>
      <c r="M97" s="224" t="s">
        <v>19</v>
      </c>
      <c r="N97" s="225" t="s">
        <v>43</v>
      </c>
      <c r="O97" s="8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8" t="s">
        <v>131</v>
      </c>
      <c r="AT97" s="228" t="s">
        <v>126</v>
      </c>
      <c r="AU97" s="228" t="s">
        <v>80</v>
      </c>
      <c r="AY97" s="16" t="s">
        <v>124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6" t="s">
        <v>80</v>
      </c>
      <c r="BK97" s="229">
        <f>ROUND(I97*H97,2)</f>
        <v>0</v>
      </c>
      <c r="BL97" s="16" t="s">
        <v>131</v>
      </c>
      <c r="BM97" s="228" t="s">
        <v>151</v>
      </c>
    </row>
    <row r="98" spans="1:65" s="2" customFormat="1" ht="16.5" customHeight="1">
      <c r="A98" s="37"/>
      <c r="B98" s="38"/>
      <c r="C98" s="217" t="s">
        <v>72</v>
      </c>
      <c r="D98" s="217" t="s">
        <v>126</v>
      </c>
      <c r="E98" s="218" t="s">
        <v>571</v>
      </c>
      <c r="F98" s="219" t="s">
        <v>572</v>
      </c>
      <c r="G98" s="220" t="s">
        <v>573</v>
      </c>
      <c r="H98" s="221">
        <v>6</v>
      </c>
      <c r="I98" s="222"/>
      <c r="J98" s="223">
        <f>ROUND(I98*H98,2)</f>
        <v>0</v>
      </c>
      <c r="K98" s="219" t="s">
        <v>19</v>
      </c>
      <c r="L98" s="43"/>
      <c r="M98" s="224" t="s">
        <v>19</v>
      </c>
      <c r="N98" s="225" t="s">
        <v>43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131</v>
      </c>
      <c r="AT98" s="228" t="s">
        <v>126</v>
      </c>
      <c r="AU98" s="228" t="s">
        <v>80</v>
      </c>
      <c r="AY98" s="16" t="s">
        <v>124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80</v>
      </c>
      <c r="BK98" s="229">
        <f>ROUND(I98*H98,2)</f>
        <v>0</v>
      </c>
      <c r="BL98" s="16" t="s">
        <v>131</v>
      </c>
      <c r="BM98" s="228" t="s">
        <v>161</v>
      </c>
    </row>
    <row r="99" spans="1:65" s="2" customFormat="1" ht="16.5" customHeight="1">
      <c r="A99" s="37"/>
      <c r="B99" s="38"/>
      <c r="C99" s="217" t="s">
        <v>72</v>
      </c>
      <c r="D99" s="217" t="s">
        <v>126</v>
      </c>
      <c r="E99" s="218" t="s">
        <v>574</v>
      </c>
      <c r="F99" s="219" t="s">
        <v>575</v>
      </c>
      <c r="G99" s="220" t="s">
        <v>573</v>
      </c>
      <c r="H99" s="221">
        <v>3</v>
      </c>
      <c r="I99" s="222"/>
      <c r="J99" s="223">
        <f>ROUND(I99*H99,2)</f>
        <v>0</v>
      </c>
      <c r="K99" s="219" t="s">
        <v>19</v>
      </c>
      <c r="L99" s="43"/>
      <c r="M99" s="224" t="s">
        <v>19</v>
      </c>
      <c r="N99" s="225" t="s">
        <v>43</v>
      </c>
      <c r="O99" s="8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8" t="s">
        <v>131</v>
      </c>
      <c r="AT99" s="228" t="s">
        <v>126</v>
      </c>
      <c r="AU99" s="228" t="s">
        <v>80</v>
      </c>
      <c r="AY99" s="16" t="s">
        <v>124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6" t="s">
        <v>80</v>
      </c>
      <c r="BK99" s="229">
        <f>ROUND(I99*H99,2)</f>
        <v>0</v>
      </c>
      <c r="BL99" s="16" t="s">
        <v>131</v>
      </c>
      <c r="BM99" s="228" t="s">
        <v>171</v>
      </c>
    </row>
    <row r="100" spans="1:65" s="2" customFormat="1" ht="16.5" customHeight="1">
      <c r="A100" s="37"/>
      <c r="B100" s="38"/>
      <c r="C100" s="217" t="s">
        <v>72</v>
      </c>
      <c r="D100" s="217" t="s">
        <v>126</v>
      </c>
      <c r="E100" s="218" t="s">
        <v>576</v>
      </c>
      <c r="F100" s="219" t="s">
        <v>577</v>
      </c>
      <c r="G100" s="220" t="s">
        <v>573</v>
      </c>
      <c r="H100" s="221">
        <v>9</v>
      </c>
      <c r="I100" s="222"/>
      <c r="J100" s="223">
        <f>ROUND(I100*H100,2)</f>
        <v>0</v>
      </c>
      <c r="K100" s="219" t="s">
        <v>19</v>
      </c>
      <c r="L100" s="43"/>
      <c r="M100" s="224" t="s">
        <v>19</v>
      </c>
      <c r="N100" s="225" t="s">
        <v>43</v>
      </c>
      <c r="O100" s="8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8" t="s">
        <v>131</v>
      </c>
      <c r="AT100" s="228" t="s">
        <v>126</v>
      </c>
      <c r="AU100" s="228" t="s">
        <v>80</v>
      </c>
      <c r="AY100" s="16" t="s">
        <v>124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6" t="s">
        <v>80</v>
      </c>
      <c r="BK100" s="229">
        <f>ROUND(I100*H100,2)</f>
        <v>0</v>
      </c>
      <c r="BL100" s="16" t="s">
        <v>131</v>
      </c>
      <c r="BM100" s="228" t="s">
        <v>183</v>
      </c>
    </row>
    <row r="101" spans="1:65" s="2" customFormat="1" ht="16.5" customHeight="1">
      <c r="A101" s="37"/>
      <c r="B101" s="38"/>
      <c r="C101" s="217" t="s">
        <v>72</v>
      </c>
      <c r="D101" s="217" t="s">
        <v>126</v>
      </c>
      <c r="E101" s="218" t="s">
        <v>578</v>
      </c>
      <c r="F101" s="219" t="s">
        <v>579</v>
      </c>
      <c r="G101" s="220" t="s">
        <v>573</v>
      </c>
      <c r="H101" s="221">
        <v>9</v>
      </c>
      <c r="I101" s="222"/>
      <c r="J101" s="223">
        <f>ROUND(I101*H101,2)</f>
        <v>0</v>
      </c>
      <c r="K101" s="219" t="s">
        <v>19</v>
      </c>
      <c r="L101" s="43"/>
      <c r="M101" s="224" t="s">
        <v>19</v>
      </c>
      <c r="N101" s="225" t="s">
        <v>43</v>
      </c>
      <c r="O101" s="8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8" t="s">
        <v>131</v>
      </c>
      <c r="AT101" s="228" t="s">
        <v>126</v>
      </c>
      <c r="AU101" s="228" t="s">
        <v>80</v>
      </c>
      <c r="AY101" s="16" t="s">
        <v>124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6" t="s">
        <v>80</v>
      </c>
      <c r="BK101" s="229">
        <f>ROUND(I101*H101,2)</f>
        <v>0</v>
      </c>
      <c r="BL101" s="16" t="s">
        <v>131</v>
      </c>
      <c r="BM101" s="228" t="s">
        <v>193</v>
      </c>
    </row>
    <row r="102" spans="1:65" s="2" customFormat="1" ht="16.5" customHeight="1">
      <c r="A102" s="37"/>
      <c r="B102" s="38"/>
      <c r="C102" s="217" t="s">
        <v>72</v>
      </c>
      <c r="D102" s="217" t="s">
        <v>126</v>
      </c>
      <c r="E102" s="218" t="s">
        <v>580</v>
      </c>
      <c r="F102" s="219" t="s">
        <v>581</v>
      </c>
      <c r="G102" s="220" t="s">
        <v>573</v>
      </c>
      <c r="H102" s="221">
        <v>9</v>
      </c>
      <c r="I102" s="222"/>
      <c r="J102" s="223">
        <f>ROUND(I102*H102,2)</f>
        <v>0</v>
      </c>
      <c r="K102" s="219" t="s">
        <v>19</v>
      </c>
      <c r="L102" s="43"/>
      <c r="M102" s="224" t="s">
        <v>19</v>
      </c>
      <c r="N102" s="225" t="s">
        <v>43</v>
      </c>
      <c r="O102" s="8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8" t="s">
        <v>131</v>
      </c>
      <c r="AT102" s="228" t="s">
        <v>126</v>
      </c>
      <c r="AU102" s="228" t="s">
        <v>80</v>
      </c>
      <c r="AY102" s="16" t="s">
        <v>124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6" t="s">
        <v>80</v>
      </c>
      <c r="BK102" s="229">
        <f>ROUND(I102*H102,2)</f>
        <v>0</v>
      </c>
      <c r="BL102" s="16" t="s">
        <v>131</v>
      </c>
      <c r="BM102" s="228" t="s">
        <v>201</v>
      </c>
    </row>
    <row r="103" spans="1:65" s="2" customFormat="1" ht="16.5" customHeight="1">
      <c r="A103" s="37"/>
      <c r="B103" s="38"/>
      <c r="C103" s="217" t="s">
        <v>72</v>
      </c>
      <c r="D103" s="217" t="s">
        <v>126</v>
      </c>
      <c r="E103" s="218" t="s">
        <v>582</v>
      </c>
      <c r="F103" s="219" t="s">
        <v>583</v>
      </c>
      <c r="G103" s="220" t="s">
        <v>565</v>
      </c>
      <c r="H103" s="221">
        <v>5</v>
      </c>
      <c r="I103" s="222"/>
      <c r="J103" s="223">
        <f>ROUND(I103*H103,2)</f>
        <v>0</v>
      </c>
      <c r="K103" s="219" t="s">
        <v>19</v>
      </c>
      <c r="L103" s="43"/>
      <c r="M103" s="224" t="s">
        <v>19</v>
      </c>
      <c r="N103" s="225" t="s">
        <v>43</v>
      </c>
      <c r="O103" s="8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8" t="s">
        <v>131</v>
      </c>
      <c r="AT103" s="228" t="s">
        <v>126</v>
      </c>
      <c r="AU103" s="228" t="s">
        <v>80</v>
      </c>
      <c r="AY103" s="16" t="s">
        <v>124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6" t="s">
        <v>80</v>
      </c>
      <c r="BK103" s="229">
        <f>ROUND(I103*H103,2)</f>
        <v>0</v>
      </c>
      <c r="BL103" s="16" t="s">
        <v>131</v>
      </c>
      <c r="BM103" s="228" t="s">
        <v>214</v>
      </c>
    </row>
    <row r="104" spans="1:65" s="2" customFormat="1" ht="16.5" customHeight="1">
      <c r="A104" s="37"/>
      <c r="B104" s="38"/>
      <c r="C104" s="217" t="s">
        <v>72</v>
      </c>
      <c r="D104" s="217" t="s">
        <v>126</v>
      </c>
      <c r="E104" s="218" t="s">
        <v>568</v>
      </c>
      <c r="F104" s="219" t="s">
        <v>569</v>
      </c>
      <c r="G104" s="220" t="s">
        <v>570</v>
      </c>
      <c r="H104" s="221">
        <v>6</v>
      </c>
      <c r="I104" s="222"/>
      <c r="J104" s="223">
        <f>ROUND(I104*H104,2)</f>
        <v>0</v>
      </c>
      <c r="K104" s="219" t="s">
        <v>19</v>
      </c>
      <c r="L104" s="43"/>
      <c r="M104" s="224" t="s">
        <v>19</v>
      </c>
      <c r="N104" s="225" t="s">
        <v>43</v>
      </c>
      <c r="O104" s="8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8" t="s">
        <v>131</v>
      </c>
      <c r="AT104" s="228" t="s">
        <v>126</v>
      </c>
      <c r="AU104" s="228" t="s">
        <v>80</v>
      </c>
      <c r="AY104" s="16" t="s">
        <v>124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6" t="s">
        <v>80</v>
      </c>
      <c r="BK104" s="229">
        <f>ROUND(I104*H104,2)</f>
        <v>0</v>
      </c>
      <c r="BL104" s="16" t="s">
        <v>131</v>
      </c>
      <c r="BM104" s="228" t="s">
        <v>219</v>
      </c>
    </row>
    <row r="105" spans="1:65" s="2" customFormat="1" ht="16.5" customHeight="1">
      <c r="A105" s="37"/>
      <c r="B105" s="38"/>
      <c r="C105" s="217" t="s">
        <v>72</v>
      </c>
      <c r="D105" s="217" t="s">
        <v>126</v>
      </c>
      <c r="E105" s="218" t="s">
        <v>584</v>
      </c>
      <c r="F105" s="219" t="s">
        <v>585</v>
      </c>
      <c r="G105" s="220" t="s">
        <v>573</v>
      </c>
      <c r="H105" s="221">
        <v>9</v>
      </c>
      <c r="I105" s="222"/>
      <c r="J105" s="223">
        <f>ROUND(I105*H105,2)</f>
        <v>0</v>
      </c>
      <c r="K105" s="219" t="s">
        <v>19</v>
      </c>
      <c r="L105" s="43"/>
      <c r="M105" s="224" t="s">
        <v>19</v>
      </c>
      <c r="N105" s="225" t="s">
        <v>43</v>
      </c>
      <c r="O105" s="8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8" t="s">
        <v>131</v>
      </c>
      <c r="AT105" s="228" t="s">
        <v>126</v>
      </c>
      <c r="AU105" s="228" t="s">
        <v>80</v>
      </c>
      <c r="AY105" s="16" t="s">
        <v>124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6" t="s">
        <v>80</v>
      </c>
      <c r="BK105" s="229">
        <f>ROUND(I105*H105,2)</f>
        <v>0</v>
      </c>
      <c r="BL105" s="16" t="s">
        <v>131</v>
      </c>
      <c r="BM105" s="228" t="s">
        <v>228</v>
      </c>
    </row>
    <row r="106" spans="1:65" s="2" customFormat="1" ht="16.5" customHeight="1">
      <c r="A106" s="37"/>
      <c r="B106" s="38"/>
      <c r="C106" s="217" t="s">
        <v>72</v>
      </c>
      <c r="D106" s="217" t="s">
        <v>126</v>
      </c>
      <c r="E106" s="218" t="s">
        <v>586</v>
      </c>
      <c r="F106" s="219" t="s">
        <v>587</v>
      </c>
      <c r="G106" s="220" t="s">
        <v>573</v>
      </c>
      <c r="H106" s="221">
        <v>9</v>
      </c>
      <c r="I106" s="222"/>
      <c r="J106" s="223">
        <f>ROUND(I106*H106,2)</f>
        <v>0</v>
      </c>
      <c r="K106" s="219" t="s">
        <v>19</v>
      </c>
      <c r="L106" s="43"/>
      <c r="M106" s="224" t="s">
        <v>19</v>
      </c>
      <c r="N106" s="225" t="s">
        <v>43</v>
      </c>
      <c r="O106" s="8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8" t="s">
        <v>131</v>
      </c>
      <c r="AT106" s="228" t="s">
        <v>126</v>
      </c>
      <c r="AU106" s="228" t="s">
        <v>80</v>
      </c>
      <c r="AY106" s="16" t="s">
        <v>124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6" t="s">
        <v>80</v>
      </c>
      <c r="BK106" s="229">
        <f>ROUND(I106*H106,2)</f>
        <v>0</v>
      </c>
      <c r="BL106" s="16" t="s">
        <v>131</v>
      </c>
      <c r="BM106" s="228" t="s">
        <v>238</v>
      </c>
    </row>
    <row r="107" spans="1:65" s="2" customFormat="1" ht="16.5" customHeight="1">
      <c r="A107" s="37"/>
      <c r="B107" s="38"/>
      <c r="C107" s="217" t="s">
        <v>72</v>
      </c>
      <c r="D107" s="217" t="s">
        <v>126</v>
      </c>
      <c r="E107" s="218" t="s">
        <v>588</v>
      </c>
      <c r="F107" s="219" t="s">
        <v>589</v>
      </c>
      <c r="G107" s="220" t="s">
        <v>283</v>
      </c>
      <c r="H107" s="221">
        <v>280</v>
      </c>
      <c r="I107" s="222"/>
      <c r="J107" s="223">
        <f>ROUND(I107*H107,2)</f>
        <v>0</v>
      </c>
      <c r="K107" s="219" t="s">
        <v>19</v>
      </c>
      <c r="L107" s="43"/>
      <c r="M107" s="224" t="s">
        <v>19</v>
      </c>
      <c r="N107" s="225" t="s">
        <v>43</v>
      </c>
      <c r="O107" s="8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8" t="s">
        <v>131</v>
      </c>
      <c r="AT107" s="228" t="s">
        <v>126</v>
      </c>
      <c r="AU107" s="228" t="s">
        <v>80</v>
      </c>
      <c r="AY107" s="16" t="s">
        <v>124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6" t="s">
        <v>80</v>
      </c>
      <c r="BK107" s="229">
        <f>ROUND(I107*H107,2)</f>
        <v>0</v>
      </c>
      <c r="BL107" s="16" t="s">
        <v>131</v>
      </c>
      <c r="BM107" s="228" t="s">
        <v>248</v>
      </c>
    </row>
    <row r="108" spans="1:65" s="2" customFormat="1" ht="16.5" customHeight="1">
      <c r="A108" s="37"/>
      <c r="B108" s="38"/>
      <c r="C108" s="217" t="s">
        <v>72</v>
      </c>
      <c r="D108" s="217" t="s">
        <v>126</v>
      </c>
      <c r="E108" s="218" t="s">
        <v>590</v>
      </c>
      <c r="F108" s="219" t="s">
        <v>591</v>
      </c>
      <c r="G108" s="220" t="s">
        <v>283</v>
      </c>
      <c r="H108" s="221">
        <v>1</v>
      </c>
      <c r="I108" s="222"/>
      <c r="J108" s="223">
        <f>ROUND(I108*H108,2)</f>
        <v>0</v>
      </c>
      <c r="K108" s="219" t="s">
        <v>19</v>
      </c>
      <c r="L108" s="43"/>
      <c r="M108" s="224" t="s">
        <v>19</v>
      </c>
      <c r="N108" s="225" t="s">
        <v>43</v>
      </c>
      <c r="O108" s="8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8" t="s">
        <v>131</v>
      </c>
      <c r="AT108" s="228" t="s">
        <v>126</v>
      </c>
      <c r="AU108" s="228" t="s">
        <v>80</v>
      </c>
      <c r="AY108" s="16" t="s">
        <v>124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6" t="s">
        <v>80</v>
      </c>
      <c r="BK108" s="229">
        <f>ROUND(I108*H108,2)</f>
        <v>0</v>
      </c>
      <c r="BL108" s="16" t="s">
        <v>131</v>
      </c>
      <c r="BM108" s="228" t="s">
        <v>258</v>
      </c>
    </row>
    <row r="109" spans="1:65" s="2" customFormat="1" ht="16.5" customHeight="1">
      <c r="A109" s="37"/>
      <c r="B109" s="38"/>
      <c r="C109" s="217" t="s">
        <v>72</v>
      </c>
      <c r="D109" s="217" t="s">
        <v>126</v>
      </c>
      <c r="E109" s="218" t="s">
        <v>592</v>
      </c>
      <c r="F109" s="219" t="s">
        <v>593</v>
      </c>
      <c r="G109" s="220" t="s">
        <v>283</v>
      </c>
      <c r="H109" s="221">
        <v>450</v>
      </c>
      <c r="I109" s="222"/>
      <c r="J109" s="223">
        <f>ROUND(I109*H109,2)</f>
        <v>0</v>
      </c>
      <c r="K109" s="219" t="s">
        <v>19</v>
      </c>
      <c r="L109" s="43"/>
      <c r="M109" s="224" t="s">
        <v>19</v>
      </c>
      <c r="N109" s="225" t="s">
        <v>43</v>
      </c>
      <c r="O109" s="83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8" t="s">
        <v>131</v>
      </c>
      <c r="AT109" s="228" t="s">
        <v>126</v>
      </c>
      <c r="AU109" s="228" t="s">
        <v>80</v>
      </c>
      <c r="AY109" s="16" t="s">
        <v>124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6" t="s">
        <v>80</v>
      </c>
      <c r="BK109" s="229">
        <f>ROUND(I109*H109,2)</f>
        <v>0</v>
      </c>
      <c r="BL109" s="16" t="s">
        <v>131</v>
      </c>
      <c r="BM109" s="228" t="s">
        <v>268</v>
      </c>
    </row>
    <row r="110" spans="1:65" s="2" customFormat="1" ht="16.5" customHeight="1">
      <c r="A110" s="37"/>
      <c r="B110" s="38"/>
      <c r="C110" s="217" t="s">
        <v>72</v>
      </c>
      <c r="D110" s="217" t="s">
        <v>126</v>
      </c>
      <c r="E110" s="218" t="s">
        <v>594</v>
      </c>
      <c r="F110" s="219" t="s">
        <v>595</v>
      </c>
      <c r="G110" s="220" t="s">
        <v>283</v>
      </c>
      <c r="H110" s="221">
        <v>45</v>
      </c>
      <c r="I110" s="222"/>
      <c r="J110" s="223">
        <f>ROUND(I110*H110,2)</f>
        <v>0</v>
      </c>
      <c r="K110" s="219" t="s">
        <v>19</v>
      </c>
      <c r="L110" s="43"/>
      <c r="M110" s="224" t="s">
        <v>19</v>
      </c>
      <c r="N110" s="225" t="s">
        <v>43</v>
      </c>
      <c r="O110" s="8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8" t="s">
        <v>131</v>
      </c>
      <c r="AT110" s="228" t="s">
        <v>126</v>
      </c>
      <c r="AU110" s="228" t="s">
        <v>80</v>
      </c>
      <c r="AY110" s="16" t="s">
        <v>124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6" t="s">
        <v>80</v>
      </c>
      <c r="BK110" s="229">
        <f>ROUND(I110*H110,2)</f>
        <v>0</v>
      </c>
      <c r="BL110" s="16" t="s">
        <v>131</v>
      </c>
      <c r="BM110" s="228" t="s">
        <v>280</v>
      </c>
    </row>
    <row r="111" spans="1:65" s="2" customFormat="1" ht="16.5" customHeight="1">
      <c r="A111" s="37"/>
      <c r="B111" s="38"/>
      <c r="C111" s="217" t="s">
        <v>72</v>
      </c>
      <c r="D111" s="217" t="s">
        <v>126</v>
      </c>
      <c r="E111" s="218" t="s">
        <v>596</v>
      </c>
      <c r="F111" s="219" t="s">
        <v>597</v>
      </c>
      <c r="G111" s="220" t="s">
        <v>283</v>
      </c>
      <c r="H111" s="221">
        <v>4.5</v>
      </c>
      <c r="I111" s="222"/>
      <c r="J111" s="223">
        <f>ROUND(I111*H111,2)</f>
        <v>0</v>
      </c>
      <c r="K111" s="219" t="s">
        <v>19</v>
      </c>
      <c r="L111" s="43"/>
      <c r="M111" s="224" t="s">
        <v>19</v>
      </c>
      <c r="N111" s="225" t="s">
        <v>43</v>
      </c>
      <c r="O111" s="83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28" t="s">
        <v>131</v>
      </c>
      <c r="AT111" s="228" t="s">
        <v>126</v>
      </c>
      <c r="AU111" s="228" t="s">
        <v>80</v>
      </c>
      <c r="AY111" s="16" t="s">
        <v>124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6" t="s">
        <v>80</v>
      </c>
      <c r="BK111" s="229">
        <f>ROUND(I111*H111,2)</f>
        <v>0</v>
      </c>
      <c r="BL111" s="16" t="s">
        <v>131</v>
      </c>
      <c r="BM111" s="228" t="s">
        <v>290</v>
      </c>
    </row>
    <row r="112" spans="1:65" s="2" customFormat="1" ht="16.5" customHeight="1">
      <c r="A112" s="37"/>
      <c r="B112" s="38"/>
      <c r="C112" s="217" t="s">
        <v>72</v>
      </c>
      <c r="D112" s="217" t="s">
        <v>126</v>
      </c>
      <c r="E112" s="218" t="s">
        <v>598</v>
      </c>
      <c r="F112" s="219" t="s">
        <v>599</v>
      </c>
      <c r="G112" s="220" t="s">
        <v>283</v>
      </c>
      <c r="H112" s="221">
        <v>530</v>
      </c>
      <c r="I112" s="222"/>
      <c r="J112" s="223">
        <f>ROUND(I112*H112,2)</f>
        <v>0</v>
      </c>
      <c r="K112" s="219" t="s">
        <v>19</v>
      </c>
      <c r="L112" s="43"/>
      <c r="M112" s="224" t="s">
        <v>19</v>
      </c>
      <c r="N112" s="225" t="s">
        <v>43</v>
      </c>
      <c r="O112" s="8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131</v>
      </c>
      <c r="AT112" s="228" t="s">
        <v>126</v>
      </c>
      <c r="AU112" s="228" t="s">
        <v>80</v>
      </c>
      <c r="AY112" s="16" t="s">
        <v>124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80</v>
      </c>
      <c r="BK112" s="229">
        <f>ROUND(I112*H112,2)</f>
        <v>0</v>
      </c>
      <c r="BL112" s="16" t="s">
        <v>131</v>
      </c>
      <c r="BM112" s="228" t="s">
        <v>300</v>
      </c>
    </row>
    <row r="113" spans="1:65" s="2" customFormat="1" ht="16.5" customHeight="1">
      <c r="A113" s="37"/>
      <c r="B113" s="38"/>
      <c r="C113" s="217" t="s">
        <v>72</v>
      </c>
      <c r="D113" s="217" t="s">
        <v>126</v>
      </c>
      <c r="E113" s="218" t="s">
        <v>600</v>
      </c>
      <c r="F113" s="219" t="s">
        <v>601</v>
      </c>
      <c r="G113" s="220" t="s">
        <v>573</v>
      </c>
      <c r="H113" s="221">
        <v>23</v>
      </c>
      <c r="I113" s="222"/>
      <c r="J113" s="223">
        <f>ROUND(I113*H113,2)</f>
        <v>0</v>
      </c>
      <c r="K113" s="219" t="s">
        <v>19</v>
      </c>
      <c r="L113" s="43"/>
      <c r="M113" s="224" t="s">
        <v>19</v>
      </c>
      <c r="N113" s="225" t="s">
        <v>43</v>
      </c>
      <c r="O113" s="8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28" t="s">
        <v>131</v>
      </c>
      <c r="AT113" s="228" t="s">
        <v>126</v>
      </c>
      <c r="AU113" s="228" t="s">
        <v>80</v>
      </c>
      <c r="AY113" s="16" t="s">
        <v>124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6" t="s">
        <v>80</v>
      </c>
      <c r="BK113" s="229">
        <f>ROUND(I113*H113,2)</f>
        <v>0</v>
      </c>
      <c r="BL113" s="16" t="s">
        <v>131</v>
      </c>
      <c r="BM113" s="228" t="s">
        <v>312</v>
      </c>
    </row>
    <row r="114" spans="1:65" s="2" customFormat="1" ht="16.5" customHeight="1">
      <c r="A114" s="37"/>
      <c r="B114" s="38"/>
      <c r="C114" s="217" t="s">
        <v>72</v>
      </c>
      <c r="D114" s="217" t="s">
        <v>126</v>
      </c>
      <c r="E114" s="218" t="s">
        <v>602</v>
      </c>
      <c r="F114" s="219" t="s">
        <v>603</v>
      </c>
      <c r="G114" s="220" t="s">
        <v>565</v>
      </c>
      <c r="H114" s="221">
        <v>4</v>
      </c>
      <c r="I114" s="222"/>
      <c r="J114" s="223">
        <f>ROUND(I114*H114,2)</f>
        <v>0</v>
      </c>
      <c r="K114" s="219" t="s">
        <v>19</v>
      </c>
      <c r="L114" s="43"/>
      <c r="M114" s="224" t="s">
        <v>19</v>
      </c>
      <c r="N114" s="225" t="s">
        <v>43</v>
      </c>
      <c r="O114" s="8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131</v>
      </c>
      <c r="AT114" s="228" t="s">
        <v>126</v>
      </c>
      <c r="AU114" s="228" t="s">
        <v>80</v>
      </c>
      <c r="AY114" s="16" t="s">
        <v>124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80</v>
      </c>
      <c r="BK114" s="229">
        <f>ROUND(I114*H114,2)</f>
        <v>0</v>
      </c>
      <c r="BL114" s="16" t="s">
        <v>131</v>
      </c>
      <c r="BM114" s="228" t="s">
        <v>604</v>
      </c>
    </row>
    <row r="115" spans="1:65" s="2" customFormat="1" ht="16.5" customHeight="1">
      <c r="A115" s="37"/>
      <c r="B115" s="38"/>
      <c r="C115" s="217" t="s">
        <v>72</v>
      </c>
      <c r="D115" s="217" t="s">
        <v>126</v>
      </c>
      <c r="E115" s="218" t="s">
        <v>605</v>
      </c>
      <c r="F115" s="219" t="s">
        <v>606</v>
      </c>
      <c r="G115" s="220" t="s">
        <v>565</v>
      </c>
      <c r="H115" s="221">
        <v>6</v>
      </c>
      <c r="I115" s="222"/>
      <c r="J115" s="223">
        <f>ROUND(I115*H115,2)</f>
        <v>0</v>
      </c>
      <c r="K115" s="219" t="s">
        <v>19</v>
      </c>
      <c r="L115" s="43"/>
      <c r="M115" s="224" t="s">
        <v>19</v>
      </c>
      <c r="N115" s="225" t="s">
        <v>43</v>
      </c>
      <c r="O115" s="8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8" t="s">
        <v>131</v>
      </c>
      <c r="AT115" s="228" t="s">
        <v>126</v>
      </c>
      <c r="AU115" s="228" t="s">
        <v>80</v>
      </c>
      <c r="AY115" s="16" t="s">
        <v>124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6" t="s">
        <v>80</v>
      </c>
      <c r="BK115" s="229">
        <f>ROUND(I115*H115,2)</f>
        <v>0</v>
      </c>
      <c r="BL115" s="16" t="s">
        <v>131</v>
      </c>
      <c r="BM115" s="228" t="s">
        <v>607</v>
      </c>
    </row>
    <row r="116" spans="1:63" s="12" customFormat="1" ht="25.9" customHeight="1">
      <c r="A116" s="12"/>
      <c r="B116" s="201"/>
      <c r="C116" s="202"/>
      <c r="D116" s="203" t="s">
        <v>71</v>
      </c>
      <c r="E116" s="204" t="s">
        <v>608</v>
      </c>
      <c r="F116" s="204" t="s">
        <v>609</v>
      </c>
      <c r="G116" s="202"/>
      <c r="H116" s="202"/>
      <c r="I116" s="205"/>
      <c r="J116" s="206">
        <f>BK116</f>
        <v>0</v>
      </c>
      <c r="K116" s="202"/>
      <c r="L116" s="207"/>
      <c r="M116" s="208"/>
      <c r="N116" s="209"/>
      <c r="O116" s="209"/>
      <c r="P116" s="210">
        <f>SUM(P117:P129)</f>
        <v>0</v>
      </c>
      <c r="Q116" s="209"/>
      <c r="R116" s="210">
        <f>SUM(R117:R129)</f>
        <v>0</v>
      </c>
      <c r="S116" s="209"/>
      <c r="T116" s="211">
        <f>SUM(T117:T129)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80</v>
      </c>
      <c r="AT116" s="213" t="s">
        <v>71</v>
      </c>
      <c r="AU116" s="213" t="s">
        <v>72</v>
      </c>
      <c r="AY116" s="212" t="s">
        <v>124</v>
      </c>
      <c r="BK116" s="214">
        <f>SUM(BK117:BK129)</f>
        <v>0</v>
      </c>
    </row>
    <row r="117" spans="1:65" s="2" customFormat="1" ht="16.5" customHeight="1">
      <c r="A117" s="37"/>
      <c r="B117" s="38"/>
      <c r="C117" s="217" t="s">
        <v>72</v>
      </c>
      <c r="D117" s="217" t="s">
        <v>126</v>
      </c>
      <c r="E117" s="218" t="s">
        <v>610</v>
      </c>
      <c r="F117" s="219" t="s">
        <v>611</v>
      </c>
      <c r="G117" s="220" t="s">
        <v>573</v>
      </c>
      <c r="H117" s="221">
        <v>6</v>
      </c>
      <c r="I117" s="222"/>
      <c r="J117" s="223">
        <f>ROUND(I117*H117,2)</f>
        <v>0</v>
      </c>
      <c r="K117" s="219" t="s">
        <v>19</v>
      </c>
      <c r="L117" s="43"/>
      <c r="M117" s="224" t="s">
        <v>19</v>
      </c>
      <c r="N117" s="225" t="s">
        <v>43</v>
      </c>
      <c r="O117" s="8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8" t="s">
        <v>131</v>
      </c>
      <c r="AT117" s="228" t="s">
        <v>126</v>
      </c>
      <c r="AU117" s="228" t="s">
        <v>80</v>
      </c>
      <c r="AY117" s="16" t="s">
        <v>124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6" t="s">
        <v>80</v>
      </c>
      <c r="BK117" s="229">
        <f>ROUND(I117*H117,2)</f>
        <v>0</v>
      </c>
      <c r="BL117" s="16" t="s">
        <v>131</v>
      </c>
      <c r="BM117" s="228" t="s">
        <v>612</v>
      </c>
    </row>
    <row r="118" spans="1:65" s="2" customFormat="1" ht="16.5" customHeight="1">
      <c r="A118" s="37"/>
      <c r="B118" s="38"/>
      <c r="C118" s="217" t="s">
        <v>72</v>
      </c>
      <c r="D118" s="217" t="s">
        <v>126</v>
      </c>
      <c r="E118" s="218" t="s">
        <v>613</v>
      </c>
      <c r="F118" s="219" t="s">
        <v>614</v>
      </c>
      <c r="G118" s="220" t="s">
        <v>573</v>
      </c>
      <c r="H118" s="221">
        <v>3</v>
      </c>
      <c r="I118" s="222"/>
      <c r="J118" s="223">
        <f>ROUND(I118*H118,2)</f>
        <v>0</v>
      </c>
      <c r="K118" s="219" t="s">
        <v>19</v>
      </c>
      <c r="L118" s="43"/>
      <c r="M118" s="224" t="s">
        <v>19</v>
      </c>
      <c r="N118" s="225" t="s">
        <v>43</v>
      </c>
      <c r="O118" s="8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8" t="s">
        <v>131</v>
      </c>
      <c r="AT118" s="228" t="s">
        <v>126</v>
      </c>
      <c r="AU118" s="228" t="s">
        <v>80</v>
      </c>
      <c r="AY118" s="16" t="s">
        <v>124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6" t="s">
        <v>80</v>
      </c>
      <c r="BK118" s="229">
        <f>ROUND(I118*H118,2)</f>
        <v>0</v>
      </c>
      <c r="BL118" s="16" t="s">
        <v>131</v>
      </c>
      <c r="BM118" s="228" t="s">
        <v>615</v>
      </c>
    </row>
    <row r="119" spans="1:65" s="2" customFormat="1" ht="16.5" customHeight="1">
      <c r="A119" s="37"/>
      <c r="B119" s="38"/>
      <c r="C119" s="217" t="s">
        <v>72</v>
      </c>
      <c r="D119" s="217" t="s">
        <v>126</v>
      </c>
      <c r="E119" s="218" t="s">
        <v>616</v>
      </c>
      <c r="F119" s="219" t="s">
        <v>577</v>
      </c>
      <c r="G119" s="220" t="s">
        <v>573</v>
      </c>
      <c r="H119" s="221">
        <v>9</v>
      </c>
      <c r="I119" s="222"/>
      <c r="J119" s="223">
        <f>ROUND(I119*H119,2)</f>
        <v>0</v>
      </c>
      <c r="K119" s="219" t="s">
        <v>19</v>
      </c>
      <c r="L119" s="43"/>
      <c r="M119" s="224" t="s">
        <v>19</v>
      </c>
      <c r="N119" s="225" t="s">
        <v>43</v>
      </c>
      <c r="O119" s="8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8" t="s">
        <v>131</v>
      </c>
      <c r="AT119" s="228" t="s">
        <v>126</v>
      </c>
      <c r="AU119" s="228" t="s">
        <v>80</v>
      </c>
      <c r="AY119" s="16" t="s">
        <v>124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6" t="s">
        <v>80</v>
      </c>
      <c r="BK119" s="229">
        <f>ROUND(I119*H119,2)</f>
        <v>0</v>
      </c>
      <c r="BL119" s="16" t="s">
        <v>131</v>
      </c>
      <c r="BM119" s="228" t="s">
        <v>617</v>
      </c>
    </row>
    <row r="120" spans="1:65" s="2" customFormat="1" ht="16.5" customHeight="1">
      <c r="A120" s="37"/>
      <c r="B120" s="38"/>
      <c r="C120" s="217" t="s">
        <v>72</v>
      </c>
      <c r="D120" s="217" t="s">
        <v>126</v>
      </c>
      <c r="E120" s="218" t="s">
        <v>618</v>
      </c>
      <c r="F120" s="219" t="s">
        <v>579</v>
      </c>
      <c r="G120" s="220" t="s">
        <v>573</v>
      </c>
      <c r="H120" s="221">
        <v>9</v>
      </c>
      <c r="I120" s="222"/>
      <c r="J120" s="223">
        <f>ROUND(I120*H120,2)</f>
        <v>0</v>
      </c>
      <c r="K120" s="219" t="s">
        <v>19</v>
      </c>
      <c r="L120" s="43"/>
      <c r="M120" s="224" t="s">
        <v>19</v>
      </c>
      <c r="N120" s="225" t="s">
        <v>43</v>
      </c>
      <c r="O120" s="8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8" t="s">
        <v>131</v>
      </c>
      <c r="AT120" s="228" t="s">
        <v>126</v>
      </c>
      <c r="AU120" s="228" t="s">
        <v>80</v>
      </c>
      <c r="AY120" s="16" t="s">
        <v>124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6" t="s">
        <v>80</v>
      </c>
      <c r="BK120" s="229">
        <f>ROUND(I120*H120,2)</f>
        <v>0</v>
      </c>
      <c r="BL120" s="16" t="s">
        <v>131</v>
      </c>
      <c r="BM120" s="228" t="s">
        <v>333</v>
      </c>
    </row>
    <row r="121" spans="1:65" s="2" customFormat="1" ht="16.5" customHeight="1">
      <c r="A121" s="37"/>
      <c r="B121" s="38"/>
      <c r="C121" s="217" t="s">
        <v>72</v>
      </c>
      <c r="D121" s="217" t="s">
        <v>126</v>
      </c>
      <c r="E121" s="218" t="s">
        <v>619</v>
      </c>
      <c r="F121" s="219" t="s">
        <v>581</v>
      </c>
      <c r="G121" s="220" t="s">
        <v>573</v>
      </c>
      <c r="H121" s="221">
        <v>9</v>
      </c>
      <c r="I121" s="222"/>
      <c r="J121" s="223">
        <f>ROUND(I121*H121,2)</f>
        <v>0</v>
      </c>
      <c r="K121" s="219" t="s">
        <v>19</v>
      </c>
      <c r="L121" s="43"/>
      <c r="M121" s="224" t="s">
        <v>19</v>
      </c>
      <c r="N121" s="225" t="s">
        <v>43</v>
      </c>
      <c r="O121" s="8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131</v>
      </c>
      <c r="AT121" s="228" t="s">
        <v>126</v>
      </c>
      <c r="AU121" s="228" t="s">
        <v>80</v>
      </c>
      <c r="AY121" s="16" t="s">
        <v>124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80</v>
      </c>
      <c r="BK121" s="229">
        <f>ROUND(I121*H121,2)</f>
        <v>0</v>
      </c>
      <c r="BL121" s="16" t="s">
        <v>131</v>
      </c>
      <c r="BM121" s="228" t="s">
        <v>348</v>
      </c>
    </row>
    <row r="122" spans="1:65" s="2" customFormat="1" ht="16.5" customHeight="1">
      <c r="A122" s="37"/>
      <c r="B122" s="38"/>
      <c r="C122" s="217" t="s">
        <v>72</v>
      </c>
      <c r="D122" s="217" t="s">
        <v>126</v>
      </c>
      <c r="E122" s="218" t="s">
        <v>620</v>
      </c>
      <c r="F122" s="219" t="s">
        <v>621</v>
      </c>
      <c r="G122" s="220" t="s">
        <v>573</v>
      </c>
      <c r="H122" s="221">
        <v>9</v>
      </c>
      <c r="I122" s="222"/>
      <c r="J122" s="223">
        <f>ROUND(I122*H122,2)</f>
        <v>0</v>
      </c>
      <c r="K122" s="219" t="s">
        <v>19</v>
      </c>
      <c r="L122" s="43"/>
      <c r="M122" s="224" t="s">
        <v>19</v>
      </c>
      <c r="N122" s="225" t="s">
        <v>43</v>
      </c>
      <c r="O122" s="8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131</v>
      </c>
      <c r="AT122" s="228" t="s">
        <v>126</v>
      </c>
      <c r="AU122" s="228" t="s">
        <v>80</v>
      </c>
      <c r="AY122" s="16" t="s">
        <v>124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80</v>
      </c>
      <c r="BK122" s="229">
        <f>ROUND(I122*H122,2)</f>
        <v>0</v>
      </c>
      <c r="BL122" s="16" t="s">
        <v>131</v>
      </c>
      <c r="BM122" s="228" t="s">
        <v>622</v>
      </c>
    </row>
    <row r="123" spans="1:65" s="2" customFormat="1" ht="16.5" customHeight="1">
      <c r="A123" s="37"/>
      <c r="B123" s="38"/>
      <c r="C123" s="217" t="s">
        <v>72</v>
      </c>
      <c r="D123" s="217" t="s">
        <v>126</v>
      </c>
      <c r="E123" s="218" t="s">
        <v>623</v>
      </c>
      <c r="F123" s="219" t="s">
        <v>587</v>
      </c>
      <c r="G123" s="220" t="s">
        <v>573</v>
      </c>
      <c r="H123" s="221">
        <v>9</v>
      </c>
      <c r="I123" s="222"/>
      <c r="J123" s="223">
        <f>ROUND(I123*H123,2)</f>
        <v>0</v>
      </c>
      <c r="K123" s="219" t="s">
        <v>19</v>
      </c>
      <c r="L123" s="43"/>
      <c r="M123" s="224" t="s">
        <v>19</v>
      </c>
      <c r="N123" s="225" t="s">
        <v>43</v>
      </c>
      <c r="O123" s="8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131</v>
      </c>
      <c r="AT123" s="228" t="s">
        <v>126</v>
      </c>
      <c r="AU123" s="228" t="s">
        <v>80</v>
      </c>
      <c r="AY123" s="16" t="s">
        <v>124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80</v>
      </c>
      <c r="BK123" s="229">
        <f>ROUND(I123*H123,2)</f>
        <v>0</v>
      </c>
      <c r="BL123" s="16" t="s">
        <v>131</v>
      </c>
      <c r="BM123" s="228" t="s">
        <v>405</v>
      </c>
    </row>
    <row r="124" spans="1:65" s="2" customFormat="1" ht="16.5" customHeight="1">
      <c r="A124" s="37"/>
      <c r="B124" s="38"/>
      <c r="C124" s="217" t="s">
        <v>72</v>
      </c>
      <c r="D124" s="217" t="s">
        <v>126</v>
      </c>
      <c r="E124" s="218" t="s">
        <v>624</v>
      </c>
      <c r="F124" s="219" t="s">
        <v>625</v>
      </c>
      <c r="G124" s="220" t="s">
        <v>283</v>
      </c>
      <c r="H124" s="221">
        <v>280</v>
      </c>
      <c r="I124" s="222"/>
      <c r="J124" s="223">
        <f>ROUND(I124*H124,2)</f>
        <v>0</v>
      </c>
      <c r="K124" s="219" t="s">
        <v>19</v>
      </c>
      <c r="L124" s="43"/>
      <c r="M124" s="224" t="s">
        <v>19</v>
      </c>
      <c r="N124" s="225" t="s">
        <v>43</v>
      </c>
      <c r="O124" s="8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131</v>
      </c>
      <c r="AT124" s="228" t="s">
        <v>126</v>
      </c>
      <c r="AU124" s="228" t="s">
        <v>80</v>
      </c>
      <c r="AY124" s="16" t="s">
        <v>124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80</v>
      </c>
      <c r="BK124" s="229">
        <f>ROUND(I124*H124,2)</f>
        <v>0</v>
      </c>
      <c r="BL124" s="16" t="s">
        <v>131</v>
      </c>
      <c r="BM124" s="228" t="s">
        <v>626</v>
      </c>
    </row>
    <row r="125" spans="1:65" s="2" customFormat="1" ht="16.5" customHeight="1">
      <c r="A125" s="37"/>
      <c r="B125" s="38"/>
      <c r="C125" s="217" t="s">
        <v>72</v>
      </c>
      <c r="D125" s="217" t="s">
        <v>126</v>
      </c>
      <c r="E125" s="218" t="s">
        <v>627</v>
      </c>
      <c r="F125" s="219" t="s">
        <v>628</v>
      </c>
      <c r="G125" s="220" t="s">
        <v>283</v>
      </c>
      <c r="H125" s="221">
        <v>1</v>
      </c>
      <c r="I125" s="222"/>
      <c r="J125" s="223">
        <f>ROUND(I125*H125,2)</f>
        <v>0</v>
      </c>
      <c r="K125" s="219" t="s">
        <v>19</v>
      </c>
      <c r="L125" s="43"/>
      <c r="M125" s="224" t="s">
        <v>19</v>
      </c>
      <c r="N125" s="225" t="s">
        <v>43</v>
      </c>
      <c r="O125" s="8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131</v>
      </c>
      <c r="AT125" s="228" t="s">
        <v>126</v>
      </c>
      <c r="AU125" s="228" t="s">
        <v>80</v>
      </c>
      <c r="AY125" s="16" t="s">
        <v>124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80</v>
      </c>
      <c r="BK125" s="229">
        <f>ROUND(I125*H125,2)</f>
        <v>0</v>
      </c>
      <c r="BL125" s="16" t="s">
        <v>131</v>
      </c>
      <c r="BM125" s="228" t="s">
        <v>321</v>
      </c>
    </row>
    <row r="126" spans="1:65" s="2" customFormat="1" ht="16.5" customHeight="1">
      <c r="A126" s="37"/>
      <c r="B126" s="38"/>
      <c r="C126" s="217" t="s">
        <v>72</v>
      </c>
      <c r="D126" s="217" t="s">
        <v>126</v>
      </c>
      <c r="E126" s="218" t="s">
        <v>629</v>
      </c>
      <c r="F126" s="219" t="s">
        <v>630</v>
      </c>
      <c r="G126" s="220" t="s">
        <v>283</v>
      </c>
      <c r="H126" s="221">
        <v>450</v>
      </c>
      <c r="I126" s="222"/>
      <c r="J126" s="223">
        <f>ROUND(I126*H126,2)</f>
        <v>0</v>
      </c>
      <c r="K126" s="219" t="s">
        <v>19</v>
      </c>
      <c r="L126" s="43"/>
      <c r="M126" s="224" t="s">
        <v>19</v>
      </c>
      <c r="N126" s="225" t="s">
        <v>43</v>
      </c>
      <c r="O126" s="8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131</v>
      </c>
      <c r="AT126" s="228" t="s">
        <v>126</v>
      </c>
      <c r="AU126" s="228" t="s">
        <v>80</v>
      </c>
      <c r="AY126" s="16" t="s">
        <v>124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80</v>
      </c>
      <c r="BK126" s="229">
        <f>ROUND(I126*H126,2)</f>
        <v>0</v>
      </c>
      <c r="BL126" s="16" t="s">
        <v>131</v>
      </c>
      <c r="BM126" s="228" t="s">
        <v>423</v>
      </c>
    </row>
    <row r="127" spans="1:65" s="2" customFormat="1" ht="16.5" customHeight="1">
      <c r="A127" s="37"/>
      <c r="B127" s="38"/>
      <c r="C127" s="217" t="s">
        <v>72</v>
      </c>
      <c r="D127" s="217" t="s">
        <v>126</v>
      </c>
      <c r="E127" s="218" t="s">
        <v>631</v>
      </c>
      <c r="F127" s="219" t="s">
        <v>632</v>
      </c>
      <c r="G127" s="220" t="s">
        <v>283</v>
      </c>
      <c r="H127" s="221">
        <v>45</v>
      </c>
      <c r="I127" s="222"/>
      <c r="J127" s="223">
        <f>ROUND(I127*H127,2)</f>
        <v>0</v>
      </c>
      <c r="K127" s="219" t="s">
        <v>19</v>
      </c>
      <c r="L127" s="43"/>
      <c r="M127" s="224" t="s">
        <v>19</v>
      </c>
      <c r="N127" s="225" t="s">
        <v>43</v>
      </c>
      <c r="O127" s="8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131</v>
      </c>
      <c r="AT127" s="228" t="s">
        <v>126</v>
      </c>
      <c r="AU127" s="228" t="s">
        <v>80</v>
      </c>
      <c r="AY127" s="16" t="s">
        <v>124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80</v>
      </c>
      <c r="BK127" s="229">
        <f>ROUND(I127*H127,2)</f>
        <v>0</v>
      </c>
      <c r="BL127" s="16" t="s">
        <v>131</v>
      </c>
      <c r="BM127" s="228" t="s">
        <v>505</v>
      </c>
    </row>
    <row r="128" spans="1:65" s="2" customFormat="1" ht="16.5" customHeight="1">
      <c r="A128" s="37"/>
      <c r="B128" s="38"/>
      <c r="C128" s="217" t="s">
        <v>72</v>
      </c>
      <c r="D128" s="217" t="s">
        <v>126</v>
      </c>
      <c r="E128" s="218" t="s">
        <v>633</v>
      </c>
      <c r="F128" s="219" t="s">
        <v>634</v>
      </c>
      <c r="G128" s="220" t="s">
        <v>283</v>
      </c>
      <c r="H128" s="221">
        <v>4.5</v>
      </c>
      <c r="I128" s="222"/>
      <c r="J128" s="223">
        <f>ROUND(I128*H128,2)</f>
        <v>0</v>
      </c>
      <c r="K128" s="219" t="s">
        <v>19</v>
      </c>
      <c r="L128" s="43"/>
      <c r="M128" s="224" t="s">
        <v>19</v>
      </c>
      <c r="N128" s="225" t="s">
        <v>43</v>
      </c>
      <c r="O128" s="83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131</v>
      </c>
      <c r="AT128" s="228" t="s">
        <v>126</v>
      </c>
      <c r="AU128" s="228" t="s">
        <v>80</v>
      </c>
      <c r="AY128" s="16" t="s">
        <v>124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80</v>
      </c>
      <c r="BK128" s="229">
        <f>ROUND(I128*H128,2)</f>
        <v>0</v>
      </c>
      <c r="BL128" s="16" t="s">
        <v>131</v>
      </c>
      <c r="BM128" s="228" t="s">
        <v>431</v>
      </c>
    </row>
    <row r="129" spans="1:65" s="2" customFormat="1" ht="16.5" customHeight="1">
      <c r="A129" s="37"/>
      <c r="B129" s="38"/>
      <c r="C129" s="217" t="s">
        <v>72</v>
      </c>
      <c r="D129" s="217" t="s">
        <v>126</v>
      </c>
      <c r="E129" s="218" t="s">
        <v>635</v>
      </c>
      <c r="F129" s="219" t="s">
        <v>636</v>
      </c>
      <c r="G129" s="220" t="s">
        <v>283</v>
      </c>
      <c r="H129" s="221">
        <v>530</v>
      </c>
      <c r="I129" s="222"/>
      <c r="J129" s="223">
        <f>ROUND(I129*H129,2)</f>
        <v>0</v>
      </c>
      <c r="K129" s="219" t="s">
        <v>19</v>
      </c>
      <c r="L129" s="43"/>
      <c r="M129" s="224" t="s">
        <v>19</v>
      </c>
      <c r="N129" s="225" t="s">
        <v>43</v>
      </c>
      <c r="O129" s="83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131</v>
      </c>
      <c r="AT129" s="228" t="s">
        <v>126</v>
      </c>
      <c r="AU129" s="228" t="s">
        <v>80</v>
      </c>
      <c r="AY129" s="16" t="s">
        <v>124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80</v>
      </c>
      <c r="BK129" s="229">
        <f>ROUND(I129*H129,2)</f>
        <v>0</v>
      </c>
      <c r="BL129" s="16" t="s">
        <v>131</v>
      </c>
      <c r="BM129" s="228" t="s">
        <v>537</v>
      </c>
    </row>
    <row r="130" spans="1:63" s="12" customFormat="1" ht="25.9" customHeight="1">
      <c r="A130" s="12"/>
      <c r="B130" s="201"/>
      <c r="C130" s="202"/>
      <c r="D130" s="203" t="s">
        <v>71</v>
      </c>
      <c r="E130" s="204" t="s">
        <v>637</v>
      </c>
      <c r="F130" s="204" t="s">
        <v>638</v>
      </c>
      <c r="G130" s="202"/>
      <c r="H130" s="202"/>
      <c r="I130" s="205"/>
      <c r="J130" s="206">
        <f>BK130</f>
        <v>0</v>
      </c>
      <c r="K130" s="202"/>
      <c r="L130" s="207"/>
      <c r="M130" s="208"/>
      <c r="N130" s="209"/>
      <c r="O130" s="209"/>
      <c r="P130" s="210">
        <f>SUM(P131:P140)</f>
        <v>0</v>
      </c>
      <c r="Q130" s="209"/>
      <c r="R130" s="210">
        <f>SUM(R131:R140)</f>
        <v>0</v>
      </c>
      <c r="S130" s="209"/>
      <c r="T130" s="211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80</v>
      </c>
      <c r="AT130" s="213" t="s">
        <v>71</v>
      </c>
      <c r="AU130" s="213" t="s">
        <v>72</v>
      </c>
      <c r="AY130" s="212" t="s">
        <v>124</v>
      </c>
      <c r="BK130" s="214">
        <f>SUM(BK131:BK140)</f>
        <v>0</v>
      </c>
    </row>
    <row r="131" spans="1:65" s="2" customFormat="1" ht="16.5" customHeight="1">
      <c r="A131" s="37"/>
      <c r="B131" s="38"/>
      <c r="C131" s="217" t="s">
        <v>72</v>
      </c>
      <c r="D131" s="217" t="s">
        <v>126</v>
      </c>
      <c r="E131" s="218" t="s">
        <v>639</v>
      </c>
      <c r="F131" s="219" t="s">
        <v>640</v>
      </c>
      <c r="G131" s="220" t="s">
        <v>565</v>
      </c>
      <c r="H131" s="221">
        <v>3</v>
      </c>
      <c r="I131" s="222"/>
      <c r="J131" s="223">
        <f>ROUND(I131*H131,2)</f>
        <v>0</v>
      </c>
      <c r="K131" s="219" t="s">
        <v>19</v>
      </c>
      <c r="L131" s="43"/>
      <c r="M131" s="224" t="s">
        <v>19</v>
      </c>
      <c r="N131" s="225" t="s">
        <v>43</v>
      </c>
      <c r="O131" s="8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131</v>
      </c>
      <c r="AT131" s="228" t="s">
        <v>126</v>
      </c>
      <c r="AU131" s="228" t="s">
        <v>80</v>
      </c>
      <c r="AY131" s="16" t="s">
        <v>124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80</v>
      </c>
      <c r="BK131" s="229">
        <f>ROUND(I131*H131,2)</f>
        <v>0</v>
      </c>
      <c r="BL131" s="16" t="s">
        <v>131</v>
      </c>
      <c r="BM131" s="228" t="s">
        <v>541</v>
      </c>
    </row>
    <row r="132" spans="1:65" s="2" customFormat="1" ht="16.5" customHeight="1">
      <c r="A132" s="37"/>
      <c r="B132" s="38"/>
      <c r="C132" s="217" t="s">
        <v>72</v>
      </c>
      <c r="D132" s="217" t="s">
        <v>126</v>
      </c>
      <c r="E132" s="218" t="s">
        <v>586</v>
      </c>
      <c r="F132" s="219" t="s">
        <v>587</v>
      </c>
      <c r="G132" s="220" t="s">
        <v>573</v>
      </c>
      <c r="H132" s="221">
        <v>39</v>
      </c>
      <c r="I132" s="222"/>
      <c r="J132" s="223">
        <f>ROUND(I132*H132,2)</f>
        <v>0</v>
      </c>
      <c r="K132" s="219" t="s">
        <v>19</v>
      </c>
      <c r="L132" s="43"/>
      <c r="M132" s="224" t="s">
        <v>19</v>
      </c>
      <c r="N132" s="225" t="s">
        <v>43</v>
      </c>
      <c r="O132" s="83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131</v>
      </c>
      <c r="AT132" s="228" t="s">
        <v>126</v>
      </c>
      <c r="AU132" s="228" t="s">
        <v>80</v>
      </c>
      <c r="AY132" s="16" t="s">
        <v>124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80</v>
      </c>
      <c r="BK132" s="229">
        <f>ROUND(I132*H132,2)</f>
        <v>0</v>
      </c>
      <c r="BL132" s="16" t="s">
        <v>131</v>
      </c>
      <c r="BM132" s="228" t="s">
        <v>437</v>
      </c>
    </row>
    <row r="133" spans="1:65" s="2" customFormat="1" ht="16.5" customHeight="1">
      <c r="A133" s="37"/>
      <c r="B133" s="38"/>
      <c r="C133" s="217" t="s">
        <v>72</v>
      </c>
      <c r="D133" s="217" t="s">
        <v>126</v>
      </c>
      <c r="E133" s="218" t="s">
        <v>588</v>
      </c>
      <c r="F133" s="219" t="s">
        <v>589</v>
      </c>
      <c r="G133" s="220" t="s">
        <v>283</v>
      </c>
      <c r="H133" s="221">
        <v>260</v>
      </c>
      <c r="I133" s="222"/>
      <c r="J133" s="223">
        <f>ROUND(I133*H133,2)</f>
        <v>0</v>
      </c>
      <c r="K133" s="219" t="s">
        <v>19</v>
      </c>
      <c r="L133" s="43"/>
      <c r="M133" s="224" t="s">
        <v>19</v>
      </c>
      <c r="N133" s="225" t="s">
        <v>43</v>
      </c>
      <c r="O133" s="83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131</v>
      </c>
      <c r="AT133" s="228" t="s">
        <v>126</v>
      </c>
      <c r="AU133" s="228" t="s">
        <v>80</v>
      </c>
      <c r="AY133" s="16" t="s">
        <v>124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80</v>
      </c>
      <c r="BK133" s="229">
        <f>ROUND(I133*H133,2)</f>
        <v>0</v>
      </c>
      <c r="BL133" s="16" t="s">
        <v>131</v>
      </c>
      <c r="BM133" s="228" t="s">
        <v>445</v>
      </c>
    </row>
    <row r="134" spans="1:65" s="2" customFormat="1" ht="16.5" customHeight="1">
      <c r="A134" s="37"/>
      <c r="B134" s="38"/>
      <c r="C134" s="217" t="s">
        <v>72</v>
      </c>
      <c r="D134" s="217" t="s">
        <v>126</v>
      </c>
      <c r="E134" s="218" t="s">
        <v>641</v>
      </c>
      <c r="F134" s="219" t="s">
        <v>642</v>
      </c>
      <c r="G134" s="220" t="s">
        <v>283</v>
      </c>
      <c r="H134" s="221">
        <v>480</v>
      </c>
      <c r="I134" s="222"/>
      <c r="J134" s="223">
        <f>ROUND(I134*H134,2)</f>
        <v>0</v>
      </c>
      <c r="K134" s="219" t="s">
        <v>19</v>
      </c>
      <c r="L134" s="43"/>
      <c r="M134" s="224" t="s">
        <v>19</v>
      </c>
      <c r="N134" s="225" t="s">
        <v>43</v>
      </c>
      <c r="O134" s="83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131</v>
      </c>
      <c r="AT134" s="228" t="s">
        <v>126</v>
      </c>
      <c r="AU134" s="228" t="s">
        <v>80</v>
      </c>
      <c r="AY134" s="16" t="s">
        <v>124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80</v>
      </c>
      <c r="BK134" s="229">
        <f>ROUND(I134*H134,2)</f>
        <v>0</v>
      </c>
      <c r="BL134" s="16" t="s">
        <v>131</v>
      </c>
      <c r="BM134" s="228" t="s">
        <v>453</v>
      </c>
    </row>
    <row r="135" spans="1:65" s="2" customFormat="1" ht="16.5" customHeight="1">
      <c r="A135" s="37"/>
      <c r="B135" s="38"/>
      <c r="C135" s="217" t="s">
        <v>72</v>
      </c>
      <c r="D135" s="217" t="s">
        <v>126</v>
      </c>
      <c r="E135" s="218" t="s">
        <v>598</v>
      </c>
      <c r="F135" s="219" t="s">
        <v>599</v>
      </c>
      <c r="G135" s="220" t="s">
        <v>283</v>
      </c>
      <c r="H135" s="221">
        <v>480</v>
      </c>
      <c r="I135" s="222"/>
      <c r="J135" s="223">
        <f>ROUND(I135*H135,2)</f>
        <v>0</v>
      </c>
      <c r="K135" s="219" t="s">
        <v>19</v>
      </c>
      <c r="L135" s="43"/>
      <c r="M135" s="224" t="s">
        <v>19</v>
      </c>
      <c r="N135" s="225" t="s">
        <v>43</v>
      </c>
      <c r="O135" s="8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131</v>
      </c>
      <c r="AT135" s="228" t="s">
        <v>126</v>
      </c>
      <c r="AU135" s="228" t="s">
        <v>80</v>
      </c>
      <c r="AY135" s="16" t="s">
        <v>124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80</v>
      </c>
      <c r="BK135" s="229">
        <f>ROUND(I135*H135,2)</f>
        <v>0</v>
      </c>
      <c r="BL135" s="16" t="s">
        <v>131</v>
      </c>
      <c r="BM135" s="228" t="s">
        <v>465</v>
      </c>
    </row>
    <row r="136" spans="1:65" s="2" customFormat="1" ht="16.5" customHeight="1">
      <c r="A136" s="37"/>
      <c r="B136" s="38"/>
      <c r="C136" s="217" t="s">
        <v>72</v>
      </c>
      <c r="D136" s="217" t="s">
        <v>126</v>
      </c>
      <c r="E136" s="218" t="s">
        <v>643</v>
      </c>
      <c r="F136" s="219" t="s">
        <v>644</v>
      </c>
      <c r="G136" s="220" t="s">
        <v>573</v>
      </c>
      <c r="H136" s="221">
        <v>20</v>
      </c>
      <c r="I136" s="222"/>
      <c r="J136" s="223">
        <f>ROUND(I136*H136,2)</f>
        <v>0</v>
      </c>
      <c r="K136" s="219" t="s">
        <v>19</v>
      </c>
      <c r="L136" s="43"/>
      <c r="M136" s="224" t="s">
        <v>19</v>
      </c>
      <c r="N136" s="225" t="s">
        <v>43</v>
      </c>
      <c r="O136" s="83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131</v>
      </c>
      <c r="AT136" s="228" t="s">
        <v>126</v>
      </c>
      <c r="AU136" s="228" t="s">
        <v>80</v>
      </c>
      <c r="AY136" s="16" t="s">
        <v>124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80</v>
      </c>
      <c r="BK136" s="229">
        <f>ROUND(I136*H136,2)</f>
        <v>0</v>
      </c>
      <c r="BL136" s="16" t="s">
        <v>131</v>
      </c>
      <c r="BM136" s="228" t="s">
        <v>483</v>
      </c>
    </row>
    <row r="137" spans="1:65" s="2" customFormat="1" ht="16.5" customHeight="1">
      <c r="A137" s="37"/>
      <c r="B137" s="38"/>
      <c r="C137" s="217" t="s">
        <v>72</v>
      </c>
      <c r="D137" s="217" t="s">
        <v>126</v>
      </c>
      <c r="E137" s="218" t="s">
        <v>645</v>
      </c>
      <c r="F137" s="219" t="s">
        <v>646</v>
      </c>
      <c r="G137" s="220" t="s">
        <v>283</v>
      </c>
      <c r="H137" s="221">
        <v>20</v>
      </c>
      <c r="I137" s="222"/>
      <c r="J137" s="223">
        <f>ROUND(I137*H137,2)</f>
        <v>0</v>
      </c>
      <c r="K137" s="219" t="s">
        <v>19</v>
      </c>
      <c r="L137" s="43"/>
      <c r="M137" s="224" t="s">
        <v>19</v>
      </c>
      <c r="N137" s="225" t="s">
        <v>43</v>
      </c>
      <c r="O137" s="8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131</v>
      </c>
      <c r="AT137" s="228" t="s">
        <v>126</v>
      </c>
      <c r="AU137" s="228" t="s">
        <v>80</v>
      </c>
      <c r="AY137" s="16" t="s">
        <v>124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80</v>
      </c>
      <c r="BK137" s="229">
        <f>ROUND(I137*H137,2)</f>
        <v>0</v>
      </c>
      <c r="BL137" s="16" t="s">
        <v>131</v>
      </c>
      <c r="BM137" s="228" t="s">
        <v>479</v>
      </c>
    </row>
    <row r="138" spans="1:65" s="2" customFormat="1" ht="16.5" customHeight="1">
      <c r="A138" s="37"/>
      <c r="B138" s="38"/>
      <c r="C138" s="217" t="s">
        <v>72</v>
      </c>
      <c r="D138" s="217" t="s">
        <v>126</v>
      </c>
      <c r="E138" s="218" t="s">
        <v>647</v>
      </c>
      <c r="F138" s="219" t="s">
        <v>648</v>
      </c>
      <c r="G138" s="220" t="s">
        <v>573</v>
      </c>
      <c r="H138" s="221">
        <v>24</v>
      </c>
      <c r="I138" s="222"/>
      <c r="J138" s="223">
        <f>ROUND(I138*H138,2)</f>
        <v>0</v>
      </c>
      <c r="K138" s="219" t="s">
        <v>19</v>
      </c>
      <c r="L138" s="43"/>
      <c r="M138" s="224" t="s">
        <v>19</v>
      </c>
      <c r="N138" s="225" t="s">
        <v>43</v>
      </c>
      <c r="O138" s="83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131</v>
      </c>
      <c r="AT138" s="228" t="s">
        <v>126</v>
      </c>
      <c r="AU138" s="228" t="s">
        <v>80</v>
      </c>
      <c r="AY138" s="16" t="s">
        <v>124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80</v>
      </c>
      <c r="BK138" s="229">
        <f>ROUND(I138*H138,2)</f>
        <v>0</v>
      </c>
      <c r="BL138" s="16" t="s">
        <v>131</v>
      </c>
      <c r="BM138" s="228" t="s">
        <v>520</v>
      </c>
    </row>
    <row r="139" spans="1:65" s="2" customFormat="1" ht="16.5" customHeight="1">
      <c r="A139" s="37"/>
      <c r="B139" s="38"/>
      <c r="C139" s="217" t="s">
        <v>72</v>
      </c>
      <c r="D139" s="217" t="s">
        <v>126</v>
      </c>
      <c r="E139" s="218" t="s">
        <v>602</v>
      </c>
      <c r="F139" s="219" t="s">
        <v>603</v>
      </c>
      <c r="G139" s="220" t="s">
        <v>565</v>
      </c>
      <c r="H139" s="221">
        <v>2</v>
      </c>
      <c r="I139" s="222"/>
      <c r="J139" s="223">
        <f>ROUND(I139*H139,2)</f>
        <v>0</v>
      </c>
      <c r="K139" s="219" t="s">
        <v>19</v>
      </c>
      <c r="L139" s="43"/>
      <c r="M139" s="224" t="s">
        <v>19</v>
      </c>
      <c r="N139" s="225" t="s">
        <v>43</v>
      </c>
      <c r="O139" s="83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131</v>
      </c>
      <c r="AT139" s="228" t="s">
        <v>126</v>
      </c>
      <c r="AU139" s="228" t="s">
        <v>80</v>
      </c>
      <c r="AY139" s="16" t="s">
        <v>124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80</v>
      </c>
      <c r="BK139" s="229">
        <f>ROUND(I139*H139,2)</f>
        <v>0</v>
      </c>
      <c r="BL139" s="16" t="s">
        <v>131</v>
      </c>
      <c r="BM139" s="228" t="s">
        <v>491</v>
      </c>
    </row>
    <row r="140" spans="1:65" s="2" customFormat="1" ht="16.5" customHeight="1">
      <c r="A140" s="37"/>
      <c r="B140" s="38"/>
      <c r="C140" s="217" t="s">
        <v>72</v>
      </c>
      <c r="D140" s="217" t="s">
        <v>126</v>
      </c>
      <c r="E140" s="218" t="s">
        <v>605</v>
      </c>
      <c r="F140" s="219" t="s">
        <v>606</v>
      </c>
      <c r="G140" s="220" t="s">
        <v>565</v>
      </c>
      <c r="H140" s="221">
        <v>4</v>
      </c>
      <c r="I140" s="222"/>
      <c r="J140" s="223">
        <f>ROUND(I140*H140,2)</f>
        <v>0</v>
      </c>
      <c r="K140" s="219" t="s">
        <v>19</v>
      </c>
      <c r="L140" s="43"/>
      <c r="M140" s="224" t="s">
        <v>19</v>
      </c>
      <c r="N140" s="225" t="s">
        <v>43</v>
      </c>
      <c r="O140" s="83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131</v>
      </c>
      <c r="AT140" s="228" t="s">
        <v>126</v>
      </c>
      <c r="AU140" s="228" t="s">
        <v>80</v>
      </c>
      <c r="AY140" s="16" t="s">
        <v>124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80</v>
      </c>
      <c r="BK140" s="229">
        <f>ROUND(I140*H140,2)</f>
        <v>0</v>
      </c>
      <c r="BL140" s="16" t="s">
        <v>131</v>
      </c>
      <c r="BM140" s="228" t="s">
        <v>649</v>
      </c>
    </row>
    <row r="141" spans="1:63" s="12" customFormat="1" ht="25.9" customHeight="1">
      <c r="A141" s="12"/>
      <c r="B141" s="201"/>
      <c r="C141" s="202"/>
      <c r="D141" s="203" t="s">
        <v>71</v>
      </c>
      <c r="E141" s="204" t="s">
        <v>650</v>
      </c>
      <c r="F141" s="204" t="s">
        <v>651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SUM(P142:P147)</f>
        <v>0</v>
      </c>
      <c r="Q141" s="209"/>
      <c r="R141" s="210">
        <f>SUM(R142:R147)</f>
        <v>0</v>
      </c>
      <c r="S141" s="209"/>
      <c r="T141" s="211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80</v>
      </c>
      <c r="AT141" s="213" t="s">
        <v>71</v>
      </c>
      <c r="AU141" s="213" t="s">
        <v>72</v>
      </c>
      <c r="AY141" s="212" t="s">
        <v>124</v>
      </c>
      <c r="BK141" s="214">
        <f>SUM(BK142:BK147)</f>
        <v>0</v>
      </c>
    </row>
    <row r="142" spans="1:65" s="2" customFormat="1" ht="16.5" customHeight="1">
      <c r="A142" s="37"/>
      <c r="B142" s="38"/>
      <c r="C142" s="217" t="s">
        <v>72</v>
      </c>
      <c r="D142" s="217" t="s">
        <v>126</v>
      </c>
      <c r="E142" s="218" t="s">
        <v>623</v>
      </c>
      <c r="F142" s="219" t="s">
        <v>587</v>
      </c>
      <c r="G142" s="220" t="s">
        <v>573</v>
      </c>
      <c r="H142" s="221">
        <v>39</v>
      </c>
      <c r="I142" s="222"/>
      <c r="J142" s="223">
        <f>ROUND(I142*H142,2)</f>
        <v>0</v>
      </c>
      <c r="K142" s="219" t="s">
        <v>19</v>
      </c>
      <c r="L142" s="43"/>
      <c r="M142" s="224" t="s">
        <v>19</v>
      </c>
      <c r="N142" s="225" t="s">
        <v>43</v>
      </c>
      <c r="O142" s="83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131</v>
      </c>
      <c r="AT142" s="228" t="s">
        <v>126</v>
      </c>
      <c r="AU142" s="228" t="s">
        <v>80</v>
      </c>
      <c r="AY142" s="16" t="s">
        <v>124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80</v>
      </c>
      <c r="BK142" s="229">
        <f>ROUND(I142*H142,2)</f>
        <v>0</v>
      </c>
      <c r="BL142" s="16" t="s">
        <v>131</v>
      </c>
      <c r="BM142" s="228" t="s">
        <v>652</v>
      </c>
    </row>
    <row r="143" spans="1:65" s="2" customFormat="1" ht="16.5" customHeight="1">
      <c r="A143" s="37"/>
      <c r="B143" s="38"/>
      <c r="C143" s="217" t="s">
        <v>72</v>
      </c>
      <c r="D143" s="217" t="s">
        <v>126</v>
      </c>
      <c r="E143" s="218" t="s">
        <v>624</v>
      </c>
      <c r="F143" s="219" t="s">
        <v>625</v>
      </c>
      <c r="G143" s="220" t="s">
        <v>283</v>
      </c>
      <c r="H143" s="221">
        <v>260</v>
      </c>
      <c r="I143" s="222"/>
      <c r="J143" s="223">
        <f>ROUND(I143*H143,2)</f>
        <v>0</v>
      </c>
      <c r="K143" s="219" t="s">
        <v>19</v>
      </c>
      <c r="L143" s="43"/>
      <c r="M143" s="224" t="s">
        <v>19</v>
      </c>
      <c r="N143" s="225" t="s">
        <v>43</v>
      </c>
      <c r="O143" s="83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131</v>
      </c>
      <c r="AT143" s="228" t="s">
        <v>126</v>
      </c>
      <c r="AU143" s="228" t="s">
        <v>80</v>
      </c>
      <c r="AY143" s="16" t="s">
        <v>124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80</v>
      </c>
      <c r="BK143" s="229">
        <f>ROUND(I143*H143,2)</f>
        <v>0</v>
      </c>
      <c r="BL143" s="16" t="s">
        <v>131</v>
      </c>
      <c r="BM143" s="228" t="s">
        <v>653</v>
      </c>
    </row>
    <row r="144" spans="1:65" s="2" customFormat="1" ht="16.5" customHeight="1">
      <c r="A144" s="37"/>
      <c r="B144" s="38"/>
      <c r="C144" s="217" t="s">
        <v>72</v>
      </c>
      <c r="D144" s="217" t="s">
        <v>126</v>
      </c>
      <c r="E144" s="218" t="s">
        <v>654</v>
      </c>
      <c r="F144" s="219" t="s">
        <v>655</v>
      </c>
      <c r="G144" s="220" t="s">
        <v>283</v>
      </c>
      <c r="H144" s="221">
        <v>480</v>
      </c>
      <c r="I144" s="222"/>
      <c r="J144" s="223">
        <f>ROUND(I144*H144,2)</f>
        <v>0</v>
      </c>
      <c r="K144" s="219" t="s">
        <v>19</v>
      </c>
      <c r="L144" s="43"/>
      <c r="M144" s="224" t="s">
        <v>19</v>
      </c>
      <c r="N144" s="225" t="s">
        <v>43</v>
      </c>
      <c r="O144" s="83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131</v>
      </c>
      <c r="AT144" s="228" t="s">
        <v>126</v>
      </c>
      <c r="AU144" s="228" t="s">
        <v>80</v>
      </c>
      <c r="AY144" s="16" t="s">
        <v>124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80</v>
      </c>
      <c r="BK144" s="229">
        <f>ROUND(I144*H144,2)</f>
        <v>0</v>
      </c>
      <c r="BL144" s="16" t="s">
        <v>131</v>
      </c>
      <c r="BM144" s="228" t="s">
        <v>656</v>
      </c>
    </row>
    <row r="145" spans="1:65" s="2" customFormat="1" ht="16.5" customHeight="1">
      <c r="A145" s="37"/>
      <c r="B145" s="38"/>
      <c r="C145" s="217" t="s">
        <v>72</v>
      </c>
      <c r="D145" s="217" t="s">
        <v>126</v>
      </c>
      <c r="E145" s="218" t="s">
        <v>635</v>
      </c>
      <c r="F145" s="219" t="s">
        <v>636</v>
      </c>
      <c r="G145" s="220" t="s">
        <v>283</v>
      </c>
      <c r="H145" s="221">
        <v>480</v>
      </c>
      <c r="I145" s="222"/>
      <c r="J145" s="223">
        <f>ROUND(I145*H145,2)</f>
        <v>0</v>
      </c>
      <c r="K145" s="219" t="s">
        <v>19</v>
      </c>
      <c r="L145" s="43"/>
      <c r="M145" s="224" t="s">
        <v>19</v>
      </c>
      <c r="N145" s="225" t="s">
        <v>43</v>
      </c>
      <c r="O145" s="83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131</v>
      </c>
      <c r="AT145" s="228" t="s">
        <v>126</v>
      </c>
      <c r="AU145" s="228" t="s">
        <v>80</v>
      </c>
      <c r="AY145" s="16" t="s">
        <v>124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80</v>
      </c>
      <c r="BK145" s="229">
        <f>ROUND(I145*H145,2)</f>
        <v>0</v>
      </c>
      <c r="BL145" s="16" t="s">
        <v>131</v>
      </c>
      <c r="BM145" s="228" t="s">
        <v>657</v>
      </c>
    </row>
    <row r="146" spans="1:65" s="2" customFormat="1" ht="16.5" customHeight="1">
      <c r="A146" s="37"/>
      <c r="B146" s="38"/>
      <c r="C146" s="217" t="s">
        <v>72</v>
      </c>
      <c r="D146" s="217" t="s">
        <v>126</v>
      </c>
      <c r="E146" s="218" t="s">
        <v>658</v>
      </c>
      <c r="F146" s="219" t="s">
        <v>659</v>
      </c>
      <c r="G146" s="220" t="s">
        <v>573</v>
      </c>
      <c r="H146" s="221">
        <v>20</v>
      </c>
      <c r="I146" s="222"/>
      <c r="J146" s="223">
        <f>ROUND(I146*H146,2)</f>
        <v>0</v>
      </c>
      <c r="K146" s="219" t="s">
        <v>19</v>
      </c>
      <c r="L146" s="43"/>
      <c r="M146" s="224" t="s">
        <v>19</v>
      </c>
      <c r="N146" s="225" t="s">
        <v>43</v>
      </c>
      <c r="O146" s="83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131</v>
      </c>
      <c r="AT146" s="228" t="s">
        <v>126</v>
      </c>
      <c r="AU146" s="228" t="s">
        <v>80</v>
      </c>
      <c r="AY146" s="16" t="s">
        <v>124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80</v>
      </c>
      <c r="BK146" s="229">
        <f>ROUND(I146*H146,2)</f>
        <v>0</v>
      </c>
      <c r="BL146" s="16" t="s">
        <v>131</v>
      </c>
      <c r="BM146" s="228" t="s">
        <v>660</v>
      </c>
    </row>
    <row r="147" spans="1:65" s="2" customFormat="1" ht="16.5" customHeight="1">
      <c r="A147" s="37"/>
      <c r="B147" s="38"/>
      <c r="C147" s="217" t="s">
        <v>72</v>
      </c>
      <c r="D147" s="217" t="s">
        <v>126</v>
      </c>
      <c r="E147" s="218" t="s">
        <v>661</v>
      </c>
      <c r="F147" s="219" t="s">
        <v>662</v>
      </c>
      <c r="G147" s="220" t="s">
        <v>283</v>
      </c>
      <c r="H147" s="221">
        <v>20</v>
      </c>
      <c r="I147" s="222"/>
      <c r="J147" s="223">
        <f>ROUND(I147*H147,2)</f>
        <v>0</v>
      </c>
      <c r="K147" s="219" t="s">
        <v>19</v>
      </c>
      <c r="L147" s="43"/>
      <c r="M147" s="224" t="s">
        <v>19</v>
      </c>
      <c r="N147" s="225" t="s">
        <v>43</v>
      </c>
      <c r="O147" s="83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131</v>
      </c>
      <c r="AT147" s="228" t="s">
        <v>126</v>
      </c>
      <c r="AU147" s="228" t="s">
        <v>80</v>
      </c>
      <c r="AY147" s="16" t="s">
        <v>124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80</v>
      </c>
      <c r="BK147" s="229">
        <f>ROUND(I147*H147,2)</f>
        <v>0</v>
      </c>
      <c r="BL147" s="16" t="s">
        <v>131</v>
      </c>
      <c r="BM147" s="228" t="s">
        <v>663</v>
      </c>
    </row>
    <row r="148" spans="1:63" s="12" customFormat="1" ht="25.9" customHeight="1">
      <c r="A148" s="12"/>
      <c r="B148" s="201"/>
      <c r="C148" s="202"/>
      <c r="D148" s="203" t="s">
        <v>71</v>
      </c>
      <c r="E148" s="204" t="s">
        <v>664</v>
      </c>
      <c r="F148" s="204" t="s">
        <v>665</v>
      </c>
      <c r="G148" s="202"/>
      <c r="H148" s="202"/>
      <c r="I148" s="205"/>
      <c r="J148" s="206">
        <f>BK148</f>
        <v>0</v>
      </c>
      <c r="K148" s="202"/>
      <c r="L148" s="207"/>
      <c r="M148" s="208"/>
      <c r="N148" s="209"/>
      <c r="O148" s="209"/>
      <c r="P148" s="210">
        <f>SUM(P149:P159)</f>
        <v>0</v>
      </c>
      <c r="Q148" s="209"/>
      <c r="R148" s="210">
        <f>SUM(R149:R159)</f>
        <v>0</v>
      </c>
      <c r="S148" s="209"/>
      <c r="T148" s="211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80</v>
      </c>
      <c r="AT148" s="213" t="s">
        <v>71</v>
      </c>
      <c r="AU148" s="213" t="s">
        <v>72</v>
      </c>
      <c r="AY148" s="212" t="s">
        <v>124</v>
      </c>
      <c r="BK148" s="214">
        <f>SUM(BK149:BK159)</f>
        <v>0</v>
      </c>
    </row>
    <row r="149" spans="1:65" s="2" customFormat="1" ht="16.5" customHeight="1">
      <c r="A149" s="37"/>
      <c r="B149" s="38"/>
      <c r="C149" s="217" t="s">
        <v>72</v>
      </c>
      <c r="D149" s="217" t="s">
        <v>126</v>
      </c>
      <c r="E149" s="218" t="s">
        <v>586</v>
      </c>
      <c r="F149" s="219" t="s">
        <v>587</v>
      </c>
      <c r="G149" s="220" t="s">
        <v>573</v>
      </c>
      <c r="H149" s="221">
        <v>6</v>
      </c>
      <c r="I149" s="222"/>
      <c r="J149" s="223">
        <f>ROUND(I149*H149,2)</f>
        <v>0</v>
      </c>
      <c r="K149" s="219" t="s">
        <v>19</v>
      </c>
      <c r="L149" s="43"/>
      <c r="M149" s="224" t="s">
        <v>19</v>
      </c>
      <c r="N149" s="225" t="s">
        <v>43</v>
      </c>
      <c r="O149" s="83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131</v>
      </c>
      <c r="AT149" s="228" t="s">
        <v>126</v>
      </c>
      <c r="AU149" s="228" t="s">
        <v>80</v>
      </c>
      <c r="AY149" s="16" t="s">
        <v>124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80</v>
      </c>
      <c r="BK149" s="229">
        <f>ROUND(I149*H149,2)</f>
        <v>0</v>
      </c>
      <c r="BL149" s="16" t="s">
        <v>131</v>
      </c>
      <c r="BM149" s="228" t="s">
        <v>666</v>
      </c>
    </row>
    <row r="150" spans="1:65" s="2" customFormat="1" ht="16.5" customHeight="1">
      <c r="A150" s="37"/>
      <c r="B150" s="38"/>
      <c r="C150" s="217" t="s">
        <v>72</v>
      </c>
      <c r="D150" s="217" t="s">
        <v>126</v>
      </c>
      <c r="E150" s="218" t="s">
        <v>588</v>
      </c>
      <c r="F150" s="219" t="s">
        <v>589</v>
      </c>
      <c r="G150" s="220" t="s">
        <v>283</v>
      </c>
      <c r="H150" s="221">
        <v>35</v>
      </c>
      <c r="I150" s="222"/>
      <c r="J150" s="223">
        <f>ROUND(I150*H150,2)</f>
        <v>0</v>
      </c>
      <c r="K150" s="219" t="s">
        <v>19</v>
      </c>
      <c r="L150" s="43"/>
      <c r="M150" s="224" t="s">
        <v>19</v>
      </c>
      <c r="N150" s="225" t="s">
        <v>43</v>
      </c>
      <c r="O150" s="83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131</v>
      </c>
      <c r="AT150" s="228" t="s">
        <v>126</v>
      </c>
      <c r="AU150" s="228" t="s">
        <v>80</v>
      </c>
      <c r="AY150" s="16" t="s">
        <v>124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80</v>
      </c>
      <c r="BK150" s="229">
        <f>ROUND(I150*H150,2)</f>
        <v>0</v>
      </c>
      <c r="BL150" s="16" t="s">
        <v>131</v>
      </c>
      <c r="BM150" s="228" t="s">
        <v>667</v>
      </c>
    </row>
    <row r="151" spans="1:65" s="2" customFormat="1" ht="16.5" customHeight="1">
      <c r="A151" s="37"/>
      <c r="B151" s="38"/>
      <c r="C151" s="217" t="s">
        <v>72</v>
      </c>
      <c r="D151" s="217" t="s">
        <v>126</v>
      </c>
      <c r="E151" s="218" t="s">
        <v>668</v>
      </c>
      <c r="F151" s="219" t="s">
        <v>669</v>
      </c>
      <c r="G151" s="220" t="s">
        <v>283</v>
      </c>
      <c r="H151" s="221">
        <v>140</v>
      </c>
      <c r="I151" s="222"/>
      <c r="J151" s="223">
        <f>ROUND(I151*H151,2)</f>
        <v>0</v>
      </c>
      <c r="K151" s="219" t="s">
        <v>19</v>
      </c>
      <c r="L151" s="43"/>
      <c r="M151" s="224" t="s">
        <v>19</v>
      </c>
      <c r="N151" s="225" t="s">
        <v>43</v>
      </c>
      <c r="O151" s="83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131</v>
      </c>
      <c r="AT151" s="228" t="s">
        <v>126</v>
      </c>
      <c r="AU151" s="228" t="s">
        <v>80</v>
      </c>
      <c r="AY151" s="16" t="s">
        <v>124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80</v>
      </c>
      <c r="BK151" s="229">
        <f>ROUND(I151*H151,2)</f>
        <v>0</v>
      </c>
      <c r="BL151" s="16" t="s">
        <v>131</v>
      </c>
      <c r="BM151" s="228" t="s">
        <v>670</v>
      </c>
    </row>
    <row r="152" spans="1:65" s="2" customFormat="1" ht="16.5" customHeight="1">
      <c r="A152" s="37"/>
      <c r="B152" s="38"/>
      <c r="C152" s="217" t="s">
        <v>72</v>
      </c>
      <c r="D152" s="217" t="s">
        <v>126</v>
      </c>
      <c r="E152" s="218" t="s">
        <v>671</v>
      </c>
      <c r="F152" s="219" t="s">
        <v>672</v>
      </c>
      <c r="G152" s="220" t="s">
        <v>283</v>
      </c>
      <c r="H152" s="221">
        <v>140</v>
      </c>
      <c r="I152" s="222"/>
      <c r="J152" s="223">
        <f>ROUND(I152*H152,2)</f>
        <v>0</v>
      </c>
      <c r="K152" s="219" t="s">
        <v>19</v>
      </c>
      <c r="L152" s="43"/>
      <c r="M152" s="224" t="s">
        <v>19</v>
      </c>
      <c r="N152" s="225" t="s">
        <v>43</v>
      </c>
      <c r="O152" s="83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131</v>
      </c>
      <c r="AT152" s="228" t="s">
        <v>126</v>
      </c>
      <c r="AU152" s="228" t="s">
        <v>80</v>
      </c>
      <c r="AY152" s="16" t="s">
        <v>124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80</v>
      </c>
      <c r="BK152" s="229">
        <f>ROUND(I152*H152,2)</f>
        <v>0</v>
      </c>
      <c r="BL152" s="16" t="s">
        <v>131</v>
      </c>
      <c r="BM152" s="228" t="s">
        <v>673</v>
      </c>
    </row>
    <row r="153" spans="1:65" s="2" customFormat="1" ht="16.5" customHeight="1">
      <c r="A153" s="37"/>
      <c r="B153" s="38"/>
      <c r="C153" s="217" t="s">
        <v>72</v>
      </c>
      <c r="D153" s="217" t="s">
        <v>126</v>
      </c>
      <c r="E153" s="218" t="s">
        <v>598</v>
      </c>
      <c r="F153" s="219" t="s">
        <v>599</v>
      </c>
      <c r="G153" s="220" t="s">
        <v>283</v>
      </c>
      <c r="H153" s="221">
        <v>140</v>
      </c>
      <c r="I153" s="222"/>
      <c r="J153" s="223">
        <f>ROUND(I153*H153,2)</f>
        <v>0</v>
      </c>
      <c r="K153" s="219" t="s">
        <v>19</v>
      </c>
      <c r="L153" s="43"/>
      <c r="M153" s="224" t="s">
        <v>19</v>
      </c>
      <c r="N153" s="225" t="s">
        <v>43</v>
      </c>
      <c r="O153" s="83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131</v>
      </c>
      <c r="AT153" s="228" t="s">
        <v>126</v>
      </c>
      <c r="AU153" s="228" t="s">
        <v>80</v>
      </c>
      <c r="AY153" s="16" t="s">
        <v>124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80</v>
      </c>
      <c r="BK153" s="229">
        <f>ROUND(I153*H153,2)</f>
        <v>0</v>
      </c>
      <c r="BL153" s="16" t="s">
        <v>131</v>
      </c>
      <c r="BM153" s="228" t="s">
        <v>674</v>
      </c>
    </row>
    <row r="154" spans="1:65" s="2" customFormat="1" ht="16.5" customHeight="1">
      <c r="A154" s="37"/>
      <c r="B154" s="38"/>
      <c r="C154" s="217" t="s">
        <v>72</v>
      </c>
      <c r="D154" s="217" t="s">
        <v>126</v>
      </c>
      <c r="E154" s="218" t="s">
        <v>675</v>
      </c>
      <c r="F154" s="219" t="s">
        <v>676</v>
      </c>
      <c r="G154" s="220" t="s">
        <v>573</v>
      </c>
      <c r="H154" s="221">
        <v>3</v>
      </c>
      <c r="I154" s="222"/>
      <c r="J154" s="223">
        <f>ROUND(I154*H154,2)</f>
        <v>0</v>
      </c>
      <c r="K154" s="219" t="s">
        <v>19</v>
      </c>
      <c r="L154" s="43"/>
      <c r="M154" s="224" t="s">
        <v>19</v>
      </c>
      <c r="N154" s="225" t="s">
        <v>43</v>
      </c>
      <c r="O154" s="83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131</v>
      </c>
      <c r="AT154" s="228" t="s">
        <v>126</v>
      </c>
      <c r="AU154" s="228" t="s">
        <v>80</v>
      </c>
      <c r="AY154" s="16" t="s">
        <v>124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80</v>
      </c>
      <c r="BK154" s="229">
        <f>ROUND(I154*H154,2)</f>
        <v>0</v>
      </c>
      <c r="BL154" s="16" t="s">
        <v>131</v>
      </c>
      <c r="BM154" s="228" t="s">
        <v>677</v>
      </c>
    </row>
    <row r="155" spans="1:65" s="2" customFormat="1" ht="16.5" customHeight="1">
      <c r="A155" s="37"/>
      <c r="B155" s="38"/>
      <c r="C155" s="217" t="s">
        <v>72</v>
      </c>
      <c r="D155" s="217" t="s">
        <v>126</v>
      </c>
      <c r="E155" s="218" t="s">
        <v>678</v>
      </c>
      <c r="F155" s="219" t="s">
        <v>679</v>
      </c>
      <c r="G155" s="220" t="s">
        <v>283</v>
      </c>
      <c r="H155" s="221">
        <v>3</v>
      </c>
      <c r="I155" s="222"/>
      <c r="J155" s="223">
        <f>ROUND(I155*H155,2)</f>
        <v>0</v>
      </c>
      <c r="K155" s="219" t="s">
        <v>19</v>
      </c>
      <c r="L155" s="43"/>
      <c r="M155" s="224" t="s">
        <v>19</v>
      </c>
      <c r="N155" s="225" t="s">
        <v>43</v>
      </c>
      <c r="O155" s="83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131</v>
      </c>
      <c r="AT155" s="228" t="s">
        <v>126</v>
      </c>
      <c r="AU155" s="228" t="s">
        <v>80</v>
      </c>
      <c r="AY155" s="16" t="s">
        <v>124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80</v>
      </c>
      <c r="BK155" s="229">
        <f>ROUND(I155*H155,2)</f>
        <v>0</v>
      </c>
      <c r="BL155" s="16" t="s">
        <v>131</v>
      </c>
      <c r="BM155" s="228" t="s">
        <v>680</v>
      </c>
    </row>
    <row r="156" spans="1:65" s="2" customFormat="1" ht="16.5" customHeight="1">
      <c r="A156" s="37"/>
      <c r="B156" s="38"/>
      <c r="C156" s="217" t="s">
        <v>72</v>
      </c>
      <c r="D156" s="217" t="s">
        <v>126</v>
      </c>
      <c r="E156" s="218" t="s">
        <v>600</v>
      </c>
      <c r="F156" s="219" t="s">
        <v>601</v>
      </c>
      <c r="G156" s="220" t="s">
        <v>573</v>
      </c>
      <c r="H156" s="221">
        <v>6</v>
      </c>
      <c r="I156" s="222"/>
      <c r="J156" s="223">
        <f>ROUND(I156*H156,2)</f>
        <v>0</v>
      </c>
      <c r="K156" s="219" t="s">
        <v>19</v>
      </c>
      <c r="L156" s="43"/>
      <c r="M156" s="224" t="s">
        <v>19</v>
      </c>
      <c r="N156" s="225" t="s">
        <v>43</v>
      </c>
      <c r="O156" s="83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131</v>
      </c>
      <c r="AT156" s="228" t="s">
        <v>126</v>
      </c>
      <c r="AU156" s="228" t="s">
        <v>80</v>
      </c>
      <c r="AY156" s="16" t="s">
        <v>124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80</v>
      </c>
      <c r="BK156" s="229">
        <f>ROUND(I156*H156,2)</f>
        <v>0</v>
      </c>
      <c r="BL156" s="16" t="s">
        <v>131</v>
      </c>
      <c r="BM156" s="228" t="s">
        <v>681</v>
      </c>
    </row>
    <row r="157" spans="1:65" s="2" customFormat="1" ht="16.5" customHeight="1">
      <c r="A157" s="37"/>
      <c r="B157" s="38"/>
      <c r="C157" s="217" t="s">
        <v>72</v>
      </c>
      <c r="D157" s="217" t="s">
        <v>126</v>
      </c>
      <c r="E157" s="218" t="s">
        <v>647</v>
      </c>
      <c r="F157" s="219" t="s">
        <v>648</v>
      </c>
      <c r="G157" s="220" t="s">
        <v>573</v>
      </c>
      <c r="H157" s="221">
        <v>6</v>
      </c>
      <c r="I157" s="222"/>
      <c r="J157" s="223">
        <f>ROUND(I157*H157,2)</f>
        <v>0</v>
      </c>
      <c r="K157" s="219" t="s">
        <v>19</v>
      </c>
      <c r="L157" s="43"/>
      <c r="M157" s="224" t="s">
        <v>19</v>
      </c>
      <c r="N157" s="225" t="s">
        <v>43</v>
      </c>
      <c r="O157" s="83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131</v>
      </c>
      <c r="AT157" s="228" t="s">
        <v>126</v>
      </c>
      <c r="AU157" s="228" t="s">
        <v>80</v>
      </c>
      <c r="AY157" s="16" t="s">
        <v>124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80</v>
      </c>
      <c r="BK157" s="229">
        <f>ROUND(I157*H157,2)</f>
        <v>0</v>
      </c>
      <c r="BL157" s="16" t="s">
        <v>131</v>
      </c>
      <c r="BM157" s="228" t="s">
        <v>682</v>
      </c>
    </row>
    <row r="158" spans="1:65" s="2" customFormat="1" ht="16.5" customHeight="1">
      <c r="A158" s="37"/>
      <c r="B158" s="38"/>
      <c r="C158" s="217" t="s">
        <v>72</v>
      </c>
      <c r="D158" s="217" t="s">
        <v>126</v>
      </c>
      <c r="E158" s="218" t="s">
        <v>602</v>
      </c>
      <c r="F158" s="219" t="s">
        <v>603</v>
      </c>
      <c r="G158" s="220" t="s">
        <v>565</v>
      </c>
      <c r="H158" s="221">
        <v>1</v>
      </c>
      <c r="I158" s="222"/>
      <c r="J158" s="223">
        <f>ROUND(I158*H158,2)</f>
        <v>0</v>
      </c>
      <c r="K158" s="219" t="s">
        <v>19</v>
      </c>
      <c r="L158" s="43"/>
      <c r="M158" s="224" t="s">
        <v>19</v>
      </c>
      <c r="N158" s="225" t="s">
        <v>43</v>
      </c>
      <c r="O158" s="83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131</v>
      </c>
      <c r="AT158" s="228" t="s">
        <v>126</v>
      </c>
      <c r="AU158" s="228" t="s">
        <v>80</v>
      </c>
      <c r="AY158" s="16" t="s">
        <v>124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80</v>
      </c>
      <c r="BK158" s="229">
        <f>ROUND(I158*H158,2)</f>
        <v>0</v>
      </c>
      <c r="BL158" s="16" t="s">
        <v>131</v>
      </c>
      <c r="BM158" s="228" t="s">
        <v>683</v>
      </c>
    </row>
    <row r="159" spans="1:65" s="2" customFormat="1" ht="16.5" customHeight="1">
      <c r="A159" s="37"/>
      <c r="B159" s="38"/>
      <c r="C159" s="217" t="s">
        <v>72</v>
      </c>
      <c r="D159" s="217" t="s">
        <v>126</v>
      </c>
      <c r="E159" s="218" t="s">
        <v>605</v>
      </c>
      <c r="F159" s="219" t="s">
        <v>606</v>
      </c>
      <c r="G159" s="220" t="s">
        <v>565</v>
      </c>
      <c r="H159" s="221">
        <v>2</v>
      </c>
      <c r="I159" s="222"/>
      <c r="J159" s="223">
        <f>ROUND(I159*H159,2)</f>
        <v>0</v>
      </c>
      <c r="K159" s="219" t="s">
        <v>19</v>
      </c>
      <c r="L159" s="43"/>
      <c r="M159" s="224" t="s">
        <v>19</v>
      </c>
      <c r="N159" s="225" t="s">
        <v>43</v>
      </c>
      <c r="O159" s="83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131</v>
      </c>
      <c r="AT159" s="228" t="s">
        <v>126</v>
      </c>
      <c r="AU159" s="228" t="s">
        <v>80</v>
      </c>
      <c r="AY159" s="16" t="s">
        <v>124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80</v>
      </c>
      <c r="BK159" s="229">
        <f>ROUND(I159*H159,2)</f>
        <v>0</v>
      </c>
      <c r="BL159" s="16" t="s">
        <v>131</v>
      </c>
      <c r="BM159" s="228" t="s">
        <v>684</v>
      </c>
    </row>
    <row r="160" spans="1:63" s="12" customFormat="1" ht="25.9" customHeight="1">
      <c r="A160" s="12"/>
      <c r="B160" s="201"/>
      <c r="C160" s="202"/>
      <c r="D160" s="203" t="s">
        <v>71</v>
      </c>
      <c r="E160" s="204" t="s">
        <v>685</v>
      </c>
      <c r="F160" s="204" t="s">
        <v>686</v>
      </c>
      <c r="G160" s="202"/>
      <c r="H160" s="202"/>
      <c r="I160" s="205"/>
      <c r="J160" s="206">
        <f>BK160</f>
        <v>0</v>
      </c>
      <c r="K160" s="202"/>
      <c r="L160" s="207"/>
      <c r="M160" s="208"/>
      <c r="N160" s="209"/>
      <c r="O160" s="209"/>
      <c r="P160" s="210">
        <f>SUM(P161:P167)</f>
        <v>0</v>
      </c>
      <c r="Q160" s="209"/>
      <c r="R160" s="210">
        <f>SUM(R161:R167)</f>
        <v>0</v>
      </c>
      <c r="S160" s="209"/>
      <c r="T160" s="211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2" t="s">
        <v>80</v>
      </c>
      <c r="AT160" s="213" t="s">
        <v>71</v>
      </c>
      <c r="AU160" s="213" t="s">
        <v>72</v>
      </c>
      <c r="AY160" s="212" t="s">
        <v>124</v>
      </c>
      <c r="BK160" s="214">
        <f>SUM(BK161:BK167)</f>
        <v>0</v>
      </c>
    </row>
    <row r="161" spans="1:65" s="2" customFormat="1" ht="16.5" customHeight="1">
      <c r="A161" s="37"/>
      <c r="B161" s="38"/>
      <c r="C161" s="217" t="s">
        <v>72</v>
      </c>
      <c r="D161" s="217" t="s">
        <v>126</v>
      </c>
      <c r="E161" s="218" t="s">
        <v>623</v>
      </c>
      <c r="F161" s="219" t="s">
        <v>587</v>
      </c>
      <c r="G161" s="220" t="s">
        <v>573</v>
      </c>
      <c r="H161" s="221">
        <v>6</v>
      </c>
      <c r="I161" s="222"/>
      <c r="J161" s="223">
        <f>ROUND(I161*H161,2)</f>
        <v>0</v>
      </c>
      <c r="K161" s="219" t="s">
        <v>19</v>
      </c>
      <c r="L161" s="43"/>
      <c r="M161" s="224" t="s">
        <v>19</v>
      </c>
      <c r="N161" s="225" t="s">
        <v>43</v>
      </c>
      <c r="O161" s="83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131</v>
      </c>
      <c r="AT161" s="228" t="s">
        <v>126</v>
      </c>
      <c r="AU161" s="228" t="s">
        <v>80</v>
      </c>
      <c r="AY161" s="16" t="s">
        <v>124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80</v>
      </c>
      <c r="BK161" s="229">
        <f>ROUND(I161*H161,2)</f>
        <v>0</v>
      </c>
      <c r="BL161" s="16" t="s">
        <v>131</v>
      </c>
      <c r="BM161" s="228" t="s">
        <v>687</v>
      </c>
    </row>
    <row r="162" spans="1:65" s="2" customFormat="1" ht="16.5" customHeight="1">
      <c r="A162" s="37"/>
      <c r="B162" s="38"/>
      <c r="C162" s="217" t="s">
        <v>72</v>
      </c>
      <c r="D162" s="217" t="s">
        <v>126</v>
      </c>
      <c r="E162" s="218" t="s">
        <v>624</v>
      </c>
      <c r="F162" s="219" t="s">
        <v>625</v>
      </c>
      <c r="G162" s="220" t="s">
        <v>283</v>
      </c>
      <c r="H162" s="221">
        <v>35</v>
      </c>
      <c r="I162" s="222"/>
      <c r="J162" s="223">
        <f>ROUND(I162*H162,2)</f>
        <v>0</v>
      </c>
      <c r="K162" s="219" t="s">
        <v>19</v>
      </c>
      <c r="L162" s="43"/>
      <c r="M162" s="224" t="s">
        <v>19</v>
      </c>
      <c r="N162" s="225" t="s">
        <v>43</v>
      </c>
      <c r="O162" s="83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131</v>
      </c>
      <c r="AT162" s="228" t="s">
        <v>126</v>
      </c>
      <c r="AU162" s="228" t="s">
        <v>80</v>
      </c>
      <c r="AY162" s="16" t="s">
        <v>124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80</v>
      </c>
      <c r="BK162" s="229">
        <f>ROUND(I162*H162,2)</f>
        <v>0</v>
      </c>
      <c r="BL162" s="16" t="s">
        <v>131</v>
      </c>
      <c r="BM162" s="228" t="s">
        <v>688</v>
      </c>
    </row>
    <row r="163" spans="1:65" s="2" customFormat="1" ht="16.5" customHeight="1">
      <c r="A163" s="37"/>
      <c r="B163" s="38"/>
      <c r="C163" s="217" t="s">
        <v>72</v>
      </c>
      <c r="D163" s="217" t="s">
        <v>126</v>
      </c>
      <c r="E163" s="218" t="s">
        <v>631</v>
      </c>
      <c r="F163" s="219" t="s">
        <v>632</v>
      </c>
      <c r="G163" s="220" t="s">
        <v>283</v>
      </c>
      <c r="H163" s="221">
        <v>140</v>
      </c>
      <c r="I163" s="222"/>
      <c r="J163" s="223">
        <f>ROUND(I163*H163,2)</f>
        <v>0</v>
      </c>
      <c r="K163" s="219" t="s">
        <v>19</v>
      </c>
      <c r="L163" s="43"/>
      <c r="M163" s="224" t="s">
        <v>19</v>
      </c>
      <c r="N163" s="225" t="s">
        <v>43</v>
      </c>
      <c r="O163" s="83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131</v>
      </c>
      <c r="AT163" s="228" t="s">
        <v>126</v>
      </c>
      <c r="AU163" s="228" t="s">
        <v>80</v>
      </c>
      <c r="AY163" s="16" t="s">
        <v>124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80</v>
      </c>
      <c r="BK163" s="229">
        <f>ROUND(I163*H163,2)</f>
        <v>0</v>
      </c>
      <c r="BL163" s="16" t="s">
        <v>131</v>
      </c>
      <c r="BM163" s="228" t="s">
        <v>689</v>
      </c>
    </row>
    <row r="164" spans="1:65" s="2" customFormat="1" ht="16.5" customHeight="1">
      <c r="A164" s="37"/>
      <c r="B164" s="38"/>
      <c r="C164" s="217" t="s">
        <v>72</v>
      </c>
      <c r="D164" s="217" t="s">
        <v>126</v>
      </c>
      <c r="E164" s="218" t="s">
        <v>690</v>
      </c>
      <c r="F164" s="219" t="s">
        <v>691</v>
      </c>
      <c r="G164" s="220" t="s">
        <v>283</v>
      </c>
      <c r="H164" s="221">
        <v>140</v>
      </c>
      <c r="I164" s="222"/>
      <c r="J164" s="223">
        <f>ROUND(I164*H164,2)</f>
        <v>0</v>
      </c>
      <c r="K164" s="219" t="s">
        <v>19</v>
      </c>
      <c r="L164" s="43"/>
      <c r="M164" s="224" t="s">
        <v>19</v>
      </c>
      <c r="N164" s="225" t="s">
        <v>43</v>
      </c>
      <c r="O164" s="83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131</v>
      </c>
      <c r="AT164" s="228" t="s">
        <v>126</v>
      </c>
      <c r="AU164" s="228" t="s">
        <v>80</v>
      </c>
      <c r="AY164" s="16" t="s">
        <v>124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80</v>
      </c>
      <c r="BK164" s="229">
        <f>ROUND(I164*H164,2)</f>
        <v>0</v>
      </c>
      <c r="BL164" s="16" t="s">
        <v>131</v>
      </c>
      <c r="BM164" s="228" t="s">
        <v>692</v>
      </c>
    </row>
    <row r="165" spans="1:65" s="2" customFormat="1" ht="16.5" customHeight="1">
      <c r="A165" s="37"/>
      <c r="B165" s="38"/>
      <c r="C165" s="217" t="s">
        <v>72</v>
      </c>
      <c r="D165" s="217" t="s">
        <v>126</v>
      </c>
      <c r="E165" s="218" t="s">
        <v>635</v>
      </c>
      <c r="F165" s="219" t="s">
        <v>636</v>
      </c>
      <c r="G165" s="220" t="s">
        <v>283</v>
      </c>
      <c r="H165" s="221">
        <v>140</v>
      </c>
      <c r="I165" s="222"/>
      <c r="J165" s="223">
        <f>ROUND(I165*H165,2)</f>
        <v>0</v>
      </c>
      <c r="K165" s="219" t="s">
        <v>19</v>
      </c>
      <c r="L165" s="43"/>
      <c r="M165" s="224" t="s">
        <v>19</v>
      </c>
      <c r="N165" s="225" t="s">
        <v>43</v>
      </c>
      <c r="O165" s="83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131</v>
      </c>
      <c r="AT165" s="228" t="s">
        <v>126</v>
      </c>
      <c r="AU165" s="228" t="s">
        <v>80</v>
      </c>
      <c r="AY165" s="16" t="s">
        <v>124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80</v>
      </c>
      <c r="BK165" s="229">
        <f>ROUND(I165*H165,2)</f>
        <v>0</v>
      </c>
      <c r="BL165" s="16" t="s">
        <v>131</v>
      </c>
      <c r="BM165" s="228" t="s">
        <v>693</v>
      </c>
    </row>
    <row r="166" spans="1:65" s="2" customFormat="1" ht="16.5" customHeight="1">
      <c r="A166" s="37"/>
      <c r="B166" s="38"/>
      <c r="C166" s="217" t="s">
        <v>72</v>
      </c>
      <c r="D166" s="217" t="s">
        <v>126</v>
      </c>
      <c r="E166" s="218" t="s">
        <v>694</v>
      </c>
      <c r="F166" s="219" t="s">
        <v>695</v>
      </c>
      <c r="G166" s="220" t="s">
        <v>573</v>
      </c>
      <c r="H166" s="221">
        <v>3</v>
      </c>
      <c r="I166" s="222"/>
      <c r="J166" s="223">
        <f>ROUND(I166*H166,2)</f>
        <v>0</v>
      </c>
      <c r="K166" s="219" t="s">
        <v>19</v>
      </c>
      <c r="L166" s="43"/>
      <c r="M166" s="224" t="s">
        <v>19</v>
      </c>
      <c r="N166" s="225" t="s">
        <v>43</v>
      </c>
      <c r="O166" s="83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131</v>
      </c>
      <c r="AT166" s="228" t="s">
        <v>126</v>
      </c>
      <c r="AU166" s="228" t="s">
        <v>80</v>
      </c>
      <c r="AY166" s="16" t="s">
        <v>124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80</v>
      </c>
      <c r="BK166" s="229">
        <f>ROUND(I166*H166,2)</f>
        <v>0</v>
      </c>
      <c r="BL166" s="16" t="s">
        <v>131</v>
      </c>
      <c r="BM166" s="228" t="s">
        <v>696</v>
      </c>
    </row>
    <row r="167" spans="1:65" s="2" customFormat="1" ht="16.5" customHeight="1">
      <c r="A167" s="37"/>
      <c r="B167" s="38"/>
      <c r="C167" s="217" t="s">
        <v>72</v>
      </c>
      <c r="D167" s="217" t="s">
        <v>126</v>
      </c>
      <c r="E167" s="218" t="s">
        <v>697</v>
      </c>
      <c r="F167" s="219" t="s">
        <v>698</v>
      </c>
      <c r="G167" s="220" t="s">
        <v>283</v>
      </c>
      <c r="H167" s="221">
        <v>3</v>
      </c>
      <c r="I167" s="222"/>
      <c r="J167" s="223">
        <f>ROUND(I167*H167,2)</f>
        <v>0</v>
      </c>
      <c r="K167" s="219" t="s">
        <v>19</v>
      </c>
      <c r="L167" s="43"/>
      <c r="M167" s="224" t="s">
        <v>19</v>
      </c>
      <c r="N167" s="225" t="s">
        <v>43</v>
      </c>
      <c r="O167" s="83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131</v>
      </c>
      <c r="AT167" s="228" t="s">
        <v>126</v>
      </c>
      <c r="AU167" s="228" t="s">
        <v>80</v>
      </c>
      <c r="AY167" s="16" t="s">
        <v>124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80</v>
      </c>
      <c r="BK167" s="229">
        <f>ROUND(I167*H167,2)</f>
        <v>0</v>
      </c>
      <c r="BL167" s="16" t="s">
        <v>131</v>
      </c>
      <c r="BM167" s="228" t="s">
        <v>699</v>
      </c>
    </row>
    <row r="168" spans="1:63" s="12" customFormat="1" ht="25.9" customHeight="1">
      <c r="A168" s="12"/>
      <c r="B168" s="201"/>
      <c r="C168" s="202"/>
      <c r="D168" s="203" t="s">
        <v>71</v>
      </c>
      <c r="E168" s="204" t="s">
        <v>700</v>
      </c>
      <c r="F168" s="204" t="s">
        <v>701</v>
      </c>
      <c r="G168" s="202"/>
      <c r="H168" s="202"/>
      <c r="I168" s="205"/>
      <c r="J168" s="206">
        <f>BK168</f>
        <v>0</v>
      </c>
      <c r="K168" s="202"/>
      <c r="L168" s="207"/>
      <c r="M168" s="208"/>
      <c r="N168" s="209"/>
      <c r="O168" s="209"/>
      <c r="P168" s="210">
        <f>SUM(P169:P177)</f>
        <v>0</v>
      </c>
      <c r="Q168" s="209"/>
      <c r="R168" s="210">
        <f>SUM(R169:R177)</f>
        <v>0</v>
      </c>
      <c r="S168" s="209"/>
      <c r="T168" s="211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80</v>
      </c>
      <c r="AT168" s="213" t="s">
        <v>71</v>
      </c>
      <c r="AU168" s="213" t="s">
        <v>72</v>
      </c>
      <c r="AY168" s="212" t="s">
        <v>124</v>
      </c>
      <c r="BK168" s="214">
        <f>SUM(BK169:BK177)</f>
        <v>0</v>
      </c>
    </row>
    <row r="169" spans="1:65" s="2" customFormat="1" ht="16.5" customHeight="1">
      <c r="A169" s="37"/>
      <c r="B169" s="38"/>
      <c r="C169" s="217" t="s">
        <v>72</v>
      </c>
      <c r="D169" s="217" t="s">
        <v>126</v>
      </c>
      <c r="E169" s="218" t="s">
        <v>586</v>
      </c>
      <c r="F169" s="219" t="s">
        <v>587</v>
      </c>
      <c r="G169" s="220" t="s">
        <v>573</v>
      </c>
      <c r="H169" s="221">
        <v>15</v>
      </c>
      <c r="I169" s="222"/>
      <c r="J169" s="223">
        <f>ROUND(I169*H169,2)</f>
        <v>0</v>
      </c>
      <c r="K169" s="219" t="s">
        <v>19</v>
      </c>
      <c r="L169" s="43"/>
      <c r="M169" s="224" t="s">
        <v>19</v>
      </c>
      <c r="N169" s="225" t="s">
        <v>43</v>
      </c>
      <c r="O169" s="83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131</v>
      </c>
      <c r="AT169" s="228" t="s">
        <v>126</v>
      </c>
      <c r="AU169" s="228" t="s">
        <v>80</v>
      </c>
      <c r="AY169" s="16" t="s">
        <v>124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80</v>
      </c>
      <c r="BK169" s="229">
        <f>ROUND(I169*H169,2)</f>
        <v>0</v>
      </c>
      <c r="BL169" s="16" t="s">
        <v>131</v>
      </c>
      <c r="BM169" s="228" t="s">
        <v>702</v>
      </c>
    </row>
    <row r="170" spans="1:65" s="2" customFormat="1" ht="16.5" customHeight="1">
      <c r="A170" s="37"/>
      <c r="B170" s="38"/>
      <c r="C170" s="217" t="s">
        <v>72</v>
      </c>
      <c r="D170" s="217" t="s">
        <v>126</v>
      </c>
      <c r="E170" s="218" t="s">
        <v>588</v>
      </c>
      <c r="F170" s="219" t="s">
        <v>589</v>
      </c>
      <c r="G170" s="220" t="s">
        <v>283</v>
      </c>
      <c r="H170" s="221">
        <v>140</v>
      </c>
      <c r="I170" s="222"/>
      <c r="J170" s="223">
        <f>ROUND(I170*H170,2)</f>
        <v>0</v>
      </c>
      <c r="K170" s="219" t="s">
        <v>19</v>
      </c>
      <c r="L170" s="43"/>
      <c r="M170" s="224" t="s">
        <v>19</v>
      </c>
      <c r="N170" s="225" t="s">
        <v>43</v>
      </c>
      <c r="O170" s="83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131</v>
      </c>
      <c r="AT170" s="228" t="s">
        <v>126</v>
      </c>
      <c r="AU170" s="228" t="s">
        <v>80</v>
      </c>
      <c r="AY170" s="16" t="s">
        <v>124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80</v>
      </c>
      <c r="BK170" s="229">
        <f>ROUND(I170*H170,2)</f>
        <v>0</v>
      </c>
      <c r="BL170" s="16" t="s">
        <v>131</v>
      </c>
      <c r="BM170" s="228" t="s">
        <v>703</v>
      </c>
    </row>
    <row r="171" spans="1:65" s="2" customFormat="1" ht="16.5" customHeight="1">
      <c r="A171" s="37"/>
      <c r="B171" s="38"/>
      <c r="C171" s="217" t="s">
        <v>72</v>
      </c>
      <c r="D171" s="217" t="s">
        <v>126</v>
      </c>
      <c r="E171" s="218" t="s">
        <v>641</v>
      </c>
      <c r="F171" s="219" t="s">
        <v>642</v>
      </c>
      <c r="G171" s="220" t="s">
        <v>283</v>
      </c>
      <c r="H171" s="221">
        <v>350</v>
      </c>
      <c r="I171" s="222"/>
      <c r="J171" s="223">
        <f>ROUND(I171*H171,2)</f>
        <v>0</v>
      </c>
      <c r="K171" s="219" t="s">
        <v>19</v>
      </c>
      <c r="L171" s="43"/>
      <c r="M171" s="224" t="s">
        <v>19</v>
      </c>
      <c r="N171" s="225" t="s">
        <v>43</v>
      </c>
      <c r="O171" s="83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131</v>
      </c>
      <c r="AT171" s="228" t="s">
        <v>126</v>
      </c>
      <c r="AU171" s="228" t="s">
        <v>80</v>
      </c>
      <c r="AY171" s="16" t="s">
        <v>124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80</v>
      </c>
      <c r="BK171" s="229">
        <f>ROUND(I171*H171,2)</f>
        <v>0</v>
      </c>
      <c r="BL171" s="16" t="s">
        <v>131</v>
      </c>
      <c r="BM171" s="228" t="s">
        <v>704</v>
      </c>
    </row>
    <row r="172" spans="1:65" s="2" customFormat="1" ht="16.5" customHeight="1">
      <c r="A172" s="37"/>
      <c r="B172" s="38"/>
      <c r="C172" s="217" t="s">
        <v>72</v>
      </c>
      <c r="D172" s="217" t="s">
        <v>126</v>
      </c>
      <c r="E172" s="218" t="s">
        <v>598</v>
      </c>
      <c r="F172" s="219" t="s">
        <v>599</v>
      </c>
      <c r="G172" s="220" t="s">
        <v>283</v>
      </c>
      <c r="H172" s="221">
        <v>350</v>
      </c>
      <c r="I172" s="222"/>
      <c r="J172" s="223">
        <f>ROUND(I172*H172,2)</f>
        <v>0</v>
      </c>
      <c r="K172" s="219" t="s">
        <v>19</v>
      </c>
      <c r="L172" s="43"/>
      <c r="M172" s="224" t="s">
        <v>19</v>
      </c>
      <c r="N172" s="225" t="s">
        <v>43</v>
      </c>
      <c r="O172" s="83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131</v>
      </c>
      <c r="AT172" s="228" t="s">
        <v>126</v>
      </c>
      <c r="AU172" s="228" t="s">
        <v>80</v>
      </c>
      <c r="AY172" s="16" t="s">
        <v>124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80</v>
      </c>
      <c r="BK172" s="229">
        <f>ROUND(I172*H172,2)</f>
        <v>0</v>
      </c>
      <c r="BL172" s="16" t="s">
        <v>131</v>
      </c>
      <c r="BM172" s="228" t="s">
        <v>705</v>
      </c>
    </row>
    <row r="173" spans="1:65" s="2" customFormat="1" ht="24" customHeight="1">
      <c r="A173" s="37"/>
      <c r="B173" s="38"/>
      <c r="C173" s="217" t="s">
        <v>72</v>
      </c>
      <c r="D173" s="217" t="s">
        <v>126</v>
      </c>
      <c r="E173" s="218" t="s">
        <v>706</v>
      </c>
      <c r="F173" s="219" t="s">
        <v>707</v>
      </c>
      <c r="G173" s="220" t="s">
        <v>573</v>
      </c>
      <c r="H173" s="221">
        <v>7</v>
      </c>
      <c r="I173" s="222"/>
      <c r="J173" s="223">
        <f>ROUND(I173*H173,2)</f>
        <v>0</v>
      </c>
      <c r="K173" s="219" t="s">
        <v>19</v>
      </c>
      <c r="L173" s="43"/>
      <c r="M173" s="224" t="s">
        <v>19</v>
      </c>
      <c r="N173" s="225" t="s">
        <v>43</v>
      </c>
      <c r="O173" s="83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131</v>
      </c>
      <c r="AT173" s="228" t="s">
        <v>126</v>
      </c>
      <c r="AU173" s="228" t="s">
        <v>80</v>
      </c>
      <c r="AY173" s="16" t="s">
        <v>124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80</v>
      </c>
      <c r="BK173" s="229">
        <f>ROUND(I173*H173,2)</f>
        <v>0</v>
      </c>
      <c r="BL173" s="16" t="s">
        <v>131</v>
      </c>
      <c r="BM173" s="228" t="s">
        <v>708</v>
      </c>
    </row>
    <row r="174" spans="1:65" s="2" customFormat="1" ht="16.5" customHeight="1">
      <c r="A174" s="37"/>
      <c r="B174" s="38"/>
      <c r="C174" s="217" t="s">
        <v>72</v>
      </c>
      <c r="D174" s="217" t="s">
        <v>126</v>
      </c>
      <c r="E174" s="218" t="s">
        <v>645</v>
      </c>
      <c r="F174" s="219" t="s">
        <v>646</v>
      </c>
      <c r="G174" s="220" t="s">
        <v>283</v>
      </c>
      <c r="H174" s="221">
        <v>5</v>
      </c>
      <c r="I174" s="222"/>
      <c r="J174" s="223">
        <f>ROUND(I174*H174,2)</f>
        <v>0</v>
      </c>
      <c r="K174" s="219" t="s">
        <v>19</v>
      </c>
      <c r="L174" s="43"/>
      <c r="M174" s="224" t="s">
        <v>19</v>
      </c>
      <c r="N174" s="225" t="s">
        <v>43</v>
      </c>
      <c r="O174" s="83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131</v>
      </c>
      <c r="AT174" s="228" t="s">
        <v>126</v>
      </c>
      <c r="AU174" s="228" t="s">
        <v>80</v>
      </c>
      <c r="AY174" s="16" t="s">
        <v>124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80</v>
      </c>
      <c r="BK174" s="229">
        <f>ROUND(I174*H174,2)</f>
        <v>0</v>
      </c>
      <c r="BL174" s="16" t="s">
        <v>131</v>
      </c>
      <c r="BM174" s="228" t="s">
        <v>709</v>
      </c>
    </row>
    <row r="175" spans="1:65" s="2" customFormat="1" ht="16.5" customHeight="1">
      <c r="A175" s="37"/>
      <c r="B175" s="38"/>
      <c r="C175" s="217" t="s">
        <v>72</v>
      </c>
      <c r="D175" s="217" t="s">
        <v>126</v>
      </c>
      <c r="E175" s="218" t="s">
        <v>647</v>
      </c>
      <c r="F175" s="219" t="s">
        <v>648</v>
      </c>
      <c r="G175" s="220" t="s">
        <v>573</v>
      </c>
      <c r="H175" s="221">
        <v>20</v>
      </c>
      <c r="I175" s="222"/>
      <c r="J175" s="223">
        <f>ROUND(I175*H175,2)</f>
        <v>0</v>
      </c>
      <c r="K175" s="219" t="s">
        <v>19</v>
      </c>
      <c r="L175" s="43"/>
      <c r="M175" s="224" t="s">
        <v>19</v>
      </c>
      <c r="N175" s="225" t="s">
        <v>43</v>
      </c>
      <c r="O175" s="83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131</v>
      </c>
      <c r="AT175" s="228" t="s">
        <v>126</v>
      </c>
      <c r="AU175" s="228" t="s">
        <v>80</v>
      </c>
      <c r="AY175" s="16" t="s">
        <v>124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80</v>
      </c>
      <c r="BK175" s="229">
        <f>ROUND(I175*H175,2)</f>
        <v>0</v>
      </c>
      <c r="BL175" s="16" t="s">
        <v>131</v>
      </c>
      <c r="BM175" s="228" t="s">
        <v>710</v>
      </c>
    </row>
    <row r="176" spans="1:65" s="2" customFormat="1" ht="16.5" customHeight="1">
      <c r="A176" s="37"/>
      <c r="B176" s="38"/>
      <c r="C176" s="217" t="s">
        <v>72</v>
      </c>
      <c r="D176" s="217" t="s">
        <v>126</v>
      </c>
      <c r="E176" s="218" t="s">
        <v>602</v>
      </c>
      <c r="F176" s="219" t="s">
        <v>603</v>
      </c>
      <c r="G176" s="220" t="s">
        <v>565</v>
      </c>
      <c r="H176" s="221">
        <v>2</v>
      </c>
      <c r="I176" s="222"/>
      <c r="J176" s="223">
        <f>ROUND(I176*H176,2)</f>
        <v>0</v>
      </c>
      <c r="K176" s="219" t="s">
        <v>19</v>
      </c>
      <c r="L176" s="43"/>
      <c r="M176" s="224" t="s">
        <v>19</v>
      </c>
      <c r="N176" s="225" t="s">
        <v>43</v>
      </c>
      <c r="O176" s="83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131</v>
      </c>
      <c r="AT176" s="228" t="s">
        <v>126</v>
      </c>
      <c r="AU176" s="228" t="s">
        <v>80</v>
      </c>
      <c r="AY176" s="16" t="s">
        <v>124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80</v>
      </c>
      <c r="BK176" s="229">
        <f>ROUND(I176*H176,2)</f>
        <v>0</v>
      </c>
      <c r="BL176" s="16" t="s">
        <v>131</v>
      </c>
      <c r="BM176" s="228" t="s">
        <v>711</v>
      </c>
    </row>
    <row r="177" spans="1:65" s="2" customFormat="1" ht="16.5" customHeight="1">
      <c r="A177" s="37"/>
      <c r="B177" s="38"/>
      <c r="C177" s="217" t="s">
        <v>72</v>
      </c>
      <c r="D177" s="217" t="s">
        <v>126</v>
      </c>
      <c r="E177" s="218" t="s">
        <v>605</v>
      </c>
      <c r="F177" s="219" t="s">
        <v>606</v>
      </c>
      <c r="G177" s="220" t="s">
        <v>565</v>
      </c>
      <c r="H177" s="221">
        <v>4</v>
      </c>
      <c r="I177" s="222"/>
      <c r="J177" s="223">
        <f>ROUND(I177*H177,2)</f>
        <v>0</v>
      </c>
      <c r="K177" s="219" t="s">
        <v>19</v>
      </c>
      <c r="L177" s="43"/>
      <c r="M177" s="224" t="s">
        <v>19</v>
      </c>
      <c r="N177" s="225" t="s">
        <v>43</v>
      </c>
      <c r="O177" s="83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131</v>
      </c>
      <c r="AT177" s="228" t="s">
        <v>126</v>
      </c>
      <c r="AU177" s="228" t="s">
        <v>80</v>
      </c>
      <c r="AY177" s="16" t="s">
        <v>124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80</v>
      </c>
      <c r="BK177" s="229">
        <f>ROUND(I177*H177,2)</f>
        <v>0</v>
      </c>
      <c r="BL177" s="16" t="s">
        <v>131</v>
      </c>
      <c r="BM177" s="228" t="s">
        <v>712</v>
      </c>
    </row>
    <row r="178" spans="1:63" s="12" customFormat="1" ht="25.9" customHeight="1">
      <c r="A178" s="12"/>
      <c r="B178" s="201"/>
      <c r="C178" s="202"/>
      <c r="D178" s="203" t="s">
        <v>71</v>
      </c>
      <c r="E178" s="204" t="s">
        <v>713</v>
      </c>
      <c r="F178" s="204" t="s">
        <v>714</v>
      </c>
      <c r="G178" s="202"/>
      <c r="H178" s="202"/>
      <c r="I178" s="205"/>
      <c r="J178" s="206">
        <f>BK178</f>
        <v>0</v>
      </c>
      <c r="K178" s="202"/>
      <c r="L178" s="207"/>
      <c r="M178" s="208"/>
      <c r="N178" s="209"/>
      <c r="O178" s="209"/>
      <c r="P178" s="210">
        <f>SUM(P179:P184)</f>
        <v>0</v>
      </c>
      <c r="Q178" s="209"/>
      <c r="R178" s="210">
        <f>SUM(R179:R184)</f>
        <v>0</v>
      </c>
      <c r="S178" s="209"/>
      <c r="T178" s="211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2" t="s">
        <v>80</v>
      </c>
      <c r="AT178" s="213" t="s">
        <v>71</v>
      </c>
      <c r="AU178" s="213" t="s">
        <v>72</v>
      </c>
      <c r="AY178" s="212" t="s">
        <v>124</v>
      </c>
      <c r="BK178" s="214">
        <f>SUM(BK179:BK184)</f>
        <v>0</v>
      </c>
    </row>
    <row r="179" spans="1:65" s="2" customFormat="1" ht="16.5" customHeight="1">
      <c r="A179" s="37"/>
      <c r="B179" s="38"/>
      <c r="C179" s="217" t="s">
        <v>72</v>
      </c>
      <c r="D179" s="217" t="s">
        <v>126</v>
      </c>
      <c r="E179" s="218" t="s">
        <v>623</v>
      </c>
      <c r="F179" s="219" t="s">
        <v>587</v>
      </c>
      <c r="G179" s="220" t="s">
        <v>573</v>
      </c>
      <c r="H179" s="221">
        <v>15</v>
      </c>
      <c r="I179" s="222"/>
      <c r="J179" s="223">
        <f>ROUND(I179*H179,2)</f>
        <v>0</v>
      </c>
      <c r="K179" s="219" t="s">
        <v>19</v>
      </c>
      <c r="L179" s="43"/>
      <c r="M179" s="224" t="s">
        <v>19</v>
      </c>
      <c r="N179" s="225" t="s">
        <v>43</v>
      </c>
      <c r="O179" s="83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131</v>
      </c>
      <c r="AT179" s="228" t="s">
        <v>126</v>
      </c>
      <c r="AU179" s="228" t="s">
        <v>80</v>
      </c>
      <c r="AY179" s="16" t="s">
        <v>124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80</v>
      </c>
      <c r="BK179" s="229">
        <f>ROUND(I179*H179,2)</f>
        <v>0</v>
      </c>
      <c r="BL179" s="16" t="s">
        <v>131</v>
      </c>
      <c r="BM179" s="228" t="s">
        <v>715</v>
      </c>
    </row>
    <row r="180" spans="1:65" s="2" customFormat="1" ht="16.5" customHeight="1">
      <c r="A180" s="37"/>
      <c r="B180" s="38"/>
      <c r="C180" s="217" t="s">
        <v>72</v>
      </c>
      <c r="D180" s="217" t="s">
        <v>126</v>
      </c>
      <c r="E180" s="218" t="s">
        <v>624</v>
      </c>
      <c r="F180" s="219" t="s">
        <v>625</v>
      </c>
      <c r="G180" s="220" t="s">
        <v>283</v>
      </c>
      <c r="H180" s="221">
        <v>140</v>
      </c>
      <c r="I180" s="222"/>
      <c r="J180" s="223">
        <f>ROUND(I180*H180,2)</f>
        <v>0</v>
      </c>
      <c r="K180" s="219" t="s">
        <v>19</v>
      </c>
      <c r="L180" s="43"/>
      <c r="M180" s="224" t="s">
        <v>19</v>
      </c>
      <c r="N180" s="225" t="s">
        <v>43</v>
      </c>
      <c r="O180" s="83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131</v>
      </c>
      <c r="AT180" s="228" t="s">
        <v>126</v>
      </c>
      <c r="AU180" s="228" t="s">
        <v>80</v>
      </c>
      <c r="AY180" s="16" t="s">
        <v>124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80</v>
      </c>
      <c r="BK180" s="229">
        <f>ROUND(I180*H180,2)</f>
        <v>0</v>
      </c>
      <c r="BL180" s="16" t="s">
        <v>131</v>
      </c>
      <c r="BM180" s="228" t="s">
        <v>716</v>
      </c>
    </row>
    <row r="181" spans="1:65" s="2" customFormat="1" ht="16.5" customHeight="1">
      <c r="A181" s="37"/>
      <c r="B181" s="38"/>
      <c r="C181" s="217" t="s">
        <v>72</v>
      </c>
      <c r="D181" s="217" t="s">
        <v>126</v>
      </c>
      <c r="E181" s="218" t="s">
        <v>654</v>
      </c>
      <c r="F181" s="219" t="s">
        <v>655</v>
      </c>
      <c r="G181" s="220" t="s">
        <v>283</v>
      </c>
      <c r="H181" s="221">
        <v>350</v>
      </c>
      <c r="I181" s="222"/>
      <c r="J181" s="223">
        <f>ROUND(I181*H181,2)</f>
        <v>0</v>
      </c>
      <c r="K181" s="219" t="s">
        <v>19</v>
      </c>
      <c r="L181" s="43"/>
      <c r="M181" s="224" t="s">
        <v>19</v>
      </c>
      <c r="N181" s="225" t="s">
        <v>43</v>
      </c>
      <c r="O181" s="83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131</v>
      </c>
      <c r="AT181" s="228" t="s">
        <v>126</v>
      </c>
      <c r="AU181" s="228" t="s">
        <v>80</v>
      </c>
      <c r="AY181" s="16" t="s">
        <v>124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80</v>
      </c>
      <c r="BK181" s="229">
        <f>ROUND(I181*H181,2)</f>
        <v>0</v>
      </c>
      <c r="BL181" s="16" t="s">
        <v>131</v>
      </c>
      <c r="BM181" s="228" t="s">
        <v>717</v>
      </c>
    </row>
    <row r="182" spans="1:65" s="2" customFormat="1" ht="16.5" customHeight="1">
      <c r="A182" s="37"/>
      <c r="B182" s="38"/>
      <c r="C182" s="217" t="s">
        <v>72</v>
      </c>
      <c r="D182" s="217" t="s">
        <v>126</v>
      </c>
      <c r="E182" s="218" t="s">
        <v>635</v>
      </c>
      <c r="F182" s="219" t="s">
        <v>636</v>
      </c>
      <c r="G182" s="220" t="s">
        <v>283</v>
      </c>
      <c r="H182" s="221">
        <v>350</v>
      </c>
      <c r="I182" s="222"/>
      <c r="J182" s="223">
        <f>ROUND(I182*H182,2)</f>
        <v>0</v>
      </c>
      <c r="K182" s="219" t="s">
        <v>19</v>
      </c>
      <c r="L182" s="43"/>
      <c r="M182" s="224" t="s">
        <v>19</v>
      </c>
      <c r="N182" s="225" t="s">
        <v>43</v>
      </c>
      <c r="O182" s="83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131</v>
      </c>
      <c r="AT182" s="228" t="s">
        <v>126</v>
      </c>
      <c r="AU182" s="228" t="s">
        <v>80</v>
      </c>
      <c r="AY182" s="16" t="s">
        <v>124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80</v>
      </c>
      <c r="BK182" s="229">
        <f>ROUND(I182*H182,2)</f>
        <v>0</v>
      </c>
      <c r="BL182" s="16" t="s">
        <v>131</v>
      </c>
      <c r="BM182" s="228" t="s">
        <v>718</v>
      </c>
    </row>
    <row r="183" spans="1:65" s="2" customFormat="1" ht="16.5" customHeight="1">
      <c r="A183" s="37"/>
      <c r="B183" s="38"/>
      <c r="C183" s="217" t="s">
        <v>72</v>
      </c>
      <c r="D183" s="217" t="s">
        <v>126</v>
      </c>
      <c r="E183" s="218" t="s">
        <v>719</v>
      </c>
      <c r="F183" s="219" t="s">
        <v>720</v>
      </c>
      <c r="G183" s="220" t="s">
        <v>573</v>
      </c>
      <c r="H183" s="221">
        <v>7</v>
      </c>
      <c r="I183" s="222"/>
      <c r="J183" s="223">
        <f>ROUND(I183*H183,2)</f>
        <v>0</v>
      </c>
      <c r="K183" s="219" t="s">
        <v>19</v>
      </c>
      <c r="L183" s="43"/>
      <c r="M183" s="224" t="s">
        <v>19</v>
      </c>
      <c r="N183" s="225" t="s">
        <v>43</v>
      </c>
      <c r="O183" s="83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131</v>
      </c>
      <c r="AT183" s="228" t="s">
        <v>126</v>
      </c>
      <c r="AU183" s="228" t="s">
        <v>80</v>
      </c>
      <c r="AY183" s="16" t="s">
        <v>124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80</v>
      </c>
      <c r="BK183" s="229">
        <f>ROUND(I183*H183,2)</f>
        <v>0</v>
      </c>
      <c r="BL183" s="16" t="s">
        <v>131</v>
      </c>
      <c r="BM183" s="228" t="s">
        <v>721</v>
      </c>
    </row>
    <row r="184" spans="1:65" s="2" customFormat="1" ht="16.5" customHeight="1">
      <c r="A184" s="37"/>
      <c r="B184" s="38"/>
      <c r="C184" s="217" t="s">
        <v>72</v>
      </c>
      <c r="D184" s="217" t="s">
        <v>126</v>
      </c>
      <c r="E184" s="218" t="s">
        <v>661</v>
      </c>
      <c r="F184" s="219" t="s">
        <v>662</v>
      </c>
      <c r="G184" s="220" t="s">
        <v>283</v>
      </c>
      <c r="H184" s="221">
        <v>5</v>
      </c>
      <c r="I184" s="222"/>
      <c r="J184" s="223">
        <f>ROUND(I184*H184,2)</f>
        <v>0</v>
      </c>
      <c r="K184" s="219" t="s">
        <v>19</v>
      </c>
      <c r="L184" s="43"/>
      <c r="M184" s="224" t="s">
        <v>19</v>
      </c>
      <c r="N184" s="225" t="s">
        <v>43</v>
      </c>
      <c r="O184" s="83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131</v>
      </c>
      <c r="AT184" s="228" t="s">
        <v>126</v>
      </c>
      <c r="AU184" s="228" t="s">
        <v>80</v>
      </c>
      <c r="AY184" s="16" t="s">
        <v>124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80</v>
      </c>
      <c r="BK184" s="229">
        <f>ROUND(I184*H184,2)</f>
        <v>0</v>
      </c>
      <c r="BL184" s="16" t="s">
        <v>131</v>
      </c>
      <c r="BM184" s="228" t="s">
        <v>722</v>
      </c>
    </row>
    <row r="185" spans="1:63" s="12" customFormat="1" ht="25.9" customHeight="1">
      <c r="A185" s="12"/>
      <c r="B185" s="201"/>
      <c r="C185" s="202"/>
      <c r="D185" s="203" t="s">
        <v>71</v>
      </c>
      <c r="E185" s="204" t="s">
        <v>723</v>
      </c>
      <c r="F185" s="204" t="s">
        <v>724</v>
      </c>
      <c r="G185" s="202"/>
      <c r="H185" s="202"/>
      <c r="I185" s="205"/>
      <c r="J185" s="206">
        <f>BK185</f>
        <v>0</v>
      </c>
      <c r="K185" s="202"/>
      <c r="L185" s="207"/>
      <c r="M185" s="208"/>
      <c r="N185" s="209"/>
      <c r="O185" s="209"/>
      <c r="P185" s="210">
        <f>SUM(P186:P218)</f>
        <v>0</v>
      </c>
      <c r="Q185" s="209"/>
      <c r="R185" s="210">
        <f>SUM(R186:R218)</f>
        <v>0</v>
      </c>
      <c r="S185" s="209"/>
      <c r="T185" s="211">
        <f>SUM(T186:T218)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2" t="s">
        <v>80</v>
      </c>
      <c r="AT185" s="213" t="s">
        <v>71</v>
      </c>
      <c r="AU185" s="213" t="s">
        <v>72</v>
      </c>
      <c r="AY185" s="212" t="s">
        <v>124</v>
      </c>
      <c r="BK185" s="214">
        <f>SUM(BK186:BK218)</f>
        <v>0</v>
      </c>
    </row>
    <row r="186" spans="1:65" s="2" customFormat="1" ht="16.5" customHeight="1">
      <c r="A186" s="37"/>
      <c r="B186" s="38"/>
      <c r="C186" s="217" t="s">
        <v>72</v>
      </c>
      <c r="D186" s="217" t="s">
        <v>126</v>
      </c>
      <c r="E186" s="218" t="s">
        <v>725</v>
      </c>
      <c r="F186" s="219" t="s">
        <v>726</v>
      </c>
      <c r="G186" s="220" t="s">
        <v>565</v>
      </c>
      <c r="H186" s="221">
        <v>6</v>
      </c>
      <c r="I186" s="222"/>
      <c r="J186" s="223">
        <f>ROUND(I186*H186,2)</f>
        <v>0</v>
      </c>
      <c r="K186" s="219" t="s">
        <v>19</v>
      </c>
      <c r="L186" s="43"/>
      <c r="M186" s="224" t="s">
        <v>19</v>
      </c>
      <c r="N186" s="225" t="s">
        <v>43</v>
      </c>
      <c r="O186" s="83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131</v>
      </c>
      <c r="AT186" s="228" t="s">
        <v>126</v>
      </c>
      <c r="AU186" s="228" t="s">
        <v>80</v>
      </c>
      <c r="AY186" s="16" t="s">
        <v>124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80</v>
      </c>
      <c r="BK186" s="229">
        <f>ROUND(I186*H186,2)</f>
        <v>0</v>
      </c>
      <c r="BL186" s="16" t="s">
        <v>131</v>
      </c>
      <c r="BM186" s="228" t="s">
        <v>727</v>
      </c>
    </row>
    <row r="187" spans="1:65" s="2" customFormat="1" ht="16.5" customHeight="1">
      <c r="A187" s="37"/>
      <c r="B187" s="38"/>
      <c r="C187" s="217" t="s">
        <v>72</v>
      </c>
      <c r="D187" s="217" t="s">
        <v>126</v>
      </c>
      <c r="E187" s="218" t="s">
        <v>728</v>
      </c>
      <c r="F187" s="219" t="s">
        <v>729</v>
      </c>
      <c r="G187" s="220" t="s">
        <v>573</v>
      </c>
      <c r="H187" s="221">
        <v>9</v>
      </c>
      <c r="I187" s="222"/>
      <c r="J187" s="223">
        <f>ROUND(I187*H187,2)</f>
        <v>0</v>
      </c>
      <c r="K187" s="219" t="s">
        <v>19</v>
      </c>
      <c r="L187" s="43"/>
      <c r="M187" s="224" t="s">
        <v>19</v>
      </c>
      <c r="N187" s="225" t="s">
        <v>43</v>
      </c>
      <c r="O187" s="83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131</v>
      </c>
      <c r="AT187" s="228" t="s">
        <v>126</v>
      </c>
      <c r="AU187" s="228" t="s">
        <v>80</v>
      </c>
      <c r="AY187" s="16" t="s">
        <v>124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80</v>
      </c>
      <c r="BK187" s="229">
        <f>ROUND(I187*H187,2)</f>
        <v>0</v>
      </c>
      <c r="BL187" s="16" t="s">
        <v>131</v>
      </c>
      <c r="BM187" s="228" t="s">
        <v>730</v>
      </c>
    </row>
    <row r="188" spans="1:65" s="2" customFormat="1" ht="16.5" customHeight="1">
      <c r="A188" s="37"/>
      <c r="B188" s="38"/>
      <c r="C188" s="217" t="s">
        <v>72</v>
      </c>
      <c r="D188" s="217" t="s">
        <v>126</v>
      </c>
      <c r="E188" s="218" t="s">
        <v>731</v>
      </c>
      <c r="F188" s="219" t="s">
        <v>732</v>
      </c>
      <c r="G188" s="220" t="s">
        <v>573</v>
      </c>
      <c r="H188" s="221">
        <v>10</v>
      </c>
      <c r="I188" s="222"/>
      <c r="J188" s="223">
        <f>ROUND(I188*H188,2)</f>
        <v>0</v>
      </c>
      <c r="K188" s="219" t="s">
        <v>19</v>
      </c>
      <c r="L188" s="43"/>
      <c r="M188" s="224" t="s">
        <v>19</v>
      </c>
      <c r="N188" s="225" t="s">
        <v>43</v>
      </c>
      <c r="O188" s="83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131</v>
      </c>
      <c r="AT188" s="228" t="s">
        <v>126</v>
      </c>
      <c r="AU188" s="228" t="s">
        <v>80</v>
      </c>
      <c r="AY188" s="16" t="s">
        <v>124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80</v>
      </c>
      <c r="BK188" s="229">
        <f>ROUND(I188*H188,2)</f>
        <v>0</v>
      </c>
      <c r="BL188" s="16" t="s">
        <v>131</v>
      </c>
      <c r="BM188" s="228" t="s">
        <v>733</v>
      </c>
    </row>
    <row r="189" spans="1:65" s="2" customFormat="1" ht="16.5" customHeight="1">
      <c r="A189" s="37"/>
      <c r="B189" s="38"/>
      <c r="C189" s="217" t="s">
        <v>72</v>
      </c>
      <c r="D189" s="217" t="s">
        <v>126</v>
      </c>
      <c r="E189" s="218" t="s">
        <v>734</v>
      </c>
      <c r="F189" s="219" t="s">
        <v>735</v>
      </c>
      <c r="G189" s="220" t="s">
        <v>141</v>
      </c>
      <c r="H189" s="221">
        <v>1.7</v>
      </c>
      <c r="I189" s="222"/>
      <c r="J189" s="223">
        <f>ROUND(I189*H189,2)</f>
        <v>0</v>
      </c>
      <c r="K189" s="219" t="s">
        <v>19</v>
      </c>
      <c r="L189" s="43"/>
      <c r="M189" s="224" t="s">
        <v>19</v>
      </c>
      <c r="N189" s="225" t="s">
        <v>43</v>
      </c>
      <c r="O189" s="83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131</v>
      </c>
      <c r="AT189" s="228" t="s">
        <v>126</v>
      </c>
      <c r="AU189" s="228" t="s">
        <v>80</v>
      </c>
      <c r="AY189" s="16" t="s">
        <v>124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80</v>
      </c>
      <c r="BK189" s="229">
        <f>ROUND(I189*H189,2)</f>
        <v>0</v>
      </c>
      <c r="BL189" s="16" t="s">
        <v>131</v>
      </c>
      <c r="BM189" s="228" t="s">
        <v>736</v>
      </c>
    </row>
    <row r="190" spans="1:65" s="2" customFormat="1" ht="16.5" customHeight="1">
      <c r="A190" s="37"/>
      <c r="B190" s="38"/>
      <c r="C190" s="217" t="s">
        <v>72</v>
      </c>
      <c r="D190" s="217" t="s">
        <v>126</v>
      </c>
      <c r="E190" s="218" t="s">
        <v>737</v>
      </c>
      <c r="F190" s="219" t="s">
        <v>738</v>
      </c>
      <c r="G190" s="220" t="s">
        <v>283</v>
      </c>
      <c r="H190" s="221">
        <v>70</v>
      </c>
      <c r="I190" s="222"/>
      <c r="J190" s="223">
        <f>ROUND(I190*H190,2)</f>
        <v>0</v>
      </c>
      <c r="K190" s="219" t="s">
        <v>19</v>
      </c>
      <c r="L190" s="43"/>
      <c r="M190" s="224" t="s">
        <v>19</v>
      </c>
      <c r="N190" s="225" t="s">
        <v>43</v>
      </c>
      <c r="O190" s="83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131</v>
      </c>
      <c r="AT190" s="228" t="s">
        <v>126</v>
      </c>
      <c r="AU190" s="228" t="s">
        <v>80</v>
      </c>
      <c r="AY190" s="16" t="s">
        <v>124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80</v>
      </c>
      <c r="BK190" s="229">
        <f>ROUND(I190*H190,2)</f>
        <v>0</v>
      </c>
      <c r="BL190" s="16" t="s">
        <v>131</v>
      </c>
      <c r="BM190" s="228" t="s">
        <v>739</v>
      </c>
    </row>
    <row r="191" spans="1:65" s="2" customFormat="1" ht="16.5" customHeight="1">
      <c r="A191" s="37"/>
      <c r="B191" s="38"/>
      <c r="C191" s="217" t="s">
        <v>72</v>
      </c>
      <c r="D191" s="217" t="s">
        <v>126</v>
      </c>
      <c r="E191" s="218" t="s">
        <v>740</v>
      </c>
      <c r="F191" s="219" t="s">
        <v>741</v>
      </c>
      <c r="G191" s="220" t="s">
        <v>129</v>
      </c>
      <c r="H191" s="221">
        <v>45</v>
      </c>
      <c r="I191" s="222"/>
      <c r="J191" s="223">
        <f>ROUND(I191*H191,2)</f>
        <v>0</v>
      </c>
      <c r="K191" s="219" t="s">
        <v>19</v>
      </c>
      <c r="L191" s="43"/>
      <c r="M191" s="224" t="s">
        <v>19</v>
      </c>
      <c r="N191" s="225" t="s">
        <v>43</v>
      </c>
      <c r="O191" s="83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131</v>
      </c>
      <c r="AT191" s="228" t="s">
        <v>126</v>
      </c>
      <c r="AU191" s="228" t="s">
        <v>80</v>
      </c>
      <c r="AY191" s="16" t="s">
        <v>124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80</v>
      </c>
      <c r="BK191" s="229">
        <f>ROUND(I191*H191,2)</f>
        <v>0</v>
      </c>
      <c r="BL191" s="16" t="s">
        <v>131</v>
      </c>
      <c r="BM191" s="228" t="s">
        <v>742</v>
      </c>
    </row>
    <row r="192" spans="1:65" s="2" customFormat="1" ht="16.5" customHeight="1">
      <c r="A192" s="37"/>
      <c r="B192" s="38"/>
      <c r="C192" s="217" t="s">
        <v>72</v>
      </c>
      <c r="D192" s="217" t="s">
        <v>126</v>
      </c>
      <c r="E192" s="218" t="s">
        <v>743</v>
      </c>
      <c r="F192" s="219" t="s">
        <v>744</v>
      </c>
      <c r="G192" s="220" t="s">
        <v>309</v>
      </c>
      <c r="H192" s="221">
        <v>4.4</v>
      </c>
      <c r="I192" s="222"/>
      <c r="J192" s="223">
        <f>ROUND(I192*H192,2)</f>
        <v>0</v>
      </c>
      <c r="K192" s="219" t="s">
        <v>19</v>
      </c>
      <c r="L192" s="43"/>
      <c r="M192" s="224" t="s">
        <v>19</v>
      </c>
      <c r="N192" s="225" t="s">
        <v>43</v>
      </c>
      <c r="O192" s="83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131</v>
      </c>
      <c r="AT192" s="228" t="s">
        <v>126</v>
      </c>
      <c r="AU192" s="228" t="s">
        <v>80</v>
      </c>
      <c r="AY192" s="16" t="s">
        <v>124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80</v>
      </c>
      <c r="BK192" s="229">
        <f>ROUND(I192*H192,2)</f>
        <v>0</v>
      </c>
      <c r="BL192" s="16" t="s">
        <v>131</v>
      </c>
      <c r="BM192" s="228" t="s">
        <v>745</v>
      </c>
    </row>
    <row r="193" spans="1:65" s="2" customFormat="1" ht="16.5" customHeight="1">
      <c r="A193" s="37"/>
      <c r="B193" s="38"/>
      <c r="C193" s="217" t="s">
        <v>72</v>
      </c>
      <c r="D193" s="217" t="s">
        <v>126</v>
      </c>
      <c r="E193" s="218" t="s">
        <v>746</v>
      </c>
      <c r="F193" s="219" t="s">
        <v>747</v>
      </c>
      <c r="G193" s="220" t="s">
        <v>283</v>
      </c>
      <c r="H193" s="221">
        <v>750</v>
      </c>
      <c r="I193" s="222"/>
      <c r="J193" s="223">
        <f>ROUND(I193*H193,2)</f>
        <v>0</v>
      </c>
      <c r="K193" s="219" t="s">
        <v>19</v>
      </c>
      <c r="L193" s="43"/>
      <c r="M193" s="224" t="s">
        <v>19</v>
      </c>
      <c r="N193" s="225" t="s">
        <v>43</v>
      </c>
      <c r="O193" s="83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131</v>
      </c>
      <c r="AT193" s="228" t="s">
        <v>126</v>
      </c>
      <c r="AU193" s="228" t="s">
        <v>80</v>
      </c>
      <c r="AY193" s="16" t="s">
        <v>124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80</v>
      </c>
      <c r="BK193" s="229">
        <f>ROUND(I193*H193,2)</f>
        <v>0</v>
      </c>
      <c r="BL193" s="16" t="s">
        <v>131</v>
      </c>
      <c r="BM193" s="228" t="s">
        <v>748</v>
      </c>
    </row>
    <row r="194" spans="1:65" s="2" customFormat="1" ht="16.5" customHeight="1">
      <c r="A194" s="37"/>
      <c r="B194" s="38"/>
      <c r="C194" s="217" t="s">
        <v>72</v>
      </c>
      <c r="D194" s="217" t="s">
        <v>126</v>
      </c>
      <c r="E194" s="218" t="s">
        <v>749</v>
      </c>
      <c r="F194" s="219" t="s">
        <v>750</v>
      </c>
      <c r="G194" s="220" t="s">
        <v>283</v>
      </c>
      <c r="H194" s="221">
        <v>750</v>
      </c>
      <c r="I194" s="222"/>
      <c r="J194" s="223">
        <f>ROUND(I194*H194,2)</f>
        <v>0</v>
      </c>
      <c r="K194" s="219" t="s">
        <v>19</v>
      </c>
      <c r="L194" s="43"/>
      <c r="M194" s="224" t="s">
        <v>19</v>
      </c>
      <c r="N194" s="225" t="s">
        <v>43</v>
      </c>
      <c r="O194" s="83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131</v>
      </c>
      <c r="AT194" s="228" t="s">
        <v>126</v>
      </c>
      <c r="AU194" s="228" t="s">
        <v>80</v>
      </c>
      <c r="AY194" s="16" t="s">
        <v>124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80</v>
      </c>
      <c r="BK194" s="229">
        <f>ROUND(I194*H194,2)</f>
        <v>0</v>
      </c>
      <c r="BL194" s="16" t="s">
        <v>131</v>
      </c>
      <c r="BM194" s="228" t="s">
        <v>751</v>
      </c>
    </row>
    <row r="195" spans="1:65" s="2" customFormat="1" ht="16.5" customHeight="1">
      <c r="A195" s="37"/>
      <c r="B195" s="38"/>
      <c r="C195" s="217" t="s">
        <v>72</v>
      </c>
      <c r="D195" s="217" t="s">
        <v>126</v>
      </c>
      <c r="E195" s="218" t="s">
        <v>752</v>
      </c>
      <c r="F195" s="219" t="s">
        <v>753</v>
      </c>
      <c r="G195" s="220" t="s">
        <v>283</v>
      </c>
      <c r="H195" s="221">
        <v>750</v>
      </c>
      <c r="I195" s="222"/>
      <c r="J195" s="223">
        <f>ROUND(I195*H195,2)</f>
        <v>0</v>
      </c>
      <c r="K195" s="219" t="s">
        <v>19</v>
      </c>
      <c r="L195" s="43"/>
      <c r="M195" s="224" t="s">
        <v>19</v>
      </c>
      <c r="N195" s="225" t="s">
        <v>43</v>
      </c>
      <c r="O195" s="83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131</v>
      </c>
      <c r="AT195" s="228" t="s">
        <v>126</v>
      </c>
      <c r="AU195" s="228" t="s">
        <v>80</v>
      </c>
      <c r="AY195" s="16" t="s">
        <v>124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80</v>
      </c>
      <c r="BK195" s="229">
        <f>ROUND(I195*H195,2)</f>
        <v>0</v>
      </c>
      <c r="BL195" s="16" t="s">
        <v>131</v>
      </c>
      <c r="BM195" s="228" t="s">
        <v>754</v>
      </c>
    </row>
    <row r="196" spans="1:65" s="2" customFormat="1" ht="16.5" customHeight="1">
      <c r="A196" s="37"/>
      <c r="B196" s="38"/>
      <c r="C196" s="217" t="s">
        <v>72</v>
      </c>
      <c r="D196" s="217" t="s">
        <v>126</v>
      </c>
      <c r="E196" s="218" t="s">
        <v>755</v>
      </c>
      <c r="F196" s="219" t="s">
        <v>756</v>
      </c>
      <c r="G196" s="220" t="s">
        <v>129</v>
      </c>
      <c r="H196" s="221">
        <v>262</v>
      </c>
      <c r="I196" s="222"/>
      <c r="J196" s="223">
        <f>ROUND(I196*H196,2)</f>
        <v>0</v>
      </c>
      <c r="K196" s="219" t="s">
        <v>19</v>
      </c>
      <c r="L196" s="43"/>
      <c r="M196" s="224" t="s">
        <v>19</v>
      </c>
      <c r="N196" s="225" t="s">
        <v>43</v>
      </c>
      <c r="O196" s="83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131</v>
      </c>
      <c r="AT196" s="228" t="s">
        <v>126</v>
      </c>
      <c r="AU196" s="228" t="s">
        <v>80</v>
      </c>
      <c r="AY196" s="16" t="s">
        <v>124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80</v>
      </c>
      <c r="BK196" s="229">
        <f>ROUND(I196*H196,2)</f>
        <v>0</v>
      </c>
      <c r="BL196" s="16" t="s">
        <v>131</v>
      </c>
      <c r="BM196" s="228" t="s">
        <v>757</v>
      </c>
    </row>
    <row r="197" spans="1:65" s="2" customFormat="1" ht="16.5" customHeight="1">
      <c r="A197" s="37"/>
      <c r="B197" s="38"/>
      <c r="C197" s="217" t="s">
        <v>72</v>
      </c>
      <c r="D197" s="217" t="s">
        <v>126</v>
      </c>
      <c r="E197" s="218" t="s">
        <v>758</v>
      </c>
      <c r="F197" s="219" t="s">
        <v>759</v>
      </c>
      <c r="G197" s="220" t="s">
        <v>309</v>
      </c>
      <c r="H197" s="221">
        <v>39.8</v>
      </c>
      <c r="I197" s="222"/>
      <c r="J197" s="223">
        <f>ROUND(I197*H197,2)</f>
        <v>0</v>
      </c>
      <c r="K197" s="219" t="s">
        <v>19</v>
      </c>
      <c r="L197" s="43"/>
      <c r="M197" s="224" t="s">
        <v>19</v>
      </c>
      <c r="N197" s="225" t="s">
        <v>43</v>
      </c>
      <c r="O197" s="83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131</v>
      </c>
      <c r="AT197" s="228" t="s">
        <v>126</v>
      </c>
      <c r="AU197" s="228" t="s">
        <v>80</v>
      </c>
      <c r="AY197" s="16" t="s">
        <v>124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80</v>
      </c>
      <c r="BK197" s="229">
        <f>ROUND(I197*H197,2)</f>
        <v>0</v>
      </c>
      <c r="BL197" s="16" t="s">
        <v>131</v>
      </c>
      <c r="BM197" s="228" t="s">
        <v>760</v>
      </c>
    </row>
    <row r="198" spans="1:65" s="2" customFormat="1" ht="16.5" customHeight="1">
      <c r="A198" s="37"/>
      <c r="B198" s="38"/>
      <c r="C198" s="217" t="s">
        <v>72</v>
      </c>
      <c r="D198" s="217" t="s">
        <v>126</v>
      </c>
      <c r="E198" s="218" t="s">
        <v>761</v>
      </c>
      <c r="F198" s="219" t="s">
        <v>762</v>
      </c>
      <c r="G198" s="220" t="s">
        <v>283</v>
      </c>
      <c r="H198" s="221">
        <v>750</v>
      </c>
      <c r="I198" s="222"/>
      <c r="J198" s="223">
        <f>ROUND(I198*H198,2)</f>
        <v>0</v>
      </c>
      <c r="K198" s="219" t="s">
        <v>19</v>
      </c>
      <c r="L198" s="43"/>
      <c r="M198" s="224" t="s">
        <v>19</v>
      </c>
      <c r="N198" s="225" t="s">
        <v>43</v>
      </c>
      <c r="O198" s="83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131</v>
      </c>
      <c r="AT198" s="228" t="s">
        <v>126</v>
      </c>
      <c r="AU198" s="228" t="s">
        <v>80</v>
      </c>
      <c r="AY198" s="16" t="s">
        <v>124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80</v>
      </c>
      <c r="BK198" s="229">
        <f>ROUND(I198*H198,2)</f>
        <v>0</v>
      </c>
      <c r="BL198" s="16" t="s">
        <v>131</v>
      </c>
      <c r="BM198" s="228" t="s">
        <v>763</v>
      </c>
    </row>
    <row r="199" spans="1:65" s="2" customFormat="1" ht="16.5" customHeight="1">
      <c r="A199" s="37"/>
      <c r="B199" s="38"/>
      <c r="C199" s="217" t="s">
        <v>72</v>
      </c>
      <c r="D199" s="217" t="s">
        <v>126</v>
      </c>
      <c r="E199" s="218" t="s">
        <v>764</v>
      </c>
      <c r="F199" s="219" t="s">
        <v>765</v>
      </c>
      <c r="G199" s="220" t="s">
        <v>283</v>
      </c>
      <c r="H199" s="221">
        <v>750</v>
      </c>
      <c r="I199" s="222"/>
      <c r="J199" s="223">
        <f>ROUND(I199*H199,2)</f>
        <v>0</v>
      </c>
      <c r="K199" s="219" t="s">
        <v>19</v>
      </c>
      <c r="L199" s="43"/>
      <c r="M199" s="224" t="s">
        <v>19</v>
      </c>
      <c r="N199" s="225" t="s">
        <v>43</v>
      </c>
      <c r="O199" s="83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131</v>
      </c>
      <c r="AT199" s="228" t="s">
        <v>126</v>
      </c>
      <c r="AU199" s="228" t="s">
        <v>80</v>
      </c>
      <c r="AY199" s="16" t="s">
        <v>124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80</v>
      </c>
      <c r="BK199" s="229">
        <f>ROUND(I199*H199,2)</f>
        <v>0</v>
      </c>
      <c r="BL199" s="16" t="s">
        <v>131</v>
      </c>
      <c r="BM199" s="228" t="s">
        <v>766</v>
      </c>
    </row>
    <row r="200" spans="1:65" s="2" customFormat="1" ht="16.5" customHeight="1">
      <c r="A200" s="37"/>
      <c r="B200" s="38"/>
      <c r="C200" s="217" t="s">
        <v>72</v>
      </c>
      <c r="D200" s="217" t="s">
        <v>126</v>
      </c>
      <c r="E200" s="218" t="s">
        <v>767</v>
      </c>
      <c r="F200" s="219" t="s">
        <v>768</v>
      </c>
      <c r="G200" s="220" t="s">
        <v>283</v>
      </c>
      <c r="H200" s="221">
        <v>10</v>
      </c>
      <c r="I200" s="222"/>
      <c r="J200" s="223">
        <f>ROUND(I200*H200,2)</f>
        <v>0</v>
      </c>
      <c r="K200" s="219" t="s">
        <v>19</v>
      </c>
      <c r="L200" s="43"/>
      <c r="M200" s="224" t="s">
        <v>19</v>
      </c>
      <c r="N200" s="225" t="s">
        <v>43</v>
      </c>
      <c r="O200" s="83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8" t="s">
        <v>131</v>
      </c>
      <c r="AT200" s="228" t="s">
        <v>126</v>
      </c>
      <c r="AU200" s="228" t="s">
        <v>80</v>
      </c>
      <c r="AY200" s="16" t="s">
        <v>124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6" t="s">
        <v>80</v>
      </c>
      <c r="BK200" s="229">
        <f>ROUND(I200*H200,2)</f>
        <v>0</v>
      </c>
      <c r="BL200" s="16" t="s">
        <v>131</v>
      </c>
      <c r="BM200" s="228" t="s">
        <v>769</v>
      </c>
    </row>
    <row r="201" spans="1:65" s="2" customFormat="1" ht="16.5" customHeight="1">
      <c r="A201" s="37"/>
      <c r="B201" s="38"/>
      <c r="C201" s="217" t="s">
        <v>72</v>
      </c>
      <c r="D201" s="217" t="s">
        <v>126</v>
      </c>
      <c r="E201" s="218" t="s">
        <v>749</v>
      </c>
      <c r="F201" s="219" t="s">
        <v>750</v>
      </c>
      <c r="G201" s="220" t="s">
        <v>283</v>
      </c>
      <c r="H201" s="221">
        <v>10</v>
      </c>
      <c r="I201" s="222"/>
      <c r="J201" s="223">
        <f>ROUND(I201*H201,2)</f>
        <v>0</v>
      </c>
      <c r="K201" s="219" t="s">
        <v>19</v>
      </c>
      <c r="L201" s="43"/>
      <c r="M201" s="224" t="s">
        <v>19</v>
      </c>
      <c r="N201" s="225" t="s">
        <v>43</v>
      </c>
      <c r="O201" s="83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131</v>
      </c>
      <c r="AT201" s="228" t="s">
        <v>126</v>
      </c>
      <c r="AU201" s="228" t="s">
        <v>80</v>
      </c>
      <c r="AY201" s="16" t="s">
        <v>124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80</v>
      </c>
      <c r="BK201" s="229">
        <f>ROUND(I201*H201,2)</f>
        <v>0</v>
      </c>
      <c r="BL201" s="16" t="s">
        <v>131</v>
      </c>
      <c r="BM201" s="228" t="s">
        <v>513</v>
      </c>
    </row>
    <row r="202" spans="1:65" s="2" customFormat="1" ht="16.5" customHeight="1">
      <c r="A202" s="37"/>
      <c r="B202" s="38"/>
      <c r="C202" s="217" t="s">
        <v>72</v>
      </c>
      <c r="D202" s="217" t="s">
        <v>126</v>
      </c>
      <c r="E202" s="218" t="s">
        <v>752</v>
      </c>
      <c r="F202" s="219" t="s">
        <v>753</v>
      </c>
      <c r="G202" s="220" t="s">
        <v>283</v>
      </c>
      <c r="H202" s="221">
        <v>10</v>
      </c>
      <c r="I202" s="222"/>
      <c r="J202" s="223">
        <f>ROUND(I202*H202,2)</f>
        <v>0</v>
      </c>
      <c r="K202" s="219" t="s">
        <v>19</v>
      </c>
      <c r="L202" s="43"/>
      <c r="M202" s="224" t="s">
        <v>19</v>
      </c>
      <c r="N202" s="225" t="s">
        <v>43</v>
      </c>
      <c r="O202" s="83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8" t="s">
        <v>131</v>
      </c>
      <c r="AT202" s="228" t="s">
        <v>126</v>
      </c>
      <c r="AU202" s="228" t="s">
        <v>80</v>
      </c>
      <c r="AY202" s="16" t="s">
        <v>124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6" t="s">
        <v>80</v>
      </c>
      <c r="BK202" s="229">
        <f>ROUND(I202*H202,2)</f>
        <v>0</v>
      </c>
      <c r="BL202" s="16" t="s">
        <v>131</v>
      </c>
      <c r="BM202" s="228" t="s">
        <v>770</v>
      </c>
    </row>
    <row r="203" spans="1:65" s="2" customFormat="1" ht="16.5" customHeight="1">
      <c r="A203" s="37"/>
      <c r="B203" s="38"/>
      <c r="C203" s="217" t="s">
        <v>72</v>
      </c>
      <c r="D203" s="217" t="s">
        <v>126</v>
      </c>
      <c r="E203" s="218" t="s">
        <v>771</v>
      </c>
      <c r="F203" s="219" t="s">
        <v>772</v>
      </c>
      <c r="G203" s="220" t="s">
        <v>129</v>
      </c>
      <c r="H203" s="221">
        <v>3.5</v>
      </c>
      <c r="I203" s="222"/>
      <c r="J203" s="223">
        <f>ROUND(I203*H203,2)</f>
        <v>0</v>
      </c>
      <c r="K203" s="219" t="s">
        <v>19</v>
      </c>
      <c r="L203" s="43"/>
      <c r="M203" s="224" t="s">
        <v>19</v>
      </c>
      <c r="N203" s="225" t="s">
        <v>43</v>
      </c>
      <c r="O203" s="83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131</v>
      </c>
      <c r="AT203" s="228" t="s">
        <v>126</v>
      </c>
      <c r="AU203" s="228" t="s">
        <v>80</v>
      </c>
      <c r="AY203" s="16" t="s">
        <v>124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80</v>
      </c>
      <c r="BK203" s="229">
        <f>ROUND(I203*H203,2)</f>
        <v>0</v>
      </c>
      <c r="BL203" s="16" t="s">
        <v>131</v>
      </c>
      <c r="BM203" s="228" t="s">
        <v>773</v>
      </c>
    </row>
    <row r="204" spans="1:65" s="2" customFormat="1" ht="16.5" customHeight="1">
      <c r="A204" s="37"/>
      <c r="B204" s="38"/>
      <c r="C204" s="217" t="s">
        <v>72</v>
      </c>
      <c r="D204" s="217" t="s">
        <v>126</v>
      </c>
      <c r="E204" s="218" t="s">
        <v>774</v>
      </c>
      <c r="F204" s="219" t="s">
        <v>775</v>
      </c>
      <c r="G204" s="220" t="s">
        <v>309</v>
      </c>
      <c r="H204" s="221">
        <v>3.6</v>
      </c>
      <c r="I204" s="222"/>
      <c r="J204" s="223">
        <f>ROUND(I204*H204,2)</f>
        <v>0</v>
      </c>
      <c r="K204" s="219" t="s">
        <v>19</v>
      </c>
      <c r="L204" s="43"/>
      <c r="M204" s="224" t="s">
        <v>19</v>
      </c>
      <c r="N204" s="225" t="s">
        <v>43</v>
      </c>
      <c r="O204" s="83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8" t="s">
        <v>131</v>
      </c>
      <c r="AT204" s="228" t="s">
        <v>126</v>
      </c>
      <c r="AU204" s="228" t="s">
        <v>80</v>
      </c>
      <c r="AY204" s="16" t="s">
        <v>124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80</v>
      </c>
      <c r="BK204" s="229">
        <f>ROUND(I204*H204,2)</f>
        <v>0</v>
      </c>
      <c r="BL204" s="16" t="s">
        <v>131</v>
      </c>
      <c r="BM204" s="228" t="s">
        <v>776</v>
      </c>
    </row>
    <row r="205" spans="1:65" s="2" customFormat="1" ht="16.5" customHeight="1">
      <c r="A205" s="37"/>
      <c r="B205" s="38"/>
      <c r="C205" s="217" t="s">
        <v>72</v>
      </c>
      <c r="D205" s="217" t="s">
        <v>126</v>
      </c>
      <c r="E205" s="218" t="s">
        <v>761</v>
      </c>
      <c r="F205" s="219" t="s">
        <v>762</v>
      </c>
      <c r="G205" s="220" t="s">
        <v>283</v>
      </c>
      <c r="H205" s="221">
        <v>10</v>
      </c>
      <c r="I205" s="222"/>
      <c r="J205" s="223">
        <f>ROUND(I205*H205,2)</f>
        <v>0</v>
      </c>
      <c r="K205" s="219" t="s">
        <v>19</v>
      </c>
      <c r="L205" s="43"/>
      <c r="M205" s="224" t="s">
        <v>19</v>
      </c>
      <c r="N205" s="225" t="s">
        <v>43</v>
      </c>
      <c r="O205" s="83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131</v>
      </c>
      <c r="AT205" s="228" t="s">
        <v>126</v>
      </c>
      <c r="AU205" s="228" t="s">
        <v>80</v>
      </c>
      <c r="AY205" s="16" t="s">
        <v>124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80</v>
      </c>
      <c r="BK205" s="229">
        <f>ROUND(I205*H205,2)</f>
        <v>0</v>
      </c>
      <c r="BL205" s="16" t="s">
        <v>131</v>
      </c>
      <c r="BM205" s="228" t="s">
        <v>777</v>
      </c>
    </row>
    <row r="206" spans="1:65" s="2" customFormat="1" ht="16.5" customHeight="1">
      <c r="A206" s="37"/>
      <c r="B206" s="38"/>
      <c r="C206" s="217" t="s">
        <v>72</v>
      </c>
      <c r="D206" s="217" t="s">
        <v>126</v>
      </c>
      <c r="E206" s="218" t="s">
        <v>764</v>
      </c>
      <c r="F206" s="219" t="s">
        <v>765</v>
      </c>
      <c r="G206" s="220" t="s">
        <v>283</v>
      </c>
      <c r="H206" s="221">
        <v>10</v>
      </c>
      <c r="I206" s="222"/>
      <c r="J206" s="223">
        <f>ROUND(I206*H206,2)</f>
        <v>0</v>
      </c>
      <c r="K206" s="219" t="s">
        <v>19</v>
      </c>
      <c r="L206" s="43"/>
      <c r="M206" s="224" t="s">
        <v>19</v>
      </c>
      <c r="N206" s="225" t="s">
        <v>43</v>
      </c>
      <c r="O206" s="83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131</v>
      </c>
      <c r="AT206" s="228" t="s">
        <v>126</v>
      </c>
      <c r="AU206" s="228" t="s">
        <v>80</v>
      </c>
      <c r="AY206" s="16" t="s">
        <v>124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80</v>
      </c>
      <c r="BK206" s="229">
        <f>ROUND(I206*H206,2)</f>
        <v>0</v>
      </c>
      <c r="BL206" s="16" t="s">
        <v>131</v>
      </c>
      <c r="BM206" s="228" t="s">
        <v>778</v>
      </c>
    </row>
    <row r="207" spans="1:65" s="2" customFormat="1" ht="16.5" customHeight="1">
      <c r="A207" s="37"/>
      <c r="B207" s="38"/>
      <c r="C207" s="217" t="s">
        <v>72</v>
      </c>
      <c r="D207" s="217" t="s">
        <v>126</v>
      </c>
      <c r="E207" s="218" t="s">
        <v>779</v>
      </c>
      <c r="F207" s="219" t="s">
        <v>780</v>
      </c>
      <c r="G207" s="220" t="s">
        <v>283</v>
      </c>
      <c r="H207" s="221">
        <v>20</v>
      </c>
      <c r="I207" s="222"/>
      <c r="J207" s="223">
        <f>ROUND(I207*H207,2)</f>
        <v>0</v>
      </c>
      <c r="K207" s="219" t="s">
        <v>19</v>
      </c>
      <c r="L207" s="43"/>
      <c r="M207" s="224" t="s">
        <v>19</v>
      </c>
      <c r="N207" s="225" t="s">
        <v>43</v>
      </c>
      <c r="O207" s="83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131</v>
      </c>
      <c r="AT207" s="228" t="s">
        <v>126</v>
      </c>
      <c r="AU207" s="228" t="s">
        <v>80</v>
      </c>
      <c r="AY207" s="16" t="s">
        <v>124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80</v>
      </c>
      <c r="BK207" s="229">
        <f>ROUND(I207*H207,2)</f>
        <v>0</v>
      </c>
      <c r="BL207" s="16" t="s">
        <v>131</v>
      </c>
      <c r="BM207" s="228" t="s">
        <v>781</v>
      </c>
    </row>
    <row r="208" spans="1:65" s="2" customFormat="1" ht="16.5" customHeight="1">
      <c r="A208" s="37"/>
      <c r="B208" s="38"/>
      <c r="C208" s="217" t="s">
        <v>72</v>
      </c>
      <c r="D208" s="217" t="s">
        <v>126</v>
      </c>
      <c r="E208" s="218" t="s">
        <v>782</v>
      </c>
      <c r="F208" s="219" t="s">
        <v>783</v>
      </c>
      <c r="G208" s="220" t="s">
        <v>283</v>
      </c>
      <c r="H208" s="221">
        <v>20</v>
      </c>
      <c r="I208" s="222"/>
      <c r="J208" s="223">
        <f>ROUND(I208*H208,2)</f>
        <v>0</v>
      </c>
      <c r="K208" s="219" t="s">
        <v>19</v>
      </c>
      <c r="L208" s="43"/>
      <c r="M208" s="224" t="s">
        <v>19</v>
      </c>
      <c r="N208" s="225" t="s">
        <v>43</v>
      </c>
      <c r="O208" s="83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131</v>
      </c>
      <c r="AT208" s="228" t="s">
        <v>126</v>
      </c>
      <c r="AU208" s="228" t="s">
        <v>80</v>
      </c>
      <c r="AY208" s="16" t="s">
        <v>124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80</v>
      </c>
      <c r="BK208" s="229">
        <f>ROUND(I208*H208,2)</f>
        <v>0</v>
      </c>
      <c r="BL208" s="16" t="s">
        <v>131</v>
      </c>
      <c r="BM208" s="228" t="s">
        <v>784</v>
      </c>
    </row>
    <row r="209" spans="1:65" s="2" customFormat="1" ht="16.5" customHeight="1">
      <c r="A209" s="37"/>
      <c r="B209" s="38"/>
      <c r="C209" s="217" t="s">
        <v>72</v>
      </c>
      <c r="D209" s="217" t="s">
        <v>126</v>
      </c>
      <c r="E209" s="218" t="s">
        <v>785</v>
      </c>
      <c r="F209" s="219" t="s">
        <v>786</v>
      </c>
      <c r="G209" s="220" t="s">
        <v>283</v>
      </c>
      <c r="H209" s="221">
        <v>20</v>
      </c>
      <c r="I209" s="222"/>
      <c r="J209" s="223">
        <f>ROUND(I209*H209,2)</f>
        <v>0</v>
      </c>
      <c r="K209" s="219" t="s">
        <v>19</v>
      </c>
      <c r="L209" s="43"/>
      <c r="M209" s="224" t="s">
        <v>19</v>
      </c>
      <c r="N209" s="225" t="s">
        <v>43</v>
      </c>
      <c r="O209" s="83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8" t="s">
        <v>131</v>
      </c>
      <c r="AT209" s="228" t="s">
        <v>126</v>
      </c>
      <c r="AU209" s="228" t="s">
        <v>80</v>
      </c>
      <c r="AY209" s="16" t="s">
        <v>124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80</v>
      </c>
      <c r="BK209" s="229">
        <f>ROUND(I209*H209,2)</f>
        <v>0</v>
      </c>
      <c r="BL209" s="16" t="s">
        <v>131</v>
      </c>
      <c r="BM209" s="228" t="s">
        <v>787</v>
      </c>
    </row>
    <row r="210" spans="1:65" s="2" customFormat="1" ht="16.5" customHeight="1">
      <c r="A210" s="37"/>
      <c r="B210" s="38"/>
      <c r="C210" s="217" t="s">
        <v>72</v>
      </c>
      <c r="D210" s="217" t="s">
        <v>126</v>
      </c>
      <c r="E210" s="218" t="s">
        <v>774</v>
      </c>
      <c r="F210" s="219" t="s">
        <v>775</v>
      </c>
      <c r="G210" s="220" t="s">
        <v>309</v>
      </c>
      <c r="H210" s="221">
        <v>14.8</v>
      </c>
      <c r="I210" s="222"/>
      <c r="J210" s="223">
        <f>ROUND(I210*H210,2)</f>
        <v>0</v>
      </c>
      <c r="K210" s="219" t="s">
        <v>19</v>
      </c>
      <c r="L210" s="43"/>
      <c r="M210" s="224" t="s">
        <v>19</v>
      </c>
      <c r="N210" s="225" t="s">
        <v>43</v>
      </c>
      <c r="O210" s="83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131</v>
      </c>
      <c r="AT210" s="228" t="s">
        <v>126</v>
      </c>
      <c r="AU210" s="228" t="s">
        <v>80</v>
      </c>
      <c r="AY210" s="16" t="s">
        <v>124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80</v>
      </c>
      <c r="BK210" s="229">
        <f>ROUND(I210*H210,2)</f>
        <v>0</v>
      </c>
      <c r="BL210" s="16" t="s">
        <v>131</v>
      </c>
      <c r="BM210" s="228" t="s">
        <v>788</v>
      </c>
    </row>
    <row r="211" spans="1:65" s="2" customFormat="1" ht="16.5" customHeight="1">
      <c r="A211" s="37"/>
      <c r="B211" s="38"/>
      <c r="C211" s="217" t="s">
        <v>72</v>
      </c>
      <c r="D211" s="217" t="s">
        <v>126</v>
      </c>
      <c r="E211" s="218" t="s">
        <v>761</v>
      </c>
      <c r="F211" s="219" t="s">
        <v>762</v>
      </c>
      <c r="G211" s="220" t="s">
        <v>283</v>
      </c>
      <c r="H211" s="221">
        <v>20</v>
      </c>
      <c r="I211" s="222"/>
      <c r="J211" s="223">
        <f>ROUND(I211*H211,2)</f>
        <v>0</v>
      </c>
      <c r="K211" s="219" t="s">
        <v>19</v>
      </c>
      <c r="L211" s="43"/>
      <c r="M211" s="224" t="s">
        <v>19</v>
      </c>
      <c r="N211" s="225" t="s">
        <v>43</v>
      </c>
      <c r="O211" s="83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131</v>
      </c>
      <c r="AT211" s="228" t="s">
        <v>126</v>
      </c>
      <c r="AU211" s="228" t="s">
        <v>80</v>
      </c>
      <c r="AY211" s="16" t="s">
        <v>124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80</v>
      </c>
      <c r="BK211" s="229">
        <f>ROUND(I211*H211,2)</f>
        <v>0</v>
      </c>
      <c r="BL211" s="16" t="s">
        <v>131</v>
      </c>
      <c r="BM211" s="228" t="s">
        <v>789</v>
      </c>
    </row>
    <row r="212" spans="1:65" s="2" customFormat="1" ht="16.5" customHeight="1">
      <c r="A212" s="37"/>
      <c r="B212" s="38"/>
      <c r="C212" s="217" t="s">
        <v>72</v>
      </c>
      <c r="D212" s="217" t="s">
        <v>126</v>
      </c>
      <c r="E212" s="218" t="s">
        <v>764</v>
      </c>
      <c r="F212" s="219" t="s">
        <v>765</v>
      </c>
      <c r="G212" s="220" t="s">
        <v>283</v>
      </c>
      <c r="H212" s="221">
        <v>20</v>
      </c>
      <c r="I212" s="222"/>
      <c r="J212" s="223">
        <f>ROUND(I212*H212,2)</f>
        <v>0</v>
      </c>
      <c r="K212" s="219" t="s">
        <v>19</v>
      </c>
      <c r="L212" s="43"/>
      <c r="M212" s="224" t="s">
        <v>19</v>
      </c>
      <c r="N212" s="225" t="s">
        <v>43</v>
      </c>
      <c r="O212" s="83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131</v>
      </c>
      <c r="AT212" s="228" t="s">
        <v>126</v>
      </c>
      <c r="AU212" s="228" t="s">
        <v>80</v>
      </c>
      <c r="AY212" s="16" t="s">
        <v>124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80</v>
      </c>
      <c r="BK212" s="229">
        <f>ROUND(I212*H212,2)</f>
        <v>0</v>
      </c>
      <c r="BL212" s="16" t="s">
        <v>131</v>
      </c>
      <c r="BM212" s="228" t="s">
        <v>790</v>
      </c>
    </row>
    <row r="213" spans="1:65" s="2" customFormat="1" ht="16.5" customHeight="1">
      <c r="A213" s="37"/>
      <c r="B213" s="38"/>
      <c r="C213" s="217" t="s">
        <v>72</v>
      </c>
      <c r="D213" s="217" t="s">
        <v>126</v>
      </c>
      <c r="E213" s="218" t="s">
        <v>791</v>
      </c>
      <c r="F213" s="219" t="s">
        <v>792</v>
      </c>
      <c r="G213" s="220" t="s">
        <v>283</v>
      </c>
      <c r="H213" s="221">
        <v>7</v>
      </c>
      <c r="I213" s="222"/>
      <c r="J213" s="223">
        <f>ROUND(I213*H213,2)</f>
        <v>0</v>
      </c>
      <c r="K213" s="219" t="s">
        <v>19</v>
      </c>
      <c r="L213" s="43"/>
      <c r="M213" s="224" t="s">
        <v>19</v>
      </c>
      <c r="N213" s="225" t="s">
        <v>43</v>
      </c>
      <c r="O213" s="83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131</v>
      </c>
      <c r="AT213" s="228" t="s">
        <v>126</v>
      </c>
      <c r="AU213" s="228" t="s">
        <v>80</v>
      </c>
      <c r="AY213" s="16" t="s">
        <v>124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80</v>
      </c>
      <c r="BK213" s="229">
        <f>ROUND(I213*H213,2)</f>
        <v>0</v>
      </c>
      <c r="BL213" s="16" t="s">
        <v>131</v>
      </c>
      <c r="BM213" s="228" t="s">
        <v>793</v>
      </c>
    </row>
    <row r="214" spans="1:65" s="2" customFormat="1" ht="16.5" customHeight="1">
      <c r="A214" s="37"/>
      <c r="B214" s="38"/>
      <c r="C214" s="217" t="s">
        <v>72</v>
      </c>
      <c r="D214" s="217" t="s">
        <v>126</v>
      </c>
      <c r="E214" s="218" t="s">
        <v>794</v>
      </c>
      <c r="F214" s="219" t="s">
        <v>795</v>
      </c>
      <c r="G214" s="220" t="s">
        <v>283</v>
      </c>
      <c r="H214" s="221">
        <v>7</v>
      </c>
      <c r="I214" s="222"/>
      <c r="J214" s="223">
        <f>ROUND(I214*H214,2)</f>
        <v>0</v>
      </c>
      <c r="K214" s="219" t="s">
        <v>19</v>
      </c>
      <c r="L214" s="43"/>
      <c r="M214" s="224" t="s">
        <v>19</v>
      </c>
      <c r="N214" s="225" t="s">
        <v>43</v>
      </c>
      <c r="O214" s="83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8" t="s">
        <v>131</v>
      </c>
      <c r="AT214" s="228" t="s">
        <v>126</v>
      </c>
      <c r="AU214" s="228" t="s">
        <v>80</v>
      </c>
      <c r="AY214" s="16" t="s">
        <v>124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80</v>
      </c>
      <c r="BK214" s="229">
        <f>ROUND(I214*H214,2)</f>
        <v>0</v>
      </c>
      <c r="BL214" s="16" t="s">
        <v>131</v>
      </c>
      <c r="BM214" s="228" t="s">
        <v>796</v>
      </c>
    </row>
    <row r="215" spans="1:65" s="2" customFormat="1" ht="16.5" customHeight="1">
      <c r="A215" s="37"/>
      <c r="B215" s="38"/>
      <c r="C215" s="217" t="s">
        <v>72</v>
      </c>
      <c r="D215" s="217" t="s">
        <v>126</v>
      </c>
      <c r="E215" s="218" t="s">
        <v>797</v>
      </c>
      <c r="F215" s="219" t="s">
        <v>798</v>
      </c>
      <c r="G215" s="220" t="s">
        <v>283</v>
      </c>
      <c r="H215" s="221">
        <v>7</v>
      </c>
      <c r="I215" s="222"/>
      <c r="J215" s="223">
        <f>ROUND(I215*H215,2)</f>
        <v>0</v>
      </c>
      <c r="K215" s="219" t="s">
        <v>19</v>
      </c>
      <c r="L215" s="43"/>
      <c r="M215" s="224" t="s">
        <v>19</v>
      </c>
      <c r="N215" s="225" t="s">
        <v>43</v>
      </c>
      <c r="O215" s="83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131</v>
      </c>
      <c r="AT215" s="228" t="s">
        <v>126</v>
      </c>
      <c r="AU215" s="228" t="s">
        <v>80</v>
      </c>
      <c r="AY215" s="16" t="s">
        <v>124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80</v>
      </c>
      <c r="BK215" s="229">
        <f>ROUND(I215*H215,2)</f>
        <v>0</v>
      </c>
      <c r="BL215" s="16" t="s">
        <v>131</v>
      </c>
      <c r="BM215" s="228" t="s">
        <v>799</v>
      </c>
    </row>
    <row r="216" spans="1:65" s="2" customFormat="1" ht="16.5" customHeight="1">
      <c r="A216" s="37"/>
      <c r="B216" s="38"/>
      <c r="C216" s="217" t="s">
        <v>72</v>
      </c>
      <c r="D216" s="217" t="s">
        <v>126</v>
      </c>
      <c r="E216" s="218" t="s">
        <v>774</v>
      </c>
      <c r="F216" s="219" t="s">
        <v>775</v>
      </c>
      <c r="G216" s="220" t="s">
        <v>309</v>
      </c>
      <c r="H216" s="221">
        <v>5.25</v>
      </c>
      <c r="I216" s="222"/>
      <c r="J216" s="223">
        <f>ROUND(I216*H216,2)</f>
        <v>0</v>
      </c>
      <c r="K216" s="219" t="s">
        <v>19</v>
      </c>
      <c r="L216" s="43"/>
      <c r="M216" s="224" t="s">
        <v>19</v>
      </c>
      <c r="N216" s="225" t="s">
        <v>43</v>
      </c>
      <c r="O216" s="83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131</v>
      </c>
      <c r="AT216" s="228" t="s">
        <v>126</v>
      </c>
      <c r="AU216" s="228" t="s">
        <v>80</v>
      </c>
      <c r="AY216" s="16" t="s">
        <v>124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80</v>
      </c>
      <c r="BK216" s="229">
        <f>ROUND(I216*H216,2)</f>
        <v>0</v>
      </c>
      <c r="BL216" s="16" t="s">
        <v>131</v>
      </c>
      <c r="BM216" s="228" t="s">
        <v>800</v>
      </c>
    </row>
    <row r="217" spans="1:65" s="2" customFormat="1" ht="16.5" customHeight="1">
      <c r="A217" s="37"/>
      <c r="B217" s="38"/>
      <c r="C217" s="217" t="s">
        <v>72</v>
      </c>
      <c r="D217" s="217" t="s">
        <v>126</v>
      </c>
      <c r="E217" s="218" t="s">
        <v>761</v>
      </c>
      <c r="F217" s="219" t="s">
        <v>762</v>
      </c>
      <c r="G217" s="220" t="s">
        <v>283</v>
      </c>
      <c r="H217" s="221">
        <v>7</v>
      </c>
      <c r="I217" s="222"/>
      <c r="J217" s="223">
        <f>ROUND(I217*H217,2)</f>
        <v>0</v>
      </c>
      <c r="K217" s="219" t="s">
        <v>19</v>
      </c>
      <c r="L217" s="43"/>
      <c r="M217" s="224" t="s">
        <v>19</v>
      </c>
      <c r="N217" s="225" t="s">
        <v>43</v>
      </c>
      <c r="O217" s="83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8" t="s">
        <v>131</v>
      </c>
      <c r="AT217" s="228" t="s">
        <v>126</v>
      </c>
      <c r="AU217" s="228" t="s">
        <v>80</v>
      </c>
      <c r="AY217" s="16" t="s">
        <v>124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80</v>
      </c>
      <c r="BK217" s="229">
        <f>ROUND(I217*H217,2)</f>
        <v>0</v>
      </c>
      <c r="BL217" s="16" t="s">
        <v>131</v>
      </c>
      <c r="BM217" s="228" t="s">
        <v>801</v>
      </c>
    </row>
    <row r="218" spans="1:65" s="2" customFormat="1" ht="16.5" customHeight="1">
      <c r="A218" s="37"/>
      <c r="B218" s="38"/>
      <c r="C218" s="217" t="s">
        <v>72</v>
      </c>
      <c r="D218" s="217" t="s">
        <v>126</v>
      </c>
      <c r="E218" s="218" t="s">
        <v>764</v>
      </c>
      <c r="F218" s="219" t="s">
        <v>765</v>
      </c>
      <c r="G218" s="220" t="s">
        <v>283</v>
      </c>
      <c r="H218" s="221">
        <v>7</v>
      </c>
      <c r="I218" s="222"/>
      <c r="J218" s="223">
        <f>ROUND(I218*H218,2)</f>
        <v>0</v>
      </c>
      <c r="K218" s="219" t="s">
        <v>19</v>
      </c>
      <c r="L218" s="43"/>
      <c r="M218" s="224" t="s">
        <v>19</v>
      </c>
      <c r="N218" s="225" t="s">
        <v>43</v>
      </c>
      <c r="O218" s="83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131</v>
      </c>
      <c r="AT218" s="228" t="s">
        <v>126</v>
      </c>
      <c r="AU218" s="228" t="s">
        <v>80</v>
      </c>
      <c r="AY218" s="16" t="s">
        <v>124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80</v>
      </c>
      <c r="BK218" s="229">
        <f>ROUND(I218*H218,2)</f>
        <v>0</v>
      </c>
      <c r="BL218" s="16" t="s">
        <v>131</v>
      </c>
      <c r="BM218" s="228" t="s">
        <v>802</v>
      </c>
    </row>
    <row r="219" spans="1:63" s="12" customFormat="1" ht="25.9" customHeight="1">
      <c r="A219" s="12"/>
      <c r="B219" s="201"/>
      <c r="C219" s="202"/>
      <c r="D219" s="203" t="s">
        <v>71</v>
      </c>
      <c r="E219" s="204" t="s">
        <v>803</v>
      </c>
      <c r="F219" s="204" t="s">
        <v>804</v>
      </c>
      <c r="G219" s="202"/>
      <c r="H219" s="202"/>
      <c r="I219" s="205"/>
      <c r="J219" s="206">
        <f>BK219</f>
        <v>0</v>
      </c>
      <c r="K219" s="202"/>
      <c r="L219" s="207"/>
      <c r="M219" s="208"/>
      <c r="N219" s="209"/>
      <c r="O219" s="209"/>
      <c r="P219" s="210">
        <f>SUM(P220:P227)</f>
        <v>0</v>
      </c>
      <c r="Q219" s="209"/>
      <c r="R219" s="210">
        <f>SUM(R220:R227)</f>
        <v>0</v>
      </c>
      <c r="S219" s="209"/>
      <c r="T219" s="211">
        <f>SUM(T220:T227)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2" t="s">
        <v>80</v>
      </c>
      <c r="AT219" s="213" t="s">
        <v>71</v>
      </c>
      <c r="AU219" s="213" t="s">
        <v>72</v>
      </c>
      <c r="AY219" s="212" t="s">
        <v>124</v>
      </c>
      <c r="BK219" s="214">
        <f>SUM(BK220:BK227)</f>
        <v>0</v>
      </c>
    </row>
    <row r="220" spans="1:65" s="2" customFormat="1" ht="16.5" customHeight="1">
      <c r="A220" s="37"/>
      <c r="B220" s="38"/>
      <c r="C220" s="217" t="s">
        <v>72</v>
      </c>
      <c r="D220" s="217" t="s">
        <v>126</v>
      </c>
      <c r="E220" s="218" t="s">
        <v>725</v>
      </c>
      <c r="F220" s="219" t="s">
        <v>726</v>
      </c>
      <c r="G220" s="220" t="s">
        <v>565</v>
      </c>
      <c r="H220" s="221">
        <v>6</v>
      </c>
      <c r="I220" s="222"/>
      <c r="J220" s="223">
        <f>ROUND(I220*H220,2)</f>
        <v>0</v>
      </c>
      <c r="K220" s="219" t="s">
        <v>19</v>
      </c>
      <c r="L220" s="43"/>
      <c r="M220" s="224" t="s">
        <v>19</v>
      </c>
      <c r="N220" s="225" t="s">
        <v>43</v>
      </c>
      <c r="O220" s="83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131</v>
      </c>
      <c r="AT220" s="228" t="s">
        <v>126</v>
      </c>
      <c r="AU220" s="228" t="s">
        <v>80</v>
      </c>
      <c r="AY220" s="16" t="s">
        <v>124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80</v>
      </c>
      <c r="BK220" s="229">
        <f>ROUND(I220*H220,2)</f>
        <v>0</v>
      </c>
      <c r="BL220" s="16" t="s">
        <v>131</v>
      </c>
      <c r="BM220" s="228" t="s">
        <v>805</v>
      </c>
    </row>
    <row r="221" spans="1:65" s="2" customFormat="1" ht="16.5" customHeight="1">
      <c r="A221" s="37"/>
      <c r="B221" s="38"/>
      <c r="C221" s="217" t="s">
        <v>72</v>
      </c>
      <c r="D221" s="217" t="s">
        <v>126</v>
      </c>
      <c r="E221" s="218" t="s">
        <v>728</v>
      </c>
      <c r="F221" s="219" t="s">
        <v>729</v>
      </c>
      <c r="G221" s="220" t="s">
        <v>573</v>
      </c>
      <c r="H221" s="221">
        <v>9</v>
      </c>
      <c r="I221" s="222"/>
      <c r="J221" s="223">
        <f>ROUND(I221*H221,2)</f>
        <v>0</v>
      </c>
      <c r="K221" s="219" t="s">
        <v>19</v>
      </c>
      <c r="L221" s="43"/>
      <c r="M221" s="224" t="s">
        <v>19</v>
      </c>
      <c r="N221" s="225" t="s">
        <v>43</v>
      </c>
      <c r="O221" s="83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8" t="s">
        <v>131</v>
      </c>
      <c r="AT221" s="228" t="s">
        <v>126</v>
      </c>
      <c r="AU221" s="228" t="s">
        <v>80</v>
      </c>
      <c r="AY221" s="16" t="s">
        <v>124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80</v>
      </c>
      <c r="BK221" s="229">
        <f>ROUND(I221*H221,2)</f>
        <v>0</v>
      </c>
      <c r="BL221" s="16" t="s">
        <v>131</v>
      </c>
      <c r="BM221" s="228" t="s">
        <v>806</v>
      </c>
    </row>
    <row r="222" spans="1:65" s="2" customFormat="1" ht="16.5" customHeight="1">
      <c r="A222" s="37"/>
      <c r="B222" s="38"/>
      <c r="C222" s="217" t="s">
        <v>72</v>
      </c>
      <c r="D222" s="217" t="s">
        <v>126</v>
      </c>
      <c r="E222" s="218" t="s">
        <v>807</v>
      </c>
      <c r="F222" s="219" t="s">
        <v>808</v>
      </c>
      <c r="G222" s="220" t="s">
        <v>141</v>
      </c>
      <c r="H222" s="221">
        <v>0.6</v>
      </c>
      <c r="I222" s="222"/>
      <c r="J222" s="223">
        <f>ROUND(I222*H222,2)</f>
        <v>0</v>
      </c>
      <c r="K222" s="219" t="s">
        <v>19</v>
      </c>
      <c r="L222" s="43"/>
      <c r="M222" s="224" t="s">
        <v>19</v>
      </c>
      <c r="N222" s="225" t="s">
        <v>43</v>
      </c>
      <c r="O222" s="83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131</v>
      </c>
      <c r="AT222" s="228" t="s">
        <v>126</v>
      </c>
      <c r="AU222" s="228" t="s">
        <v>80</v>
      </c>
      <c r="AY222" s="16" t="s">
        <v>124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80</v>
      </c>
      <c r="BK222" s="229">
        <f>ROUND(I222*H222,2)</f>
        <v>0</v>
      </c>
      <c r="BL222" s="16" t="s">
        <v>131</v>
      </c>
      <c r="BM222" s="228" t="s">
        <v>809</v>
      </c>
    </row>
    <row r="223" spans="1:65" s="2" customFormat="1" ht="16.5" customHeight="1">
      <c r="A223" s="37"/>
      <c r="B223" s="38"/>
      <c r="C223" s="217" t="s">
        <v>72</v>
      </c>
      <c r="D223" s="217" t="s">
        <v>126</v>
      </c>
      <c r="E223" s="218" t="s">
        <v>810</v>
      </c>
      <c r="F223" s="219" t="s">
        <v>811</v>
      </c>
      <c r="G223" s="220" t="s">
        <v>141</v>
      </c>
      <c r="H223" s="221">
        <v>9</v>
      </c>
      <c r="I223" s="222"/>
      <c r="J223" s="223">
        <f>ROUND(I223*H223,2)</f>
        <v>0</v>
      </c>
      <c r="K223" s="219" t="s">
        <v>19</v>
      </c>
      <c r="L223" s="43"/>
      <c r="M223" s="224" t="s">
        <v>19</v>
      </c>
      <c r="N223" s="225" t="s">
        <v>43</v>
      </c>
      <c r="O223" s="83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131</v>
      </c>
      <c r="AT223" s="228" t="s">
        <v>126</v>
      </c>
      <c r="AU223" s="228" t="s">
        <v>80</v>
      </c>
      <c r="AY223" s="16" t="s">
        <v>124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80</v>
      </c>
      <c r="BK223" s="229">
        <f>ROUND(I223*H223,2)</f>
        <v>0</v>
      </c>
      <c r="BL223" s="16" t="s">
        <v>131</v>
      </c>
      <c r="BM223" s="228" t="s">
        <v>812</v>
      </c>
    </row>
    <row r="224" spans="1:65" s="2" customFormat="1" ht="16.5" customHeight="1">
      <c r="A224" s="37"/>
      <c r="B224" s="38"/>
      <c r="C224" s="217" t="s">
        <v>72</v>
      </c>
      <c r="D224" s="217" t="s">
        <v>126</v>
      </c>
      <c r="E224" s="218" t="s">
        <v>813</v>
      </c>
      <c r="F224" s="219" t="s">
        <v>814</v>
      </c>
      <c r="G224" s="220" t="s">
        <v>141</v>
      </c>
      <c r="H224" s="221">
        <v>3</v>
      </c>
      <c r="I224" s="222"/>
      <c r="J224" s="223">
        <f>ROUND(I224*H224,2)</f>
        <v>0</v>
      </c>
      <c r="K224" s="219" t="s">
        <v>19</v>
      </c>
      <c r="L224" s="43"/>
      <c r="M224" s="224" t="s">
        <v>19</v>
      </c>
      <c r="N224" s="225" t="s">
        <v>43</v>
      </c>
      <c r="O224" s="83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8" t="s">
        <v>131</v>
      </c>
      <c r="AT224" s="228" t="s">
        <v>126</v>
      </c>
      <c r="AU224" s="228" t="s">
        <v>80</v>
      </c>
      <c r="AY224" s="16" t="s">
        <v>124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6" t="s">
        <v>80</v>
      </c>
      <c r="BK224" s="229">
        <f>ROUND(I224*H224,2)</f>
        <v>0</v>
      </c>
      <c r="BL224" s="16" t="s">
        <v>131</v>
      </c>
      <c r="BM224" s="228" t="s">
        <v>815</v>
      </c>
    </row>
    <row r="225" spans="1:65" s="2" customFormat="1" ht="16.5" customHeight="1">
      <c r="A225" s="37"/>
      <c r="B225" s="38"/>
      <c r="C225" s="217" t="s">
        <v>72</v>
      </c>
      <c r="D225" s="217" t="s">
        <v>126</v>
      </c>
      <c r="E225" s="218" t="s">
        <v>816</v>
      </c>
      <c r="F225" s="219" t="s">
        <v>817</v>
      </c>
      <c r="G225" s="220" t="s">
        <v>141</v>
      </c>
      <c r="H225" s="221">
        <v>32</v>
      </c>
      <c r="I225" s="222"/>
      <c r="J225" s="223">
        <f>ROUND(I225*H225,2)</f>
        <v>0</v>
      </c>
      <c r="K225" s="219" t="s">
        <v>19</v>
      </c>
      <c r="L225" s="43"/>
      <c r="M225" s="224" t="s">
        <v>19</v>
      </c>
      <c r="N225" s="225" t="s">
        <v>43</v>
      </c>
      <c r="O225" s="83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131</v>
      </c>
      <c r="AT225" s="228" t="s">
        <v>126</v>
      </c>
      <c r="AU225" s="228" t="s">
        <v>80</v>
      </c>
      <c r="AY225" s="16" t="s">
        <v>124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80</v>
      </c>
      <c r="BK225" s="229">
        <f>ROUND(I225*H225,2)</f>
        <v>0</v>
      </c>
      <c r="BL225" s="16" t="s">
        <v>131</v>
      </c>
      <c r="BM225" s="228" t="s">
        <v>818</v>
      </c>
    </row>
    <row r="226" spans="1:65" s="2" customFormat="1" ht="16.5" customHeight="1">
      <c r="A226" s="37"/>
      <c r="B226" s="38"/>
      <c r="C226" s="217" t="s">
        <v>72</v>
      </c>
      <c r="D226" s="217" t="s">
        <v>126</v>
      </c>
      <c r="E226" s="218" t="s">
        <v>819</v>
      </c>
      <c r="F226" s="219" t="s">
        <v>820</v>
      </c>
      <c r="G226" s="220" t="s">
        <v>141</v>
      </c>
      <c r="H226" s="221">
        <v>1.7</v>
      </c>
      <c r="I226" s="222"/>
      <c r="J226" s="223">
        <f>ROUND(I226*H226,2)</f>
        <v>0</v>
      </c>
      <c r="K226" s="219" t="s">
        <v>19</v>
      </c>
      <c r="L226" s="43"/>
      <c r="M226" s="224" t="s">
        <v>19</v>
      </c>
      <c r="N226" s="225" t="s">
        <v>43</v>
      </c>
      <c r="O226" s="83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131</v>
      </c>
      <c r="AT226" s="228" t="s">
        <v>126</v>
      </c>
      <c r="AU226" s="228" t="s">
        <v>80</v>
      </c>
      <c r="AY226" s="16" t="s">
        <v>124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80</v>
      </c>
      <c r="BK226" s="229">
        <f>ROUND(I226*H226,2)</f>
        <v>0</v>
      </c>
      <c r="BL226" s="16" t="s">
        <v>131</v>
      </c>
      <c r="BM226" s="228" t="s">
        <v>821</v>
      </c>
    </row>
    <row r="227" spans="1:65" s="2" customFormat="1" ht="16.5" customHeight="1">
      <c r="A227" s="37"/>
      <c r="B227" s="38"/>
      <c r="C227" s="217" t="s">
        <v>72</v>
      </c>
      <c r="D227" s="217" t="s">
        <v>126</v>
      </c>
      <c r="E227" s="218" t="s">
        <v>822</v>
      </c>
      <c r="F227" s="219" t="s">
        <v>765</v>
      </c>
      <c r="G227" s="220" t="s">
        <v>283</v>
      </c>
      <c r="H227" s="221">
        <v>800</v>
      </c>
      <c r="I227" s="222"/>
      <c r="J227" s="223">
        <f>ROUND(I227*H227,2)</f>
        <v>0</v>
      </c>
      <c r="K227" s="219" t="s">
        <v>19</v>
      </c>
      <c r="L227" s="43"/>
      <c r="M227" s="224" t="s">
        <v>19</v>
      </c>
      <c r="N227" s="225" t="s">
        <v>43</v>
      </c>
      <c r="O227" s="83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131</v>
      </c>
      <c r="AT227" s="228" t="s">
        <v>126</v>
      </c>
      <c r="AU227" s="228" t="s">
        <v>80</v>
      </c>
      <c r="AY227" s="16" t="s">
        <v>124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80</v>
      </c>
      <c r="BK227" s="229">
        <f>ROUND(I227*H227,2)</f>
        <v>0</v>
      </c>
      <c r="BL227" s="16" t="s">
        <v>131</v>
      </c>
      <c r="BM227" s="228" t="s">
        <v>823</v>
      </c>
    </row>
    <row r="228" spans="1:63" s="12" customFormat="1" ht="25.9" customHeight="1">
      <c r="A228" s="12"/>
      <c r="B228" s="201"/>
      <c r="C228" s="202"/>
      <c r="D228" s="203" t="s">
        <v>71</v>
      </c>
      <c r="E228" s="204" t="s">
        <v>824</v>
      </c>
      <c r="F228" s="204" t="s">
        <v>825</v>
      </c>
      <c r="G228" s="202"/>
      <c r="H228" s="202"/>
      <c r="I228" s="205"/>
      <c r="J228" s="206">
        <f>BK228</f>
        <v>0</v>
      </c>
      <c r="K228" s="202"/>
      <c r="L228" s="207"/>
      <c r="M228" s="208"/>
      <c r="N228" s="209"/>
      <c r="O228" s="209"/>
      <c r="P228" s="210">
        <f>SUM(P229:P241)</f>
        <v>0</v>
      </c>
      <c r="Q228" s="209"/>
      <c r="R228" s="210">
        <f>SUM(R229:R241)</f>
        <v>0</v>
      </c>
      <c r="S228" s="209"/>
      <c r="T228" s="211">
        <f>SUM(T229:T241)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80</v>
      </c>
      <c r="AT228" s="213" t="s">
        <v>71</v>
      </c>
      <c r="AU228" s="213" t="s">
        <v>72</v>
      </c>
      <c r="AY228" s="212" t="s">
        <v>124</v>
      </c>
      <c r="BK228" s="214">
        <f>SUM(BK229:BK241)</f>
        <v>0</v>
      </c>
    </row>
    <row r="229" spans="1:65" s="2" customFormat="1" ht="16.5" customHeight="1">
      <c r="A229" s="37"/>
      <c r="B229" s="38"/>
      <c r="C229" s="217" t="s">
        <v>72</v>
      </c>
      <c r="D229" s="217" t="s">
        <v>126</v>
      </c>
      <c r="E229" s="218" t="s">
        <v>826</v>
      </c>
      <c r="F229" s="219" t="s">
        <v>827</v>
      </c>
      <c r="G229" s="220" t="s">
        <v>565</v>
      </c>
      <c r="H229" s="221">
        <v>12</v>
      </c>
      <c r="I229" s="222"/>
      <c r="J229" s="223">
        <f>ROUND(I229*H229,2)</f>
        <v>0</v>
      </c>
      <c r="K229" s="219" t="s">
        <v>19</v>
      </c>
      <c r="L229" s="43"/>
      <c r="M229" s="224" t="s">
        <v>19</v>
      </c>
      <c r="N229" s="225" t="s">
        <v>43</v>
      </c>
      <c r="O229" s="83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131</v>
      </c>
      <c r="AT229" s="228" t="s">
        <v>126</v>
      </c>
      <c r="AU229" s="228" t="s">
        <v>80</v>
      </c>
      <c r="AY229" s="16" t="s">
        <v>124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80</v>
      </c>
      <c r="BK229" s="229">
        <f>ROUND(I229*H229,2)</f>
        <v>0</v>
      </c>
      <c r="BL229" s="16" t="s">
        <v>131</v>
      </c>
      <c r="BM229" s="228" t="s">
        <v>828</v>
      </c>
    </row>
    <row r="230" spans="1:65" s="2" customFormat="1" ht="16.5" customHeight="1">
      <c r="A230" s="37"/>
      <c r="B230" s="38"/>
      <c r="C230" s="217" t="s">
        <v>72</v>
      </c>
      <c r="D230" s="217" t="s">
        <v>126</v>
      </c>
      <c r="E230" s="218" t="s">
        <v>829</v>
      </c>
      <c r="F230" s="219" t="s">
        <v>830</v>
      </c>
      <c r="G230" s="220" t="s">
        <v>573</v>
      </c>
      <c r="H230" s="221">
        <v>1</v>
      </c>
      <c r="I230" s="222"/>
      <c r="J230" s="223">
        <f>ROUND(I230*H230,2)</f>
        <v>0</v>
      </c>
      <c r="K230" s="219" t="s">
        <v>19</v>
      </c>
      <c r="L230" s="43"/>
      <c r="M230" s="224" t="s">
        <v>19</v>
      </c>
      <c r="N230" s="225" t="s">
        <v>43</v>
      </c>
      <c r="O230" s="83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8" t="s">
        <v>131</v>
      </c>
      <c r="AT230" s="228" t="s">
        <v>126</v>
      </c>
      <c r="AU230" s="228" t="s">
        <v>80</v>
      </c>
      <c r="AY230" s="16" t="s">
        <v>124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6" t="s">
        <v>80</v>
      </c>
      <c r="BK230" s="229">
        <f>ROUND(I230*H230,2)</f>
        <v>0</v>
      </c>
      <c r="BL230" s="16" t="s">
        <v>131</v>
      </c>
      <c r="BM230" s="228" t="s">
        <v>831</v>
      </c>
    </row>
    <row r="231" spans="1:65" s="2" customFormat="1" ht="16.5" customHeight="1">
      <c r="A231" s="37"/>
      <c r="B231" s="38"/>
      <c r="C231" s="217" t="s">
        <v>72</v>
      </c>
      <c r="D231" s="217" t="s">
        <v>126</v>
      </c>
      <c r="E231" s="218" t="s">
        <v>832</v>
      </c>
      <c r="F231" s="219" t="s">
        <v>833</v>
      </c>
      <c r="G231" s="220" t="s">
        <v>283</v>
      </c>
      <c r="H231" s="221">
        <v>10</v>
      </c>
      <c r="I231" s="222"/>
      <c r="J231" s="223">
        <f>ROUND(I231*H231,2)</f>
        <v>0</v>
      </c>
      <c r="K231" s="219" t="s">
        <v>19</v>
      </c>
      <c r="L231" s="43"/>
      <c r="M231" s="224" t="s">
        <v>19</v>
      </c>
      <c r="N231" s="225" t="s">
        <v>43</v>
      </c>
      <c r="O231" s="83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131</v>
      </c>
      <c r="AT231" s="228" t="s">
        <v>126</v>
      </c>
      <c r="AU231" s="228" t="s">
        <v>80</v>
      </c>
      <c r="AY231" s="16" t="s">
        <v>124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80</v>
      </c>
      <c r="BK231" s="229">
        <f>ROUND(I231*H231,2)</f>
        <v>0</v>
      </c>
      <c r="BL231" s="16" t="s">
        <v>131</v>
      </c>
      <c r="BM231" s="228" t="s">
        <v>834</v>
      </c>
    </row>
    <row r="232" spans="1:65" s="2" customFormat="1" ht="16.5" customHeight="1">
      <c r="A232" s="37"/>
      <c r="B232" s="38"/>
      <c r="C232" s="217" t="s">
        <v>72</v>
      </c>
      <c r="D232" s="217" t="s">
        <v>126</v>
      </c>
      <c r="E232" s="218" t="s">
        <v>835</v>
      </c>
      <c r="F232" s="219" t="s">
        <v>836</v>
      </c>
      <c r="G232" s="220" t="s">
        <v>573</v>
      </c>
      <c r="H232" s="221">
        <v>1</v>
      </c>
      <c r="I232" s="222"/>
      <c r="J232" s="223">
        <f>ROUND(I232*H232,2)</f>
        <v>0</v>
      </c>
      <c r="K232" s="219" t="s">
        <v>19</v>
      </c>
      <c r="L232" s="43"/>
      <c r="M232" s="224" t="s">
        <v>19</v>
      </c>
      <c r="N232" s="225" t="s">
        <v>43</v>
      </c>
      <c r="O232" s="83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131</v>
      </c>
      <c r="AT232" s="228" t="s">
        <v>126</v>
      </c>
      <c r="AU232" s="228" t="s">
        <v>80</v>
      </c>
      <c r="AY232" s="16" t="s">
        <v>124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80</v>
      </c>
      <c r="BK232" s="229">
        <f>ROUND(I232*H232,2)</f>
        <v>0</v>
      </c>
      <c r="BL232" s="16" t="s">
        <v>131</v>
      </c>
      <c r="BM232" s="228" t="s">
        <v>837</v>
      </c>
    </row>
    <row r="233" spans="1:65" s="2" customFormat="1" ht="16.5" customHeight="1">
      <c r="A233" s="37"/>
      <c r="B233" s="38"/>
      <c r="C233" s="217" t="s">
        <v>72</v>
      </c>
      <c r="D233" s="217" t="s">
        <v>126</v>
      </c>
      <c r="E233" s="218" t="s">
        <v>838</v>
      </c>
      <c r="F233" s="219" t="s">
        <v>839</v>
      </c>
      <c r="G233" s="220" t="s">
        <v>573</v>
      </c>
      <c r="H233" s="221">
        <v>1</v>
      </c>
      <c r="I233" s="222"/>
      <c r="J233" s="223">
        <f>ROUND(I233*H233,2)</f>
        <v>0</v>
      </c>
      <c r="K233" s="219" t="s">
        <v>19</v>
      </c>
      <c r="L233" s="43"/>
      <c r="M233" s="224" t="s">
        <v>19</v>
      </c>
      <c r="N233" s="225" t="s">
        <v>43</v>
      </c>
      <c r="O233" s="83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131</v>
      </c>
      <c r="AT233" s="228" t="s">
        <v>126</v>
      </c>
      <c r="AU233" s="228" t="s">
        <v>80</v>
      </c>
      <c r="AY233" s="16" t="s">
        <v>124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80</v>
      </c>
      <c r="BK233" s="229">
        <f>ROUND(I233*H233,2)</f>
        <v>0</v>
      </c>
      <c r="BL233" s="16" t="s">
        <v>131</v>
      </c>
      <c r="BM233" s="228" t="s">
        <v>840</v>
      </c>
    </row>
    <row r="234" spans="1:65" s="2" customFormat="1" ht="16.5" customHeight="1">
      <c r="A234" s="37"/>
      <c r="B234" s="38"/>
      <c r="C234" s="217" t="s">
        <v>72</v>
      </c>
      <c r="D234" s="217" t="s">
        <v>126</v>
      </c>
      <c r="E234" s="218" t="s">
        <v>841</v>
      </c>
      <c r="F234" s="219" t="s">
        <v>842</v>
      </c>
      <c r="G234" s="220" t="s">
        <v>573</v>
      </c>
      <c r="H234" s="221">
        <v>1</v>
      </c>
      <c r="I234" s="222"/>
      <c r="J234" s="223">
        <f>ROUND(I234*H234,2)</f>
        <v>0</v>
      </c>
      <c r="K234" s="219" t="s">
        <v>19</v>
      </c>
      <c r="L234" s="43"/>
      <c r="M234" s="224" t="s">
        <v>19</v>
      </c>
      <c r="N234" s="225" t="s">
        <v>43</v>
      </c>
      <c r="O234" s="83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8" t="s">
        <v>131</v>
      </c>
      <c r="AT234" s="228" t="s">
        <v>126</v>
      </c>
      <c r="AU234" s="228" t="s">
        <v>80</v>
      </c>
      <c r="AY234" s="16" t="s">
        <v>124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6" t="s">
        <v>80</v>
      </c>
      <c r="BK234" s="229">
        <f>ROUND(I234*H234,2)</f>
        <v>0</v>
      </c>
      <c r="BL234" s="16" t="s">
        <v>131</v>
      </c>
      <c r="BM234" s="228" t="s">
        <v>843</v>
      </c>
    </row>
    <row r="235" spans="1:65" s="2" customFormat="1" ht="16.5" customHeight="1">
      <c r="A235" s="37"/>
      <c r="B235" s="38"/>
      <c r="C235" s="217" t="s">
        <v>72</v>
      </c>
      <c r="D235" s="217" t="s">
        <v>126</v>
      </c>
      <c r="E235" s="218" t="s">
        <v>844</v>
      </c>
      <c r="F235" s="219" t="s">
        <v>845</v>
      </c>
      <c r="G235" s="220" t="s">
        <v>573</v>
      </c>
      <c r="H235" s="221">
        <v>1</v>
      </c>
      <c r="I235" s="222"/>
      <c r="J235" s="223">
        <f>ROUND(I235*H235,2)</f>
        <v>0</v>
      </c>
      <c r="K235" s="219" t="s">
        <v>19</v>
      </c>
      <c r="L235" s="43"/>
      <c r="M235" s="224" t="s">
        <v>19</v>
      </c>
      <c r="N235" s="225" t="s">
        <v>43</v>
      </c>
      <c r="O235" s="83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131</v>
      </c>
      <c r="AT235" s="228" t="s">
        <v>126</v>
      </c>
      <c r="AU235" s="228" t="s">
        <v>80</v>
      </c>
      <c r="AY235" s="16" t="s">
        <v>124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80</v>
      </c>
      <c r="BK235" s="229">
        <f>ROUND(I235*H235,2)</f>
        <v>0</v>
      </c>
      <c r="BL235" s="16" t="s">
        <v>131</v>
      </c>
      <c r="BM235" s="228" t="s">
        <v>846</v>
      </c>
    </row>
    <row r="236" spans="1:65" s="2" customFormat="1" ht="16.5" customHeight="1">
      <c r="A236" s="37"/>
      <c r="B236" s="38"/>
      <c r="C236" s="217" t="s">
        <v>72</v>
      </c>
      <c r="D236" s="217" t="s">
        <v>126</v>
      </c>
      <c r="E236" s="218" t="s">
        <v>847</v>
      </c>
      <c r="F236" s="219" t="s">
        <v>848</v>
      </c>
      <c r="G236" s="220" t="s">
        <v>283</v>
      </c>
      <c r="H236" s="221">
        <v>10</v>
      </c>
      <c r="I236" s="222"/>
      <c r="J236" s="223">
        <f>ROUND(I236*H236,2)</f>
        <v>0</v>
      </c>
      <c r="K236" s="219" t="s">
        <v>19</v>
      </c>
      <c r="L236" s="43"/>
      <c r="M236" s="224" t="s">
        <v>19</v>
      </c>
      <c r="N236" s="225" t="s">
        <v>43</v>
      </c>
      <c r="O236" s="83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131</v>
      </c>
      <c r="AT236" s="228" t="s">
        <v>126</v>
      </c>
      <c r="AU236" s="228" t="s">
        <v>80</v>
      </c>
      <c r="AY236" s="16" t="s">
        <v>124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80</v>
      </c>
      <c r="BK236" s="229">
        <f>ROUND(I236*H236,2)</f>
        <v>0</v>
      </c>
      <c r="BL236" s="16" t="s">
        <v>131</v>
      </c>
      <c r="BM236" s="228" t="s">
        <v>849</v>
      </c>
    </row>
    <row r="237" spans="1:65" s="2" customFormat="1" ht="16.5" customHeight="1">
      <c r="A237" s="37"/>
      <c r="B237" s="38"/>
      <c r="C237" s="217" t="s">
        <v>72</v>
      </c>
      <c r="D237" s="217" t="s">
        <v>126</v>
      </c>
      <c r="E237" s="218" t="s">
        <v>850</v>
      </c>
      <c r="F237" s="219" t="s">
        <v>851</v>
      </c>
      <c r="G237" s="220" t="s">
        <v>283</v>
      </c>
      <c r="H237" s="221">
        <v>5</v>
      </c>
      <c r="I237" s="222"/>
      <c r="J237" s="223">
        <f>ROUND(I237*H237,2)</f>
        <v>0</v>
      </c>
      <c r="K237" s="219" t="s">
        <v>19</v>
      </c>
      <c r="L237" s="43"/>
      <c r="M237" s="224" t="s">
        <v>19</v>
      </c>
      <c r="N237" s="225" t="s">
        <v>43</v>
      </c>
      <c r="O237" s="83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131</v>
      </c>
      <c r="AT237" s="228" t="s">
        <v>126</v>
      </c>
      <c r="AU237" s="228" t="s">
        <v>80</v>
      </c>
      <c r="AY237" s="16" t="s">
        <v>124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80</v>
      </c>
      <c r="BK237" s="229">
        <f>ROUND(I237*H237,2)</f>
        <v>0</v>
      </c>
      <c r="BL237" s="16" t="s">
        <v>131</v>
      </c>
      <c r="BM237" s="228" t="s">
        <v>852</v>
      </c>
    </row>
    <row r="238" spans="1:65" s="2" customFormat="1" ht="16.5" customHeight="1">
      <c r="A238" s="37"/>
      <c r="B238" s="38"/>
      <c r="C238" s="217" t="s">
        <v>72</v>
      </c>
      <c r="D238" s="217" t="s">
        <v>126</v>
      </c>
      <c r="E238" s="218" t="s">
        <v>853</v>
      </c>
      <c r="F238" s="219" t="s">
        <v>854</v>
      </c>
      <c r="G238" s="220" t="s">
        <v>283</v>
      </c>
      <c r="H238" s="221">
        <v>5</v>
      </c>
      <c r="I238" s="222"/>
      <c r="J238" s="223">
        <f>ROUND(I238*H238,2)</f>
        <v>0</v>
      </c>
      <c r="K238" s="219" t="s">
        <v>19</v>
      </c>
      <c r="L238" s="43"/>
      <c r="M238" s="224" t="s">
        <v>19</v>
      </c>
      <c r="N238" s="225" t="s">
        <v>43</v>
      </c>
      <c r="O238" s="83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131</v>
      </c>
      <c r="AT238" s="228" t="s">
        <v>126</v>
      </c>
      <c r="AU238" s="228" t="s">
        <v>80</v>
      </c>
      <c r="AY238" s="16" t="s">
        <v>124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80</v>
      </c>
      <c r="BK238" s="229">
        <f>ROUND(I238*H238,2)</f>
        <v>0</v>
      </c>
      <c r="BL238" s="16" t="s">
        <v>131</v>
      </c>
      <c r="BM238" s="228" t="s">
        <v>855</v>
      </c>
    </row>
    <row r="239" spans="1:65" s="2" customFormat="1" ht="16.5" customHeight="1">
      <c r="A239" s="37"/>
      <c r="B239" s="38"/>
      <c r="C239" s="217" t="s">
        <v>72</v>
      </c>
      <c r="D239" s="217" t="s">
        <v>126</v>
      </c>
      <c r="E239" s="218" t="s">
        <v>600</v>
      </c>
      <c r="F239" s="219" t="s">
        <v>601</v>
      </c>
      <c r="G239" s="220" t="s">
        <v>573</v>
      </c>
      <c r="H239" s="221">
        <v>31</v>
      </c>
      <c r="I239" s="222"/>
      <c r="J239" s="223">
        <f>ROUND(I239*H239,2)</f>
        <v>0</v>
      </c>
      <c r="K239" s="219" t="s">
        <v>19</v>
      </c>
      <c r="L239" s="43"/>
      <c r="M239" s="224" t="s">
        <v>19</v>
      </c>
      <c r="N239" s="225" t="s">
        <v>43</v>
      </c>
      <c r="O239" s="83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8" t="s">
        <v>131</v>
      </c>
      <c r="AT239" s="228" t="s">
        <v>126</v>
      </c>
      <c r="AU239" s="228" t="s">
        <v>80</v>
      </c>
      <c r="AY239" s="16" t="s">
        <v>124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6" t="s">
        <v>80</v>
      </c>
      <c r="BK239" s="229">
        <f>ROUND(I239*H239,2)</f>
        <v>0</v>
      </c>
      <c r="BL239" s="16" t="s">
        <v>131</v>
      </c>
      <c r="BM239" s="228" t="s">
        <v>856</v>
      </c>
    </row>
    <row r="240" spans="1:65" s="2" customFormat="1" ht="16.5" customHeight="1">
      <c r="A240" s="37"/>
      <c r="B240" s="38"/>
      <c r="C240" s="217" t="s">
        <v>72</v>
      </c>
      <c r="D240" s="217" t="s">
        <v>126</v>
      </c>
      <c r="E240" s="218" t="s">
        <v>602</v>
      </c>
      <c r="F240" s="219" t="s">
        <v>603</v>
      </c>
      <c r="G240" s="220" t="s">
        <v>565</v>
      </c>
      <c r="H240" s="221">
        <v>4</v>
      </c>
      <c r="I240" s="222"/>
      <c r="J240" s="223">
        <f>ROUND(I240*H240,2)</f>
        <v>0</v>
      </c>
      <c r="K240" s="219" t="s">
        <v>19</v>
      </c>
      <c r="L240" s="43"/>
      <c r="M240" s="224" t="s">
        <v>19</v>
      </c>
      <c r="N240" s="225" t="s">
        <v>43</v>
      </c>
      <c r="O240" s="83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131</v>
      </c>
      <c r="AT240" s="228" t="s">
        <v>126</v>
      </c>
      <c r="AU240" s="228" t="s">
        <v>80</v>
      </c>
      <c r="AY240" s="16" t="s">
        <v>124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80</v>
      </c>
      <c r="BK240" s="229">
        <f>ROUND(I240*H240,2)</f>
        <v>0</v>
      </c>
      <c r="BL240" s="16" t="s">
        <v>131</v>
      </c>
      <c r="BM240" s="228" t="s">
        <v>857</v>
      </c>
    </row>
    <row r="241" spans="1:65" s="2" customFormat="1" ht="16.5" customHeight="1">
      <c r="A241" s="37"/>
      <c r="B241" s="38"/>
      <c r="C241" s="217" t="s">
        <v>72</v>
      </c>
      <c r="D241" s="217" t="s">
        <v>126</v>
      </c>
      <c r="E241" s="218" t="s">
        <v>605</v>
      </c>
      <c r="F241" s="219" t="s">
        <v>606</v>
      </c>
      <c r="G241" s="220" t="s">
        <v>565</v>
      </c>
      <c r="H241" s="221">
        <v>2</v>
      </c>
      <c r="I241" s="222"/>
      <c r="J241" s="223">
        <f>ROUND(I241*H241,2)</f>
        <v>0</v>
      </c>
      <c r="K241" s="219" t="s">
        <v>19</v>
      </c>
      <c r="L241" s="43"/>
      <c r="M241" s="224" t="s">
        <v>19</v>
      </c>
      <c r="N241" s="225" t="s">
        <v>43</v>
      </c>
      <c r="O241" s="83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8" t="s">
        <v>131</v>
      </c>
      <c r="AT241" s="228" t="s">
        <v>126</v>
      </c>
      <c r="AU241" s="228" t="s">
        <v>80</v>
      </c>
      <c r="AY241" s="16" t="s">
        <v>124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6" t="s">
        <v>80</v>
      </c>
      <c r="BK241" s="229">
        <f>ROUND(I241*H241,2)</f>
        <v>0</v>
      </c>
      <c r="BL241" s="16" t="s">
        <v>131</v>
      </c>
      <c r="BM241" s="228" t="s">
        <v>858</v>
      </c>
    </row>
    <row r="242" spans="1:63" s="12" customFormat="1" ht="25.9" customHeight="1">
      <c r="A242" s="12"/>
      <c r="B242" s="201"/>
      <c r="C242" s="202"/>
      <c r="D242" s="203" t="s">
        <v>71</v>
      </c>
      <c r="E242" s="204" t="s">
        <v>859</v>
      </c>
      <c r="F242" s="204" t="s">
        <v>860</v>
      </c>
      <c r="G242" s="202"/>
      <c r="H242" s="202"/>
      <c r="I242" s="205"/>
      <c r="J242" s="206">
        <f>BK242</f>
        <v>0</v>
      </c>
      <c r="K242" s="202"/>
      <c r="L242" s="207"/>
      <c r="M242" s="208"/>
      <c r="N242" s="209"/>
      <c r="O242" s="209"/>
      <c r="P242" s="210">
        <f>SUM(P243:P250)</f>
        <v>0</v>
      </c>
      <c r="Q242" s="209"/>
      <c r="R242" s="210">
        <f>SUM(R243:R250)</f>
        <v>0</v>
      </c>
      <c r="S242" s="209"/>
      <c r="T242" s="211">
        <f>SUM(T243:T250)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2" t="s">
        <v>80</v>
      </c>
      <c r="AT242" s="213" t="s">
        <v>71</v>
      </c>
      <c r="AU242" s="213" t="s">
        <v>72</v>
      </c>
      <c r="AY242" s="212" t="s">
        <v>124</v>
      </c>
      <c r="BK242" s="214">
        <f>SUM(BK243:BK250)</f>
        <v>0</v>
      </c>
    </row>
    <row r="243" spans="1:65" s="2" customFormat="1" ht="16.5" customHeight="1">
      <c r="A243" s="37"/>
      <c r="B243" s="38"/>
      <c r="C243" s="217" t="s">
        <v>72</v>
      </c>
      <c r="D243" s="217" t="s">
        <v>126</v>
      </c>
      <c r="E243" s="218" t="s">
        <v>861</v>
      </c>
      <c r="F243" s="219" t="s">
        <v>862</v>
      </c>
      <c r="G243" s="220" t="s">
        <v>283</v>
      </c>
      <c r="H243" s="221">
        <v>10</v>
      </c>
      <c r="I243" s="222"/>
      <c r="J243" s="223">
        <f>ROUND(I243*H243,2)</f>
        <v>0</v>
      </c>
      <c r="K243" s="219" t="s">
        <v>19</v>
      </c>
      <c r="L243" s="43"/>
      <c r="M243" s="224" t="s">
        <v>19</v>
      </c>
      <c r="N243" s="225" t="s">
        <v>43</v>
      </c>
      <c r="O243" s="83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8" t="s">
        <v>131</v>
      </c>
      <c r="AT243" s="228" t="s">
        <v>126</v>
      </c>
      <c r="AU243" s="228" t="s">
        <v>80</v>
      </c>
      <c r="AY243" s="16" t="s">
        <v>124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6" t="s">
        <v>80</v>
      </c>
      <c r="BK243" s="229">
        <f>ROUND(I243*H243,2)</f>
        <v>0</v>
      </c>
      <c r="BL243" s="16" t="s">
        <v>131</v>
      </c>
      <c r="BM243" s="228" t="s">
        <v>863</v>
      </c>
    </row>
    <row r="244" spans="1:65" s="2" customFormat="1" ht="16.5" customHeight="1">
      <c r="A244" s="37"/>
      <c r="B244" s="38"/>
      <c r="C244" s="217" t="s">
        <v>72</v>
      </c>
      <c r="D244" s="217" t="s">
        <v>126</v>
      </c>
      <c r="E244" s="218" t="s">
        <v>864</v>
      </c>
      <c r="F244" s="219" t="s">
        <v>836</v>
      </c>
      <c r="G244" s="220" t="s">
        <v>573</v>
      </c>
      <c r="H244" s="221">
        <v>1</v>
      </c>
      <c r="I244" s="222"/>
      <c r="J244" s="223">
        <f>ROUND(I244*H244,2)</f>
        <v>0</v>
      </c>
      <c r="K244" s="219" t="s">
        <v>19</v>
      </c>
      <c r="L244" s="43"/>
      <c r="M244" s="224" t="s">
        <v>19</v>
      </c>
      <c r="N244" s="225" t="s">
        <v>43</v>
      </c>
      <c r="O244" s="83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8" t="s">
        <v>131</v>
      </c>
      <c r="AT244" s="228" t="s">
        <v>126</v>
      </c>
      <c r="AU244" s="228" t="s">
        <v>80</v>
      </c>
      <c r="AY244" s="16" t="s">
        <v>124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6" t="s">
        <v>80</v>
      </c>
      <c r="BK244" s="229">
        <f>ROUND(I244*H244,2)</f>
        <v>0</v>
      </c>
      <c r="BL244" s="16" t="s">
        <v>131</v>
      </c>
      <c r="BM244" s="228" t="s">
        <v>865</v>
      </c>
    </row>
    <row r="245" spans="1:65" s="2" customFormat="1" ht="16.5" customHeight="1">
      <c r="A245" s="37"/>
      <c r="B245" s="38"/>
      <c r="C245" s="217" t="s">
        <v>72</v>
      </c>
      <c r="D245" s="217" t="s">
        <v>126</v>
      </c>
      <c r="E245" s="218" t="s">
        <v>866</v>
      </c>
      <c r="F245" s="219" t="s">
        <v>839</v>
      </c>
      <c r="G245" s="220" t="s">
        <v>573</v>
      </c>
      <c r="H245" s="221">
        <v>1</v>
      </c>
      <c r="I245" s="222"/>
      <c r="J245" s="223">
        <f>ROUND(I245*H245,2)</f>
        <v>0</v>
      </c>
      <c r="K245" s="219" t="s">
        <v>19</v>
      </c>
      <c r="L245" s="43"/>
      <c r="M245" s="224" t="s">
        <v>19</v>
      </c>
      <c r="N245" s="225" t="s">
        <v>43</v>
      </c>
      <c r="O245" s="83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131</v>
      </c>
      <c r="AT245" s="228" t="s">
        <v>126</v>
      </c>
      <c r="AU245" s="228" t="s">
        <v>80</v>
      </c>
      <c r="AY245" s="16" t="s">
        <v>124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80</v>
      </c>
      <c r="BK245" s="229">
        <f>ROUND(I245*H245,2)</f>
        <v>0</v>
      </c>
      <c r="BL245" s="16" t="s">
        <v>131</v>
      </c>
      <c r="BM245" s="228" t="s">
        <v>867</v>
      </c>
    </row>
    <row r="246" spans="1:65" s="2" customFormat="1" ht="16.5" customHeight="1">
      <c r="A246" s="37"/>
      <c r="B246" s="38"/>
      <c r="C246" s="217" t="s">
        <v>72</v>
      </c>
      <c r="D246" s="217" t="s">
        <v>126</v>
      </c>
      <c r="E246" s="218" t="s">
        <v>868</v>
      </c>
      <c r="F246" s="219" t="s">
        <v>842</v>
      </c>
      <c r="G246" s="220" t="s">
        <v>573</v>
      </c>
      <c r="H246" s="221">
        <v>1</v>
      </c>
      <c r="I246" s="222"/>
      <c r="J246" s="223">
        <f>ROUND(I246*H246,2)</f>
        <v>0</v>
      </c>
      <c r="K246" s="219" t="s">
        <v>19</v>
      </c>
      <c r="L246" s="43"/>
      <c r="M246" s="224" t="s">
        <v>19</v>
      </c>
      <c r="N246" s="225" t="s">
        <v>43</v>
      </c>
      <c r="O246" s="83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131</v>
      </c>
      <c r="AT246" s="228" t="s">
        <v>126</v>
      </c>
      <c r="AU246" s="228" t="s">
        <v>80</v>
      </c>
      <c r="AY246" s="16" t="s">
        <v>124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80</v>
      </c>
      <c r="BK246" s="229">
        <f>ROUND(I246*H246,2)</f>
        <v>0</v>
      </c>
      <c r="BL246" s="16" t="s">
        <v>131</v>
      </c>
      <c r="BM246" s="228" t="s">
        <v>869</v>
      </c>
    </row>
    <row r="247" spans="1:65" s="2" customFormat="1" ht="16.5" customHeight="1">
      <c r="A247" s="37"/>
      <c r="B247" s="38"/>
      <c r="C247" s="217" t="s">
        <v>72</v>
      </c>
      <c r="D247" s="217" t="s">
        <v>126</v>
      </c>
      <c r="E247" s="218" t="s">
        <v>870</v>
      </c>
      <c r="F247" s="219" t="s">
        <v>845</v>
      </c>
      <c r="G247" s="220" t="s">
        <v>573</v>
      </c>
      <c r="H247" s="221">
        <v>1</v>
      </c>
      <c r="I247" s="222"/>
      <c r="J247" s="223">
        <f>ROUND(I247*H247,2)</f>
        <v>0</v>
      </c>
      <c r="K247" s="219" t="s">
        <v>19</v>
      </c>
      <c r="L247" s="43"/>
      <c r="M247" s="224" t="s">
        <v>19</v>
      </c>
      <c r="N247" s="225" t="s">
        <v>43</v>
      </c>
      <c r="O247" s="83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131</v>
      </c>
      <c r="AT247" s="228" t="s">
        <v>126</v>
      </c>
      <c r="AU247" s="228" t="s">
        <v>80</v>
      </c>
      <c r="AY247" s="16" t="s">
        <v>124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80</v>
      </c>
      <c r="BK247" s="229">
        <f>ROUND(I247*H247,2)</f>
        <v>0</v>
      </c>
      <c r="BL247" s="16" t="s">
        <v>131</v>
      </c>
      <c r="BM247" s="228" t="s">
        <v>871</v>
      </c>
    </row>
    <row r="248" spans="1:65" s="2" customFormat="1" ht="16.5" customHeight="1">
      <c r="A248" s="37"/>
      <c r="B248" s="38"/>
      <c r="C248" s="217" t="s">
        <v>72</v>
      </c>
      <c r="D248" s="217" t="s">
        <v>126</v>
      </c>
      <c r="E248" s="218" t="s">
        <v>872</v>
      </c>
      <c r="F248" s="219" t="s">
        <v>873</v>
      </c>
      <c r="G248" s="220" t="s">
        <v>283</v>
      </c>
      <c r="H248" s="221">
        <v>10</v>
      </c>
      <c r="I248" s="222"/>
      <c r="J248" s="223">
        <f>ROUND(I248*H248,2)</f>
        <v>0</v>
      </c>
      <c r="K248" s="219" t="s">
        <v>19</v>
      </c>
      <c r="L248" s="43"/>
      <c r="M248" s="224" t="s">
        <v>19</v>
      </c>
      <c r="N248" s="225" t="s">
        <v>43</v>
      </c>
      <c r="O248" s="83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8" t="s">
        <v>131</v>
      </c>
      <c r="AT248" s="228" t="s">
        <v>126</v>
      </c>
      <c r="AU248" s="228" t="s">
        <v>80</v>
      </c>
      <c r="AY248" s="16" t="s">
        <v>124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6" t="s">
        <v>80</v>
      </c>
      <c r="BK248" s="229">
        <f>ROUND(I248*H248,2)</f>
        <v>0</v>
      </c>
      <c r="BL248" s="16" t="s">
        <v>131</v>
      </c>
      <c r="BM248" s="228" t="s">
        <v>874</v>
      </c>
    </row>
    <row r="249" spans="1:65" s="2" customFormat="1" ht="16.5" customHeight="1">
      <c r="A249" s="37"/>
      <c r="B249" s="38"/>
      <c r="C249" s="217" t="s">
        <v>72</v>
      </c>
      <c r="D249" s="217" t="s">
        <v>126</v>
      </c>
      <c r="E249" s="218" t="s">
        <v>631</v>
      </c>
      <c r="F249" s="219" t="s">
        <v>632</v>
      </c>
      <c r="G249" s="220" t="s">
        <v>283</v>
      </c>
      <c r="H249" s="221">
        <v>5</v>
      </c>
      <c r="I249" s="222"/>
      <c r="J249" s="223">
        <f>ROUND(I249*H249,2)</f>
        <v>0</v>
      </c>
      <c r="K249" s="219" t="s">
        <v>19</v>
      </c>
      <c r="L249" s="43"/>
      <c r="M249" s="224" t="s">
        <v>19</v>
      </c>
      <c r="N249" s="225" t="s">
        <v>43</v>
      </c>
      <c r="O249" s="83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131</v>
      </c>
      <c r="AT249" s="228" t="s">
        <v>126</v>
      </c>
      <c r="AU249" s="228" t="s">
        <v>80</v>
      </c>
      <c r="AY249" s="16" t="s">
        <v>124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80</v>
      </c>
      <c r="BK249" s="229">
        <f>ROUND(I249*H249,2)</f>
        <v>0</v>
      </c>
      <c r="BL249" s="16" t="s">
        <v>131</v>
      </c>
      <c r="BM249" s="228" t="s">
        <v>875</v>
      </c>
    </row>
    <row r="250" spans="1:65" s="2" customFormat="1" ht="16.5" customHeight="1">
      <c r="A250" s="37"/>
      <c r="B250" s="38"/>
      <c r="C250" s="217" t="s">
        <v>72</v>
      </c>
      <c r="D250" s="217" t="s">
        <v>126</v>
      </c>
      <c r="E250" s="218" t="s">
        <v>627</v>
      </c>
      <c r="F250" s="219" t="s">
        <v>628</v>
      </c>
      <c r="G250" s="220" t="s">
        <v>283</v>
      </c>
      <c r="H250" s="221">
        <v>5</v>
      </c>
      <c r="I250" s="222"/>
      <c r="J250" s="223">
        <f>ROUND(I250*H250,2)</f>
        <v>0</v>
      </c>
      <c r="K250" s="219" t="s">
        <v>19</v>
      </c>
      <c r="L250" s="43"/>
      <c r="M250" s="224" t="s">
        <v>19</v>
      </c>
      <c r="N250" s="225" t="s">
        <v>43</v>
      </c>
      <c r="O250" s="83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131</v>
      </c>
      <c r="AT250" s="228" t="s">
        <v>126</v>
      </c>
      <c r="AU250" s="228" t="s">
        <v>80</v>
      </c>
      <c r="AY250" s="16" t="s">
        <v>124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80</v>
      </c>
      <c r="BK250" s="229">
        <f>ROUND(I250*H250,2)</f>
        <v>0</v>
      </c>
      <c r="BL250" s="16" t="s">
        <v>131</v>
      </c>
      <c r="BM250" s="228" t="s">
        <v>876</v>
      </c>
    </row>
    <row r="251" spans="1:63" s="12" customFormat="1" ht="25.9" customHeight="1">
      <c r="A251" s="12"/>
      <c r="B251" s="201"/>
      <c r="C251" s="202"/>
      <c r="D251" s="203" t="s">
        <v>71</v>
      </c>
      <c r="E251" s="204" t="s">
        <v>877</v>
      </c>
      <c r="F251" s="204" t="s">
        <v>878</v>
      </c>
      <c r="G251" s="202"/>
      <c r="H251" s="202"/>
      <c r="I251" s="205"/>
      <c r="J251" s="206">
        <f>BK251</f>
        <v>0</v>
      </c>
      <c r="K251" s="202"/>
      <c r="L251" s="207"/>
      <c r="M251" s="208"/>
      <c r="N251" s="209"/>
      <c r="O251" s="209"/>
      <c r="P251" s="210">
        <f>SUM(P252:P270)</f>
        <v>0</v>
      </c>
      <c r="Q251" s="209"/>
      <c r="R251" s="210">
        <f>SUM(R252:R270)</f>
        <v>0</v>
      </c>
      <c r="S251" s="209"/>
      <c r="T251" s="211">
        <f>SUM(T252:T270)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2" t="s">
        <v>80</v>
      </c>
      <c r="AT251" s="213" t="s">
        <v>71</v>
      </c>
      <c r="AU251" s="213" t="s">
        <v>72</v>
      </c>
      <c r="AY251" s="212" t="s">
        <v>124</v>
      </c>
      <c r="BK251" s="214">
        <f>SUM(BK252:BK270)</f>
        <v>0</v>
      </c>
    </row>
    <row r="252" spans="1:65" s="2" customFormat="1" ht="16.5" customHeight="1">
      <c r="A252" s="37"/>
      <c r="B252" s="38"/>
      <c r="C252" s="217" t="s">
        <v>72</v>
      </c>
      <c r="D252" s="217" t="s">
        <v>126</v>
      </c>
      <c r="E252" s="218" t="s">
        <v>879</v>
      </c>
      <c r="F252" s="219" t="s">
        <v>880</v>
      </c>
      <c r="G252" s="220" t="s">
        <v>573</v>
      </c>
      <c r="H252" s="221">
        <v>1</v>
      </c>
      <c r="I252" s="222"/>
      <c r="J252" s="223">
        <f>ROUND(I252*H252,2)</f>
        <v>0</v>
      </c>
      <c r="K252" s="219" t="s">
        <v>19</v>
      </c>
      <c r="L252" s="43"/>
      <c r="M252" s="224" t="s">
        <v>19</v>
      </c>
      <c r="N252" s="225" t="s">
        <v>43</v>
      </c>
      <c r="O252" s="83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131</v>
      </c>
      <c r="AT252" s="228" t="s">
        <v>126</v>
      </c>
      <c r="AU252" s="228" t="s">
        <v>80</v>
      </c>
      <c r="AY252" s="16" t="s">
        <v>124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80</v>
      </c>
      <c r="BK252" s="229">
        <f>ROUND(I252*H252,2)</f>
        <v>0</v>
      </c>
      <c r="BL252" s="16" t="s">
        <v>131</v>
      </c>
      <c r="BM252" s="228" t="s">
        <v>881</v>
      </c>
    </row>
    <row r="253" spans="1:65" s="2" customFormat="1" ht="16.5" customHeight="1">
      <c r="A253" s="37"/>
      <c r="B253" s="38"/>
      <c r="C253" s="217" t="s">
        <v>72</v>
      </c>
      <c r="D253" s="217" t="s">
        <v>126</v>
      </c>
      <c r="E253" s="218" t="s">
        <v>882</v>
      </c>
      <c r="F253" s="219" t="s">
        <v>883</v>
      </c>
      <c r="G253" s="220" t="s">
        <v>283</v>
      </c>
      <c r="H253" s="221">
        <v>1</v>
      </c>
      <c r="I253" s="222"/>
      <c r="J253" s="223">
        <f>ROUND(I253*H253,2)</f>
        <v>0</v>
      </c>
      <c r="K253" s="219" t="s">
        <v>19</v>
      </c>
      <c r="L253" s="43"/>
      <c r="M253" s="224" t="s">
        <v>19</v>
      </c>
      <c r="N253" s="225" t="s">
        <v>43</v>
      </c>
      <c r="O253" s="83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131</v>
      </c>
      <c r="AT253" s="228" t="s">
        <v>126</v>
      </c>
      <c r="AU253" s="228" t="s">
        <v>80</v>
      </c>
      <c r="AY253" s="16" t="s">
        <v>124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80</v>
      </c>
      <c r="BK253" s="229">
        <f>ROUND(I253*H253,2)</f>
        <v>0</v>
      </c>
      <c r="BL253" s="16" t="s">
        <v>131</v>
      </c>
      <c r="BM253" s="228" t="s">
        <v>884</v>
      </c>
    </row>
    <row r="254" spans="1:65" s="2" customFormat="1" ht="16.5" customHeight="1">
      <c r="A254" s="37"/>
      <c r="B254" s="38"/>
      <c r="C254" s="217" t="s">
        <v>72</v>
      </c>
      <c r="D254" s="217" t="s">
        <v>126</v>
      </c>
      <c r="E254" s="218" t="s">
        <v>885</v>
      </c>
      <c r="F254" s="219" t="s">
        <v>886</v>
      </c>
      <c r="G254" s="220" t="s">
        <v>573</v>
      </c>
      <c r="H254" s="221">
        <v>1</v>
      </c>
      <c r="I254" s="222"/>
      <c r="J254" s="223">
        <f>ROUND(I254*H254,2)</f>
        <v>0</v>
      </c>
      <c r="K254" s="219" t="s">
        <v>19</v>
      </c>
      <c r="L254" s="43"/>
      <c r="M254" s="224" t="s">
        <v>19</v>
      </c>
      <c r="N254" s="225" t="s">
        <v>43</v>
      </c>
      <c r="O254" s="83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8" t="s">
        <v>131</v>
      </c>
      <c r="AT254" s="228" t="s">
        <v>126</v>
      </c>
      <c r="AU254" s="228" t="s">
        <v>80</v>
      </c>
      <c r="AY254" s="16" t="s">
        <v>124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6" t="s">
        <v>80</v>
      </c>
      <c r="BK254" s="229">
        <f>ROUND(I254*H254,2)</f>
        <v>0</v>
      </c>
      <c r="BL254" s="16" t="s">
        <v>131</v>
      </c>
      <c r="BM254" s="228" t="s">
        <v>887</v>
      </c>
    </row>
    <row r="255" spans="1:65" s="2" customFormat="1" ht="16.5" customHeight="1">
      <c r="A255" s="37"/>
      <c r="B255" s="38"/>
      <c r="C255" s="217" t="s">
        <v>72</v>
      </c>
      <c r="D255" s="217" t="s">
        <v>126</v>
      </c>
      <c r="E255" s="218" t="s">
        <v>888</v>
      </c>
      <c r="F255" s="219" t="s">
        <v>889</v>
      </c>
      <c r="G255" s="220" t="s">
        <v>573</v>
      </c>
      <c r="H255" s="221">
        <v>1</v>
      </c>
      <c r="I255" s="222"/>
      <c r="J255" s="223">
        <f>ROUND(I255*H255,2)</f>
        <v>0</v>
      </c>
      <c r="K255" s="219" t="s">
        <v>19</v>
      </c>
      <c r="L255" s="43"/>
      <c r="M255" s="224" t="s">
        <v>19</v>
      </c>
      <c r="N255" s="225" t="s">
        <v>43</v>
      </c>
      <c r="O255" s="83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131</v>
      </c>
      <c r="AT255" s="228" t="s">
        <v>126</v>
      </c>
      <c r="AU255" s="228" t="s">
        <v>80</v>
      </c>
      <c r="AY255" s="16" t="s">
        <v>124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80</v>
      </c>
      <c r="BK255" s="229">
        <f>ROUND(I255*H255,2)</f>
        <v>0</v>
      </c>
      <c r="BL255" s="16" t="s">
        <v>131</v>
      </c>
      <c r="BM255" s="228" t="s">
        <v>890</v>
      </c>
    </row>
    <row r="256" spans="1:65" s="2" customFormat="1" ht="16.5" customHeight="1">
      <c r="A256" s="37"/>
      <c r="B256" s="38"/>
      <c r="C256" s="217" t="s">
        <v>72</v>
      </c>
      <c r="D256" s="217" t="s">
        <v>126</v>
      </c>
      <c r="E256" s="218" t="s">
        <v>891</v>
      </c>
      <c r="F256" s="219" t="s">
        <v>892</v>
      </c>
      <c r="G256" s="220" t="s">
        <v>573</v>
      </c>
      <c r="H256" s="221">
        <v>1</v>
      </c>
      <c r="I256" s="222"/>
      <c r="J256" s="223">
        <f>ROUND(I256*H256,2)</f>
        <v>0</v>
      </c>
      <c r="K256" s="219" t="s">
        <v>19</v>
      </c>
      <c r="L256" s="43"/>
      <c r="M256" s="224" t="s">
        <v>19</v>
      </c>
      <c r="N256" s="225" t="s">
        <v>43</v>
      </c>
      <c r="O256" s="83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131</v>
      </c>
      <c r="AT256" s="228" t="s">
        <v>126</v>
      </c>
      <c r="AU256" s="228" t="s">
        <v>80</v>
      </c>
      <c r="AY256" s="16" t="s">
        <v>124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80</v>
      </c>
      <c r="BK256" s="229">
        <f>ROUND(I256*H256,2)</f>
        <v>0</v>
      </c>
      <c r="BL256" s="16" t="s">
        <v>131</v>
      </c>
      <c r="BM256" s="228" t="s">
        <v>893</v>
      </c>
    </row>
    <row r="257" spans="1:65" s="2" customFormat="1" ht="16.5" customHeight="1">
      <c r="A257" s="37"/>
      <c r="B257" s="38"/>
      <c r="C257" s="217" t="s">
        <v>72</v>
      </c>
      <c r="D257" s="217" t="s">
        <v>126</v>
      </c>
      <c r="E257" s="218" t="s">
        <v>894</v>
      </c>
      <c r="F257" s="219" t="s">
        <v>895</v>
      </c>
      <c r="G257" s="220" t="s">
        <v>573</v>
      </c>
      <c r="H257" s="221">
        <v>5</v>
      </c>
      <c r="I257" s="222"/>
      <c r="J257" s="223">
        <f>ROUND(I257*H257,2)</f>
        <v>0</v>
      </c>
      <c r="K257" s="219" t="s">
        <v>19</v>
      </c>
      <c r="L257" s="43"/>
      <c r="M257" s="224" t="s">
        <v>19</v>
      </c>
      <c r="N257" s="225" t="s">
        <v>43</v>
      </c>
      <c r="O257" s="83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8" t="s">
        <v>131</v>
      </c>
      <c r="AT257" s="228" t="s">
        <v>126</v>
      </c>
      <c r="AU257" s="228" t="s">
        <v>80</v>
      </c>
      <c r="AY257" s="16" t="s">
        <v>124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6" t="s">
        <v>80</v>
      </c>
      <c r="BK257" s="229">
        <f>ROUND(I257*H257,2)</f>
        <v>0</v>
      </c>
      <c r="BL257" s="16" t="s">
        <v>131</v>
      </c>
      <c r="BM257" s="228" t="s">
        <v>896</v>
      </c>
    </row>
    <row r="258" spans="1:65" s="2" customFormat="1" ht="16.5" customHeight="1">
      <c r="A258" s="37"/>
      <c r="B258" s="38"/>
      <c r="C258" s="217" t="s">
        <v>72</v>
      </c>
      <c r="D258" s="217" t="s">
        <v>126</v>
      </c>
      <c r="E258" s="218" t="s">
        <v>897</v>
      </c>
      <c r="F258" s="219" t="s">
        <v>898</v>
      </c>
      <c r="G258" s="220" t="s">
        <v>573</v>
      </c>
      <c r="H258" s="221">
        <v>1</v>
      </c>
      <c r="I258" s="222"/>
      <c r="J258" s="223">
        <f>ROUND(I258*H258,2)</f>
        <v>0</v>
      </c>
      <c r="K258" s="219" t="s">
        <v>19</v>
      </c>
      <c r="L258" s="43"/>
      <c r="M258" s="224" t="s">
        <v>19</v>
      </c>
      <c r="N258" s="225" t="s">
        <v>43</v>
      </c>
      <c r="O258" s="83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131</v>
      </c>
      <c r="AT258" s="228" t="s">
        <v>126</v>
      </c>
      <c r="AU258" s="228" t="s">
        <v>80</v>
      </c>
      <c r="AY258" s="16" t="s">
        <v>124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80</v>
      </c>
      <c r="BK258" s="229">
        <f>ROUND(I258*H258,2)</f>
        <v>0</v>
      </c>
      <c r="BL258" s="16" t="s">
        <v>131</v>
      </c>
      <c r="BM258" s="228" t="s">
        <v>899</v>
      </c>
    </row>
    <row r="259" spans="1:65" s="2" customFormat="1" ht="16.5" customHeight="1">
      <c r="A259" s="37"/>
      <c r="B259" s="38"/>
      <c r="C259" s="217" t="s">
        <v>72</v>
      </c>
      <c r="D259" s="217" t="s">
        <v>126</v>
      </c>
      <c r="E259" s="218" t="s">
        <v>900</v>
      </c>
      <c r="F259" s="219" t="s">
        <v>901</v>
      </c>
      <c r="G259" s="220" t="s">
        <v>573</v>
      </c>
      <c r="H259" s="221">
        <v>2</v>
      </c>
      <c r="I259" s="222"/>
      <c r="J259" s="223">
        <f>ROUND(I259*H259,2)</f>
        <v>0</v>
      </c>
      <c r="K259" s="219" t="s">
        <v>19</v>
      </c>
      <c r="L259" s="43"/>
      <c r="M259" s="224" t="s">
        <v>19</v>
      </c>
      <c r="N259" s="225" t="s">
        <v>43</v>
      </c>
      <c r="O259" s="83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131</v>
      </c>
      <c r="AT259" s="228" t="s">
        <v>126</v>
      </c>
      <c r="AU259" s="228" t="s">
        <v>80</v>
      </c>
      <c r="AY259" s="16" t="s">
        <v>124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80</v>
      </c>
      <c r="BK259" s="229">
        <f>ROUND(I259*H259,2)</f>
        <v>0</v>
      </c>
      <c r="BL259" s="16" t="s">
        <v>131</v>
      </c>
      <c r="BM259" s="228" t="s">
        <v>902</v>
      </c>
    </row>
    <row r="260" spans="1:65" s="2" customFormat="1" ht="16.5" customHeight="1">
      <c r="A260" s="37"/>
      <c r="B260" s="38"/>
      <c r="C260" s="217" t="s">
        <v>72</v>
      </c>
      <c r="D260" s="217" t="s">
        <v>126</v>
      </c>
      <c r="E260" s="218" t="s">
        <v>903</v>
      </c>
      <c r="F260" s="219" t="s">
        <v>904</v>
      </c>
      <c r="G260" s="220" t="s">
        <v>573</v>
      </c>
      <c r="H260" s="221">
        <v>5</v>
      </c>
      <c r="I260" s="222"/>
      <c r="J260" s="223">
        <f>ROUND(I260*H260,2)</f>
        <v>0</v>
      </c>
      <c r="K260" s="219" t="s">
        <v>19</v>
      </c>
      <c r="L260" s="43"/>
      <c r="M260" s="224" t="s">
        <v>19</v>
      </c>
      <c r="N260" s="225" t="s">
        <v>43</v>
      </c>
      <c r="O260" s="83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8" t="s">
        <v>131</v>
      </c>
      <c r="AT260" s="228" t="s">
        <v>126</v>
      </c>
      <c r="AU260" s="228" t="s">
        <v>80</v>
      </c>
      <c r="AY260" s="16" t="s">
        <v>124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6" t="s">
        <v>80</v>
      </c>
      <c r="BK260" s="229">
        <f>ROUND(I260*H260,2)</f>
        <v>0</v>
      </c>
      <c r="BL260" s="16" t="s">
        <v>131</v>
      </c>
      <c r="BM260" s="228" t="s">
        <v>905</v>
      </c>
    </row>
    <row r="261" spans="1:65" s="2" customFormat="1" ht="16.5" customHeight="1">
      <c r="A261" s="37"/>
      <c r="B261" s="38"/>
      <c r="C261" s="217" t="s">
        <v>72</v>
      </c>
      <c r="D261" s="217" t="s">
        <v>126</v>
      </c>
      <c r="E261" s="218" t="s">
        <v>906</v>
      </c>
      <c r="F261" s="219" t="s">
        <v>907</v>
      </c>
      <c r="G261" s="220" t="s">
        <v>573</v>
      </c>
      <c r="H261" s="221">
        <v>3</v>
      </c>
      <c r="I261" s="222"/>
      <c r="J261" s="223">
        <f>ROUND(I261*H261,2)</f>
        <v>0</v>
      </c>
      <c r="K261" s="219" t="s">
        <v>19</v>
      </c>
      <c r="L261" s="43"/>
      <c r="M261" s="224" t="s">
        <v>19</v>
      </c>
      <c r="N261" s="225" t="s">
        <v>43</v>
      </c>
      <c r="O261" s="83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8" t="s">
        <v>131</v>
      </c>
      <c r="AT261" s="228" t="s">
        <v>126</v>
      </c>
      <c r="AU261" s="228" t="s">
        <v>80</v>
      </c>
      <c r="AY261" s="16" t="s">
        <v>124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6" t="s">
        <v>80</v>
      </c>
      <c r="BK261" s="229">
        <f>ROUND(I261*H261,2)</f>
        <v>0</v>
      </c>
      <c r="BL261" s="16" t="s">
        <v>131</v>
      </c>
      <c r="BM261" s="228" t="s">
        <v>908</v>
      </c>
    </row>
    <row r="262" spans="1:65" s="2" customFormat="1" ht="16.5" customHeight="1">
      <c r="A262" s="37"/>
      <c r="B262" s="38"/>
      <c r="C262" s="217" t="s">
        <v>72</v>
      </c>
      <c r="D262" s="217" t="s">
        <v>126</v>
      </c>
      <c r="E262" s="218" t="s">
        <v>909</v>
      </c>
      <c r="F262" s="219" t="s">
        <v>910</v>
      </c>
      <c r="G262" s="220" t="s">
        <v>573</v>
      </c>
      <c r="H262" s="221">
        <v>1</v>
      </c>
      <c r="I262" s="222"/>
      <c r="J262" s="223">
        <f>ROUND(I262*H262,2)</f>
        <v>0</v>
      </c>
      <c r="K262" s="219" t="s">
        <v>19</v>
      </c>
      <c r="L262" s="43"/>
      <c r="M262" s="224" t="s">
        <v>19</v>
      </c>
      <c r="N262" s="225" t="s">
        <v>43</v>
      </c>
      <c r="O262" s="83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131</v>
      </c>
      <c r="AT262" s="228" t="s">
        <v>126</v>
      </c>
      <c r="AU262" s="228" t="s">
        <v>80</v>
      </c>
      <c r="AY262" s="16" t="s">
        <v>124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80</v>
      </c>
      <c r="BK262" s="229">
        <f>ROUND(I262*H262,2)</f>
        <v>0</v>
      </c>
      <c r="BL262" s="16" t="s">
        <v>131</v>
      </c>
      <c r="BM262" s="228" t="s">
        <v>911</v>
      </c>
    </row>
    <row r="263" spans="1:65" s="2" customFormat="1" ht="16.5" customHeight="1">
      <c r="A263" s="37"/>
      <c r="B263" s="38"/>
      <c r="C263" s="217" t="s">
        <v>72</v>
      </c>
      <c r="D263" s="217" t="s">
        <v>126</v>
      </c>
      <c r="E263" s="218" t="s">
        <v>912</v>
      </c>
      <c r="F263" s="219" t="s">
        <v>913</v>
      </c>
      <c r="G263" s="220" t="s">
        <v>573</v>
      </c>
      <c r="H263" s="221">
        <v>1</v>
      </c>
      <c r="I263" s="222"/>
      <c r="J263" s="223">
        <f>ROUND(I263*H263,2)</f>
        <v>0</v>
      </c>
      <c r="K263" s="219" t="s">
        <v>19</v>
      </c>
      <c r="L263" s="43"/>
      <c r="M263" s="224" t="s">
        <v>19</v>
      </c>
      <c r="N263" s="225" t="s">
        <v>43</v>
      </c>
      <c r="O263" s="83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8" t="s">
        <v>131</v>
      </c>
      <c r="AT263" s="228" t="s">
        <v>126</v>
      </c>
      <c r="AU263" s="228" t="s">
        <v>80</v>
      </c>
      <c r="AY263" s="16" t="s">
        <v>124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6" t="s">
        <v>80</v>
      </c>
      <c r="BK263" s="229">
        <f>ROUND(I263*H263,2)</f>
        <v>0</v>
      </c>
      <c r="BL263" s="16" t="s">
        <v>131</v>
      </c>
      <c r="BM263" s="228" t="s">
        <v>914</v>
      </c>
    </row>
    <row r="264" spans="1:65" s="2" customFormat="1" ht="16.5" customHeight="1">
      <c r="A264" s="37"/>
      <c r="B264" s="38"/>
      <c r="C264" s="217" t="s">
        <v>72</v>
      </c>
      <c r="D264" s="217" t="s">
        <v>126</v>
      </c>
      <c r="E264" s="218" t="s">
        <v>915</v>
      </c>
      <c r="F264" s="219" t="s">
        <v>916</v>
      </c>
      <c r="G264" s="220" t="s">
        <v>573</v>
      </c>
      <c r="H264" s="221">
        <v>1</v>
      </c>
      <c r="I264" s="222"/>
      <c r="J264" s="223">
        <f>ROUND(I264*H264,2)</f>
        <v>0</v>
      </c>
      <c r="K264" s="219" t="s">
        <v>19</v>
      </c>
      <c r="L264" s="43"/>
      <c r="M264" s="224" t="s">
        <v>19</v>
      </c>
      <c r="N264" s="225" t="s">
        <v>43</v>
      </c>
      <c r="O264" s="83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131</v>
      </c>
      <c r="AT264" s="228" t="s">
        <v>126</v>
      </c>
      <c r="AU264" s="228" t="s">
        <v>80</v>
      </c>
      <c r="AY264" s="16" t="s">
        <v>124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80</v>
      </c>
      <c r="BK264" s="229">
        <f>ROUND(I264*H264,2)</f>
        <v>0</v>
      </c>
      <c r="BL264" s="16" t="s">
        <v>131</v>
      </c>
      <c r="BM264" s="228" t="s">
        <v>917</v>
      </c>
    </row>
    <row r="265" spans="1:65" s="2" customFormat="1" ht="16.5" customHeight="1">
      <c r="A265" s="37"/>
      <c r="B265" s="38"/>
      <c r="C265" s="217" t="s">
        <v>72</v>
      </c>
      <c r="D265" s="217" t="s">
        <v>126</v>
      </c>
      <c r="E265" s="218" t="s">
        <v>918</v>
      </c>
      <c r="F265" s="219" t="s">
        <v>919</v>
      </c>
      <c r="G265" s="220" t="s">
        <v>573</v>
      </c>
      <c r="H265" s="221">
        <v>1</v>
      </c>
      <c r="I265" s="222"/>
      <c r="J265" s="223">
        <f>ROUND(I265*H265,2)</f>
        <v>0</v>
      </c>
      <c r="K265" s="219" t="s">
        <v>19</v>
      </c>
      <c r="L265" s="43"/>
      <c r="M265" s="224" t="s">
        <v>19</v>
      </c>
      <c r="N265" s="225" t="s">
        <v>43</v>
      </c>
      <c r="O265" s="83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8" t="s">
        <v>131</v>
      </c>
      <c r="AT265" s="228" t="s">
        <v>126</v>
      </c>
      <c r="AU265" s="228" t="s">
        <v>80</v>
      </c>
      <c r="AY265" s="16" t="s">
        <v>124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6" t="s">
        <v>80</v>
      </c>
      <c r="BK265" s="229">
        <f>ROUND(I265*H265,2)</f>
        <v>0</v>
      </c>
      <c r="BL265" s="16" t="s">
        <v>131</v>
      </c>
      <c r="BM265" s="228" t="s">
        <v>920</v>
      </c>
    </row>
    <row r="266" spans="1:65" s="2" customFormat="1" ht="16.5" customHeight="1">
      <c r="A266" s="37"/>
      <c r="B266" s="38"/>
      <c r="C266" s="217" t="s">
        <v>72</v>
      </c>
      <c r="D266" s="217" t="s">
        <v>126</v>
      </c>
      <c r="E266" s="218" t="s">
        <v>921</v>
      </c>
      <c r="F266" s="219" t="s">
        <v>922</v>
      </c>
      <c r="G266" s="220" t="s">
        <v>573</v>
      </c>
      <c r="H266" s="221">
        <v>1</v>
      </c>
      <c r="I266" s="222"/>
      <c r="J266" s="223">
        <f>ROUND(I266*H266,2)</f>
        <v>0</v>
      </c>
      <c r="K266" s="219" t="s">
        <v>19</v>
      </c>
      <c r="L266" s="43"/>
      <c r="M266" s="224" t="s">
        <v>19</v>
      </c>
      <c r="N266" s="225" t="s">
        <v>43</v>
      </c>
      <c r="O266" s="83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131</v>
      </c>
      <c r="AT266" s="228" t="s">
        <v>126</v>
      </c>
      <c r="AU266" s="228" t="s">
        <v>80</v>
      </c>
      <c r="AY266" s="16" t="s">
        <v>124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80</v>
      </c>
      <c r="BK266" s="229">
        <f>ROUND(I266*H266,2)</f>
        <v>0</v>
      </c>
      <c r="BL266" s="16" t="s">
        <v>131</v>
      </c>
      <c r="BM266" s="228" t="s">
        <v>923</v>
      </c>
    </row>
    <row r="267" spans="1:65" s="2" customFormat="1" ht="16.5" customHeight="1">
      <c r="A267" s="37"/>
      <c r="B267" s="38"/>
      <c r="C267" s="217" t="s">
        <v>72</v>
      </c>
      <c r="D267" s="217" t="s">
        <v>126</v>
      </c>
      <c r="E267" s="218" t="s">
        <v>924</v>
      </c>
      <c r="F267" s="219" t="s">
        <v>925</v>
      </c>
      <c r="G267" s="220" t="s">
        <v>573</v>
      </c>
      <c r="H267" s="221">
        <v>4</v>
      </c>
      <c r="I267" s="222"/>
      <c r="J267" s="223">
        <f>ROUND(I267*H267,2)</f>
        <v>0</v>
      </c>
      <c r="K267" s="219" t="s">
        <v>19</v>
      </c>
      <c r="L267" s="43"/>
      <c r="M267" s="224" t="s">
        <v>19</v>
      </c>
      <c r="N267" s="225" t="s">
        <v>43</v>
      </c>
      <c r="O267" s="83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8" t="s">
        <v>131</v>
      </c>
      <c r="AT267" s="228" t="s">
        <v>126</v>
      </c>
      <c r="AU267" s="228" t="s">
        <v>80</v>
      </c>
      <c r="AY267" s="16" t="s">
        <v>124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6" t="s">
        <v>80</v>
      </c>
      <c r="BK267" s="229">
        <f>ROUND(I267*H267,2)</f>
        <v>0</v>
      </c>
      <c r="BL267" s="16" t="s">
        <v>131</v>
      </c>
      <c r="BM267" s="228" t="s">
        <v>926</v>
      </c>
    </row>
    <row r="268" spans="1:65" s="2" customFormat="1" ht="16.5" customHeight="1">
      <c r="A268" s="37"/>
      <c r="B268" s="38"/>
      <c r="C268" s="217" t="s">
        <v>72</v>
      </c>
      <c r="D268" s="217" t="s">
        <v>126</v>
      </c>
      <c r="E268" s="218" t="s">
        <v>927</v>
      </c>
      <c r="F268" s="219" t="s">
        <v>928</v>
      </c>
      <c r="G268" s="220" t="s">
        <v>573</v>
      </c>
      <c r="H268" s="221">
        <v>3</v>
      </c>
      <c r="I268" s="222"/>
      <c r="J268" s="223">
        <f>ROUND(I268*H268,2)</f>
        <v>0</v>
      </c>
      <c r="K268" s="219" t="s">
        <v>19</v>
      </c>
      <c r="L268" s="43"/>
      <c r="M268" s="224" t="s">
        <v>19</v>
      </c>
      <c r="N268" s="225" t="s">
        <v>43</v>
      </c>
      <c r="O268" s="83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8" t="s">
        <v>131</v>
      </c>
      <c r="AT268" s="228" t="s">
        <v>126</v>
      </c>
      <c r="AU268" s="228" t="s">
        <v>80</v>
      </c>
      <c r="AY268" s="16" t="s">
        <v>124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6" t="s">
        <v>80</v>
      </c>
      <c r="BK268" s="229">
        <f>ROUND(I268*H268,2)</f>
        <v>0</v>
      </c>
      <c r="BL268" s="16" t="s">
        <v>131</v>
      </c>
      <c r="BM268" s="228" t="s">
        <v>929</v>
      </c>
    </row>
    <row r="269" spans="1:65" s="2" customFormat="1" ht="16.5" customHeight="1">
      <c r="A269" s="37"/>
      <c r="B269" s="38"/>
      <c r="C269" s="217" t="s">
        <v>72</v>
      </c>
      <c r="D269" s="217" t="s">
        <v>126</v>
      </c>
      <c r="E269" s="218" t="s">
        <v>602</v>
      </c>
      <c r="F269" s="219" t="s">
        <v>603</v>
      </c>
      <c r="G269" s="220" t="s">
        <v>565</v>
      </c>
      <c r="H269" s="221">
        <v>2</v>
      </c>
      <c r="I269" s="222"/>
      <c r="J269" s="223">
        <f>ROUND(I269*H269,2)</f>
        <v>0</v>
      </c>
      <c r="K269" s="219" t="s">
        <v>19</v>
      </c>
      <c r="L269" s="43"/>
      <c r="M269" s="224" t="s">
        <v>19</v>
      </c>
      <c r="N269" s="225" t="s">
        <v>43</v>
      </c>
      <c r="O269" s="83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8" t="s">
        <v>131</v>
      </c>
      <c r="AT269" s="228" t="s">
        <v>126</v>
      </c>
      <c r="AU269" s="228" t="s">
        <v>80</v>
      </c>
      <c r="AY269" s="16" t="s">
        <v>124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6" t="s">
        <v>80</v>
      </c>
      <c r="BK269" s="229">
        <f>ROUND(I269*H269,2)</f>
        <v>0</v>
      </c>
      <c r="BL269" s="16" t="s">
        <v>131</v>
      </c>
      <c r="BM269" s="228" t="s">
        <v>930</v>
      </c>
    </row>
    <row r="270" spans="1:65" s="2" customFormat="1" ht="16.5" customHeight="1">
      <c r="A270" s="37"/>
      <c r="B270" s="38"/>
      <c r="C270" s="217" t="s">
        <v>72</v>
      </c>
      <c r="D270" s="217" t="s">
        <v>126</v>
      </c>
      <c r="E270" s="218" t="s">
        <v>605</v>
      </c>
      <c r="F270" s="219" t="s">
        <v>606</v>
      </c>
      <c r="G270" s="220" t="s">
        <v>565</v>
      </c>
      <c r="H270" s="221">
        <v>3</v>
      </c>
      <c r="I270" s="222"/>
      <c r="J270" s="223">
        <f>ROUND(I270*H270,2)</f>
        <v>0</v>
      </c>
      <c r="K270" s="219" t="s">
        <v>19</v>
      </c>
      <c r="L270" s="43"/>
      <c r="M270" s="224" t="s">
        <v>19</v>
      </c>
      <c r="N270" s="225" t="s">
        <v>43</v>
      </c>
      <c r="O270" s="83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131</v>
      </c>
      <c r="AT270" s="228" t="s">
        <v>126</v>
      </c>
      <c r="AU270" s="228" t="s">
        <v>80</v>
      </c>
      <c r="AY270" s="16" t="s">
        <v>124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80</v>
      </c>
      <c r="BK270" s="229">
        <f>ROUND(I270*H270,2)</f>
        <v>0</v>
      </c>
      <c r="BL270" s="16" t="s">
        <v>131</v>
      </c>
      <c r="BM270" s="228" t="s">
        <v>931</v>
      </c>
    </row>
    <row r="271" spans="1:63" s="12" customFormat="1" ht="25.9" customHeight="1">
      <c r="A271" s="12"/>
      <c r="B271" s="201"/>
      <c r="C271" s="202"/>
      <c r="D271" s="203" t="s">
        <v>71</v>
      </c>
      <c r="E271" s="204" t="s">
        <v>932</v>
      </c>
      <c r="F271" s="204" t="s">
        <v>933</v>
      </c>
      <c r="G271" s="202"/>
      <c r="H271" s="202"/>
      <c r="I271" s="205"/>
      <c r="J271" s="206">
        <f>BK271</f>
        <v>0</v>
      </c>
      <c r="K271" s="202"/>
      <c r="L271" s="207"/>
      <c r="M271" s="208"/>
      <c r="N271" s="209"/>
      <c r="O271" s="209"/>
      <c r="P271" s="210">
        <f>SUM(P272:P288)</f>
        <v>0</v>
      </c>
      <c r="Q271" s="209"/>
      <c r="R271" s="210">
        <f>SUM(R272:R288)</f>
        <v>0</v>
      </c>
      <c r="S271" s="209"/>
      <c r="T271" s="211">
        <f>SUM(T272:T288)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2" t="s">
        <v>80</v>
      </c>
      <c r="AT271" s="213" t="s">
        <v>71</v>
      </c>
      <c r="AU271" s="213" t="s">
        <v>72</v>
      </c>
      <c r="AY271" s="212" t="s">
        <v>124</v>
      </c>
      <c r="BK271" s="214">
        <f>SUM(BK272:BK288)</f>
        <v>0</v>
      </c>
    </row>
    <row r="272" spans="1:65" s="2" customFormat="1" ht="16.5" customHeight="1">
      <c r="A272" s="37"/>
      <c r="B272" s="38"/>
      <c r="C272" s="217" t="s">
        <v>72</v>
      </c>
      <c r="D272" s="217" t="s">
        <v>126</v>
      </c>
      <c r="E272" s="218" t="s">
        <v>934</v>
      </c>
      <c r="F272" s="219" t="s">
        <v>880</v>
      </c>
      <c r="G272" s="220" t="s">
        <v>573</v>
      </c>
      <c r="H272" s="221">
        <v>1</v>
      </c>
      <c r="I272" s="222"/>
      <c r="J272" s="223">
        <f>ROUND(I272*H272,2)</f>
        <v>0</v>
      </c>
      <c r="K272" s="219" t="s">
        <v>19</v>
      </c>
      <c r="L272" s="43"/>
      <c r="M272" s="224" t="s">
        <v>19</v>
      </c>
      <c r="N272" s="225" t="s">
        <v>43</v>
      </c>
      <c r="O272" s="83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131</v>
      </c>
      <c r="AT272" s="228" t="s">
        <v>126</v>
      </c>
      <c r="AU272" s="228" t="s">
        <v>80</v>
      </c>
      <c r="AY272" s="16" t="s">
        <v>124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80</v>
      </c>
      <c r="BK272" s="229">
        <f>ROUND(I272*H272,2)</f>
        <v>0</v>
      </c>
      <c r="BL272" s="16" t="s">
        <v>131</v>
      </c>
      <c r="BM272" s="228" t="s">
        <v>935</v>
      </c>
    </row>
    <row r="273" spans="1:65" s="2" customFormat="1" ht="16.5" customHeight="1">
      <c r="A273" s="37"/>
      <c r="B273" s="38"/>
      <c r="C273" s="217" t="s">
        <v>72</v>
      </c>
      <c r="D273" s="217" t="s">
        <v>126</v>
      </c>
      <c r="E273" s="218" t="s">
        <v>936</v>
      </c>
      <c r="F273" s="219" t="s">
        <v>883</v>
      </c>
      <c r="G273" s="220" t="s">
        <v>283</v>
      </c>
      <c r="H273" s="221">
        <v>1</v>
      </c>
      <c r="I273" s="222"/>
      <c r="J273" s="223">
        <f>ROUND(I273*H273,2)</f>
        <v>0</v>
      </c>
      <c r="K273" s="219" t="s">
        <v>19</v>
      </c>
      <c r="L273" s="43"/>
      <c r="M273" s="224" t="s">
        <v>19</v>
      </c>
      <c r="N273" s="225" t="s">
        <v>43</v>
      </c>
      <c r="O273" s="83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8" t="s">
        <v>131</v>
      </c>
      <c r="AT273" s="228" t="s">
        <v>126</v>
      </c>
      <c r="AU273" s="228" t="s">
        <v>80</v>
      </c>
      <c r="AY273" s="16" t="s">
        <v>124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6" t="s">
        <v>80</v>
      </c>
      <c r="BK273" s="229">
        <f>ROUND(I273*H273,2)</f>
        <v>0</v>
      </c>
      <c r="BL273" s="16" t="s">
        <v>131</v>
      </c>
      <c r="BM273" s="228" t="s">
        <v>937</v>
      </c>
    </row>
    <row r="274" spans="1:65" s="2" customFormat="1" ht="16.5" customHeight="1">
      <c r="A274" s="37"/>
      <c r="B274" s="38"/>
      <c r="C274" s="217" t="s">
        <v>72</v>
      </c>
      <c r="D274" s="217" t="s">
        <v>126</v>
      </c>
      <c r="E274" s="218" t="s">
        <v>938</v>
      </c>
      <c r="F274" s="219" t="s">
        <v>886</v>
      </c>
      <c r="G274" s="220" t="s">
        <v>573</v>
      </c>
      <c r="H274" s="221">
        <v>1</v>
      </c>
      <c r="I274" s="222"/>
      <c r="J274" s="223">
        <f>ROUND(I274*H274,2)</f>
        <v>0</v>
      </c>
      <c r="K274" s="219" t="s">
        <v>19</v>
      </c>
      <c r="L274" s="43"/>
      <c r="M274" s="224" t="s">
        <v>19</v>
      </c>
      <c r="N274" s="225" t="s">
        <v>43</v>
      </c>
      <c r="O274" s="83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131</v>
      </c>
      <c r="AT274" s="228" t="s">
        <v>126</v>
      </c>
      <c r="AU274" s="228" t="s">
        <v>80</v>
      </c>
      <c r="AY274" s="16" t="s">
        <v>124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80</v>
      </c>
      <c r="BK274" s="229">
        <f>ROUND(I274*H274,2)</f>
        <v>0</v>
      </c>
      <c r="BL274" s="16" t="s">
        <v>131</v>
      </c>
      <c r="BM274" s="228" t="s">
        <v>939</v>
      </c>
    </row>
    <row r="275" spans="1:65" s="2" customFormat="1" ht="16.5" customHeight="1">
      <c r="A275" s="37"/>
      <c r="B275" s="38"/>
      <c r="C275" s="217" t="s">
        <v>72</v>
      </c>
      <c r="D275" s="217" t="s">
        <v>126</v>
      </c>
      <c r="E275" s="218" t="s">
        <v>940</v>
      </c>
      <c r="F275" s="219" t="s">
        <v>889</v>
      </c>
      <c r="G275" s="220" t="s">
        <v>573</v>
      </c>
      <c r="H275" s="221">
        <v>1</v>
      </c>
      <c r="I275" s="222"/>
      <c r="J275" s="223">
        <f>ROUND(I275*H275,2)</f>
        <v>0</v>
      </c>
      <c r="K275" s="219" t="s">
        <v>19</v>
      </c>
      <c r="L275" s="43"/>
      <c r="M275" s="224" t="s">
        <v>19</v>
      </c>
      <c r="N275" s="225" t="s">
        <v>43</v>
      </c>
      <c r="O275" s="83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131</v>
      </c>
      <c r="AT275" s="228" t="s">
        <v>126</v>
      </c>
      <c r="AU275" s="228" t="s">
        <v>80</v>
      </c>
      <c r="AY275" s="16" t="s">
        <v>124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80</v>
      </c>
      <c r="BK275" s="229">
        <f>ROUND(I275*H275,2)</f>
        <v>0</v>
      </c>
      <c r="BL275" s="16" t="s">
        <v>131</v>
      </c>
      <c r="BM275" s="228" t="s">
        <v>941</v>
      </c>
    </row>
    <row r="276" spans="1:65" s="2" customFormat="1" ht="16.5" customHeight="1">
      <c r="A276" s="37"/>
      <c r="B276" s="38"/>
      <c r="C276" s="217" t="s">
        <v>72</v>
      </c>
      <c r="D276" s="217" t="s">
        <v>126</v>
      </c>
      <c r="E276" s="218" t="s">
        <v>942</v>
      </c>
      <c r="F276" s="219" t="s">
        <v>892</v>
      </c>
      <c r="G276" s="220" t="s">
        <v>573</v>
      </c>
      <c r="H276" s="221">
        <v>1</v>
      </c>
      <c r="I276" s="222"/>
      <c r="J276" s="223">
        <f>ROUND(I276*H276,2)</f>
        <v>0</v>
      </c>
      <c r="K276" s="219" t="s">
        <v>19</v>
      </c>
      <c r="L276" s="43"/>
      <c r="M276" s="224" t="s">
        <v>19</v>
      </c>
      <c r="N276" s="225" t="s">
        <v>43</v>
      </c>
      <c r="O276" s="83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131</v>
      </c>
      <c r="AT276" s="228" t="s">
        <v>126</v>
      </c>
      <c r="AU276" s="228" t="s">
        <v>80</v>
      </c>
      <c r="AY276" s="16" t="s">
        <v>124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80</v>
      </c>
      <c r="BK276" s="229">
        <f>ROUND(I276*H276,2)</f>
        <v>0</v>
      </c>
      <c r="BL276" s="16" t="s">
        <v>131</v>
      </c>
      <c r="BM276" s="228" t="s">
        <v>943</v>
      </c>
    </row>
    <row r="277" spans="1:65" s="2" customFormat="1" ht="16.5" customHeight="1">
      <c r="A277" s="37"/>
      <c r="B277" s="38"/>
      <c r="C277" s="217" t="s">
        <v>72</v>
      </c>
      <c r="D277" s="217" t="s">
        <v>126</v>
      </c>
      <c r="E277" s="218" t="s">
        <v>944</v>
      </c>
      <c r="F277" s="219" t="s">
        <v>895</v>
      </c>
      <c r="G277" s="220" t="s">
        <v>573</v>
      </c>
      <c r="H277" s="221">
        <v>5</v>
      </c>
      <c r="I277" s="222"/>
      <c r="J277" s="223">
        <f>ROUND(I277*H277,2)</f>
        <v>0</v>
      </c>
      <c r="K277" s="219" t="s">
        <v>19</v>
      </c>
      <c r="L277" s="43"/>
      <c r="M277" s="224" t="s">
        <v>19</v>
      </c>
      <c r="N277" s="225" t="s">
        <v>43</v>
      </c>
      <c r="O277" s="83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131</v>
      </c>
      <c r="AT277" s="228" t="s">
        <v>126</v>
      </c>
      <c r="AU277" s="228" t="s">
        <v>80</v>
      </c>
      <c r="AY277" s="16" t="s">
        <v>124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80</v>
      </c>
      <c r="BK277" s="229">
        <f>ROUND(I277*H277,2)</f>
        <v>0</v>
      </c>
      <c r="BL277" s="16" t="s">
        <v>131</v>
      </c>
      <c r="BM277" s="228" t="s">
        <v>945</v>
      </c>
    </row>
    <row r="278" spans="1:65" s="2" customFormat="1" ht="16.5" customHeight="1">
      <c r="A278" s="37"/>
      <c r="B278" s="38"/>
      <c r="C278" s="217" t="s">
        <v>72</v>
      </c>
      <c r="D278" s="217" t="s">
        <v>126</v>
      </c>
      <c r="E278" s="218" t="s">
        <v>946</v>
      </c>
      <c r="F278" s="219" t="s">
        <v>898</v>
      </c>
      <c r="G278" s="220" t="s">
        <v>573</v>
      </c>
      <c r="H278" s="221">
        <v>1</v>
      </c>
      <c r="I278" s="222"/>
      <c r="J278" s="223">
        <f>ROUND(I278*H278,2)</f>
        <v>0</v>
      </c>
      <c r="K278" s="219" t="s">
        <v>19</v>
      </c>
      <c r="L278" s="43"/>
      <c r="M278" s="224" t="s">
        <v>19</v>
      </c>
      <c r="N278" s="225" t="s">
        <v>43</v>
      </c>
      <c r="O278" s="83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131</v>
      </c>
      <c r="AT278" s="228" t="s">
        <v>126</v>
      </c>
      <c r="AU278" s="228" t="s">
        <v>80</v>
      </c>
      <c r="AY278" s="16" t="s">
        <v>124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80</v>
      </c>
      <c r="BK278" s="229">
        <f>ROUND(I278*H278,2)</f>
        <v>0</v>
      </c>
      <c r="BL278" s="16" t="s">
        <v>131</v>
      </c>
      <c r="BM278" s="228" t="s">
        <v>947</v>
      </c>
    </row>
    <row r="279" spans="1:65" s="2" customFormat="1" ht="16.5" customHeight="1">
      <c r="A279" s="37"/>
      <c r="B279" s="38"/>
      <c r="C279" s="217" t="s">
        <v>72</v>
      </c>
      <c r="D279" s="217" t="s">
        <v>126</v>
      </c>
      <c r="E279" s="218" t="s">
        <v>948</v>
      </c>
      <c r="F279" s="219" t="s">
        <v>901</v>
      </c>
      <c r="G279" s="220" t="s">
        <v>573</v>
      </c>
      <c r="H279" s="221">
        <v>2</v>
      </c>
      <c r="I279" s="222"/>
      <c r="J279" s="223">
        <f>ROUND(I279*H279,2)</f>
        <v>0</v>
      </c>
      <c r="K279" s="219" t="s">
        <v>19</v>
      </c>
      <c r="L279" s="43"/>
      <c r="M279" s="224" t="s">
        <v>19</v>
      </c>
      <c r="N279" s="225" t="s">
        <v>43</v>
      </c>
      <c r="O279" s="83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131</v>
      </c>
      <c r="AT279" s="228" t="s">
        <v>126</v>
      </c>
      <c r="AU279" s="228" t="s">
        <v>80</v>
      </c>
      <c r="AY279" s="16" t="s">
        <v>124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80</v>
      </c>
      <c r="BK279" s="229">
        <f>ROUND(I279*H279,2)</f>
        <v>0</v>
      </c>
      <c r="BL279" s="16" t="s">
        <v>131</v>
      </c>
      <c r="BM279" s="228" t="s">
        <v>949</v>
      </c>
    </row>
    <row r="280" spans="1:65" s="2" customFormat="1" ht="16.5" customHeight="1">
      <c r="A280" s="37"/>
      <c r="B280" s="38"/>
      <c r="C280" s="217" t="s">
        <v>72</v>
      </c>
      <c r="D280" s="217" t="s">
        <v>126</v>
      </c>
      <c r="E280" s="218" t="s">
        <v>950</v>
      </c>
      <c r="F280" s="219" t="s">
        <v>904</v>
      </c>
      <c r="G280" s="220" t="s">
        <v>573</v>
      </c>
      <c r="H280" s="221">
        <v>5</v>
      </c>
      <c r="I280" s="222"/>
      <c r="J280" s="223">
        <f>ROUND(I280*H280,2)</f>
        <v>0</v>
      </c>
      <c r="K280" s="219" t="s">
        <v>19</v>
      </c>
      <c r="L280" s="43"/>
      <c r="M280" s="224" t="s">
        <v>19</v>
      </c>
      <c r="N280" s="225" t="s">
        <v>43</v>
      </c>
      <c r="O280" s="83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8" t="s">
        <v>131</v>
      </c>
      <c r="AT280" s="228" t="s">
        <v>126</v>
      </c>
      <c r="AU280" s="228" t="s">
        <v>80</v>
      </c>
      <c r="AY280" s="16" t="s">
        <v>124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6" t="s">
        <v>80</v>
      </c>
      <c r="BK280" s="229">
        <f>ROUND(I280*H280,2)</f>
        <v>0</v>
      </c>
      <c r="BL280" s="16" t="s">
        <v>131</v>
      </c>
      <c r="BM280" s="228" t="s">
        <v>951</v>
      </c>
    </row>
    <row r="281" spans="1:65" s="2" customFormat="1" ht="16.5" customHeight="1">
      <c r="A281" s="37"/>
      <c r="B281" s="38"/>
      <c r="C281" s="217" t="s">
        <v>72</v>
      </c>
      <c r="D281" s="217" t="s">
        <v>126</v>
      </c>
      <c r="E281" s="218" t="s">
        <v>952</v>
      </c>
      <c r="F281" s="219" t="s">
        <v>907</v>
      </c>
      <c r="G281" s="220" t="s">
        <v>573</v>
      </c>
      <c r="H281" s="221">
        <v>3</v>
      </c>
      <c r="I281" s="222"/>
      <c r="J281" s="223">
        <f>ROUND(I281*H281,2)</f>
        <v>0</v>
      </c>
      <c r="K281" s="219" t="s">
        <v>19</v>
      </c>
      <c r="L281" s="43"/>
      <c r="M281" s="224" t="s">
        <v>19</v>
      </c>
      <c r="N281" s="225" t="s">
        <v>43</v>
      </c>
      <c r="O281" s="83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131</v>
      </c>
      <c r="AT281" s="228" t="s">
        <v>126</v>
      </c>
      <c r="AU281" s="228" t="s">
        <v>80</v>
      </c>
      <c r="AY281" s="16" t="s">
        <v>124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80</v>
      </c>
      <c r="BK281" s="229">
        <f>ROUND(I281*H281,2)</f>
        <v>0</v>
      </c>
      <c r="BL281" s="16" t="s">
        <v>131</v>
      </c>
      <c r="BM281" s="228" t="s">
        <v>953</v>
      </c>
    </row>
    <row r="282" spans="1:65" s="2" customFormat="1" ht="16.5" customHeight="1">
      <c r="A282" s="37"/>
      <c r="B282" s="38"/>
      <c r="C282" s="217" t="s">
        <v>72</v>
      </c>
      <c r="D282" s="217" t="s">
        <v>126</v>
      </c>
      <c r="E282" s="218" t="s">
        <v>954</v>
      </c>
      <c r="F282" s="219" t="s">
        <v>910</v>
      </c>
      <c r="G282" s="220" t="s">
        <v>573</v>
      </c>
      <c r="H282" s="221">
        <v>1</v>
      </c>
      <c r="I282" s="222"/>
      <c r="J282" s="223">
        <f>ROUND(I282*H282,2)</f>
        <v>0</v>
      </c>
      <c r="K282" s="219" t="s">
        <v>19</v>
      </c>
      <c r="L282" s="43"/>
      <c r="M282" s="224" t="s">
        <v>19</v>
      </c>
      <c r="N282" s="225" t="s">
        <v>43</v>
      </c>
      <c r="O282" s="83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8" t="s">
        <v>131</v>
      </c>
      <c r="AT282" s="228" t="s">
        <v>126</v>
      </c>
      <c r="AU282" s="228" t="s">
        <v>80</v>
      </c>
      <c r="AY282" s="16" t="s">
        <v>124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6" t="s">
        <v>80</v>
      </c>
      <c r="BK282" s="229">
        <f>ROUND(I282*H282,2)</f>
        <v>0</v>
      </c>
      <c r="BL282" s="16" t="s">
        <v>131</v>
      </c>
      <c r="BM282" s="228" t="s">
        <v>955</v>
      </c>
    </row>
    <row r="283" spans="1:65" s="2" customFormat="1" ht="16.5" customHeight="1">
      <c r="A283" s="37"/>
      <c r="B283" s="38"/>
      <c r="C283" s="217" t="s">
        <v>72</v>
      </c>
      <c r="D283" s="217" t="s">
        <v>126</v>
      </c>
      <c r="E283" s="218" t="s">
        <v>956</v>
      </c>
      <c r="F283" s="219" t="s">
        <v>913</v>
      </c>
      <c r="G283" s="220" t="s">
        <v>573</v>
      </c>
      <c r="H283" s="221">
        <v>1</v>
      </c>
      <c r="I283" s="222"/>
      <c r="J283" s="223">
        <f>ROUND(I283*H283,2)</f>
        <v>0</v>
      </c>
      <c r="K283" s="219" t="s">
        <v>19</v>
      </c>
      <c r="L283" s="43"/>
      <c r="M283" s="224" t="s">
        <v>19</v>
      </c>
      <c r="N283" s="225" t="s">
        <v>43</v>
      </c>
      <c r="O283" s="83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8" t="s">
        <v>131</v>
      </c>
      <c r="AT283" s="228" t="s">
        <v>126</v>
      </c>
      <c r="AU283" s="228" t="s">
        <v>80</v>
      </c>
      <c r="AY283" s="16" t="s">
        <v>124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6" t="s">
        <v>80</v>
      </c>
      <c r="BK283" s="229">
        <f>ROUND(I283*H283,2)</f>
        <v>0</v>
      </c>
      <c r="BL283" s="16" t="s">
        <v>131</v>
      </c>
      <c r="BM283" s="228" t="s">
        <v>957</v>
      </c>
    </row>
    <row r="284" spans="1:65" s="2" customFormat="1" ht="16.5" customHeight="1">
      <c r="A284" s="37"/>
      <c r="B284" s="38"/>
      <c r="C284" s="217" t="s">
        <v>72</v>
      </c>
      <c r="D284" s="217" t="s">
        <v>126</v>
      </c>
      <c r="E284" s="218" t="s">
        <v>958</v>
      </c>
      <c r="F284" s="219" t="s">
        <v>916</v>
      </c>
      <c r="G284" s="220" t="s">
        <v>573</v>
      </c>
      <c r="H284" s="221">
        <v>1</v>
      </c>
      <c r="I284" s="222"/>
      <c r="J284" s="223">
        <f>ROUND(I284*H284,2)</f>
        <v>0</v>
      </c>
      <c r="K284" s="219" t="s">
        <v>19</v>
      </c>
      <c r="L284" s="43"/>
      <c r="M284" s="224" t="s">
        <v>19</v>
      </c>
      <c r="N284" s="225" t="s">
        <v>43</v>
      </c>
      <c r="O284" s="83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131</v>
      </c>
      <c r="AT284" s="228" t="s">
        <v>126</v>
      </c>
      <c r="AU284" s="228" t="s">
        <v>80</v>
      </c>
      <c r="AY284" s="16" t="s">
        <v>124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80</v>
      </c>
      <c r="BK284" s="229">
        <f>ROUND(I284*H284,2)</f>
        <v>0</v>
      </c>
      <c r="BL284" s="16" t="s">
        <v>131</v>
      </c>
      <c r="BM284" s="228" t="s">
        <v>959</v>
      </c>
    </row>
    <row r="285" spans="1:65" s="2" customFormat="1" ht="16.5" customHeight="1">
      <c r="A285" s="37"/>
      <c r="B285" s="38"/>
      <c r="C285" s="217" t="s">
        <v>72</v>
      </c>
      <c r="D285" s="217" t="s">
        <v>126</v>
      </c>
      <c r="E285" s="218" t="s">
        <v>960</v>
      </c>
      <c r="F285" s="219" t="s">
        <v>919</v>
      </c>
      <c r="G285" s="220" t="s">
        <v>573</v>
      </c>
      <c r="H285" s="221">
        <v>1</v>
      </c>
      <c r="I285" s="222"/>
      <c r="J285" s="223">
        <f>ROUND(I285*H285,2)</f>
        <v>0</v>
      </c>
      <c r="K285" s="219" t="s">
        <v>19</v>
      </c>
      <c r="L285" s="43"/>
      <c r="M285" s="224" t="s">
        <v>19</v>
      </c>
      <c r="N285" s="225" t="s">
        <v>43</v>
      </c>
      <c r="O285" s="83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131</v>
      </c>
      <c r="AT285" s="228" t="s">
        <v>126</v>
      </c>
      <c r="AU285" s="228" t="s">
        <v>80</v>
      </c>
      <c r="AY285" s="16" t="s">
        <v>124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80</v>
      </c>
      <c r="BK285" s="229">
        <f>ROUND(I285*H285,2)</f>
        <v>0</v>
      </c>
      <c r="BL285" s="16" t="s">
        <v>131</v>
      </c>
      <c r="BM285" s="228" t="s">
        <v>242</v>
      </c>
    </row>
    <row r="286" spans="1:65" s="2" customFormat="1" ht="16.5" customHeight="1">
      <c r="A286" s="37"/>
      <c r="B286" s="38"/>
      <c r="C286" s="217" t="s">
        <v>72</v>
      </c>
      <c r="D286" s="217" t="s">
        <v>126</v>
      </c>
      <c r="E286" s="218" t="s">
        <v>961</v>
      </c>
      <c r="F286" s="219" t="s">
        <v>922</v>
      </c>
      <c r="G286" s="220" t="s">
        <v>573</v>
      </c>
      <c r="H286" s="221">
        <v>1</v>
      </c>
      <c r="I286" s="222"/>
      <c r="J286" s="223">
        <f>ROUND(I286*H286,2)</f>
        <v>0</v>
      </c>
      <c r="K286" s="219" t="s">
        <v>19</v>
      </c>
      <c r="L286" s="43"/>
      <c r="M286" s="224" t="s">
        <v>19</v>
      </c>
      <c r="N286" s="225" t="s">
        <v>43</v>
      </c>
      <c r="O286" s="83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8" t="s">
        <v>131</v>
      </c>
      <c r="AT286" s="228" t="s">
        <v>126</v>
      </c>
      <c r="AU286" s="228" t="s">
        <v>80</v>
      </c>
      <c r="AY286" s="16" t="s">
        <v>124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6" t="s">
        <v>80</v>
      </c>
      <c r="BK286" s="229">
        <f>ROUND(I286*H286,2)</f>
        <v>0</v>
      </c>
      <c r="BL286" s="16" t="s">
        <v>131</v>
      </c>
      <c r="BM286" s="228" t="s">
        <v>962</v>
      </c>
    </row>
    <row r="287" spans="1:65" s="2" customFormat="1" ht="16.5" customHeight="1">
      <c r="A287" s="37"/>
      <c r="B287" s="38"/>
      <c r="C287" s="217" t="s">
        <v>72</v>
      </c>
      <c r="D287" s="217" t="s">
        <v>126</v>
      </c>
      <c r="E287" s="218" t="s">
        <v>963</v>
      </c>
      <c r="F287" s="219" t="s">
        <v>925</v>
      </c>
      <c r="G287" s="220" t="s">
        <v>573</v>
      </c>
      <c r="H287" s="221">
        <v>4</v>
      </c>
      <c r="I287" s="222"/>
      <c r="J287" s="223">
        <f>ROUND(I287*H287,2)</f>
        <v>0</v>
      </c>
      <c r="K287" s="219" t="s">
        <v>19</v>
      </c>
      <c r="L287" s="43"/>
      <c r="M287" s="224" t="s">
        <v>19</v>
      </c>
      <c r="N287" s="225" t="s">
        <v>43</v>
      </c>
      <c r="O287" s="83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131</v>
      </c>
      <c r="AT287" s="228" t="s">
        <v>126</v>
      </c>
      <c r="AU287" s="228" t="s">
        <v>80</v>
      </c>
      <c r="AY287" s="16" t="s">
        <v>124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80</v>
      </c>
      <c r="BK287" s="229">
        <f>ROUND(I287*H287,2)</f>
        <v>0</v>
      </c>
      <c r="BL287" s="16" t="s">
        <v>131</v>
      </c>
      <c r="BM287" s="228" t="s">
        <v>964</v>
      </c>
    </row>
    <row r="288" spans="1:65" s="2" customFormat="1" ht="16.5" customHeight="1">
      <c r="A288" s="37"/>
      <c r="B288" s="38"/>
      <c r="C288" s="217" t="s">
        <v>72</v>
      </c>
      <c r="D288" s="217" t="s">
        <v>126</v>
      </c>
      <c r="E288" s="218" t="s">
        <v>965</v>
      </c>
      <c r="F288" s="219" t="s">
        <v>928</v>
      </c>
      <c r="G288" s="220" t="s">
        <v>573</v>
      </c>
      <c r="H288" s="221">
        <v>3</v>
      </c>
      <c r="I288" s="222"/>
      <c r="J288" s="223">
        <f>ROUND(I288*H288,2)</f>
        <v>0</v>
      </c>
      <c r="K288" s="219" t="s">
        <v>19</v>
      </c>
      <c r="L288" s="43"/>
      <c r="M288" s="263" t="s">
        <v>19</v>
      </c>
      <c r="N288" s="264" t="s">
        <v>43</v>
      </c>
      <c r="O288" s="265"/>
      <c r="P288" s="266">
        <f>O288*H288</f>
        <v>0</v>
      </c>
      <c r="Q288" s="266">
        <v>0</v>
      </c>
      <c r="R288" s="266">
        <f>Q288*H288</f>
        <v>0</v>
      </c>
      <c r="S288" s="266">
        <v>0</v>
      </c>
      <c r="T288" s="26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8" t="s">
        <v>131</v>
      </c>
      <c r="AT288" s="228" t="s">
        <v>126</v>
      </c>
      <c r="AU288" s="228" t="s">
        <v>80</v>
      </c>
      <c r="AY288" s="16" t="s">
        <v>124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6" t="s">
        <v>80</v>
      </c>
      <c r="BK288" s="229">
        <f>ROUND(I288*H288,2)</f>
        <v>0</v>
      </c>
      <c r="BL288" s="16" t="s">
        <v>131</v>
      </c>
      <c r="BM288" s="228" t="s">
        <v>966</v>
      </c>
    </row>
    <row r="289" spans="1:31" s="2" customFormat="1" ht="6.95" customHeight="1">
      <c r="A289" s="37"/>
      <c r="B289" s="58"/>
      <c r="C289" s="59"/>
      <c r="D289" s="59"/>
      <c r="E289" s="59"/>
      <c r="F289" s="59"/>
      <c r="G289" s="59"/>
      <c r="H289" s="59"/>
      <c r="I289" s="165"/>
      <c r="J289" s="59"/>
      <c r="K289" s="59"/>
      <c r="L289" s="43"/>
      <c r="M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</sheetData>
  <sheetProtection password="CC35" sheet="1" objects="1" scenarios="1" formatColumns="0" formatRows="0" autoFilter="0"/>
  <autoFilter ref="C92:K28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95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autokempu Primátor_Etapa I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96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967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32</v>
      </c>
      <c r="G12" s="37"/>
      <c r="H12" s="37"/>
      <c r="I12" s="139" t="s">
        <v>23</v>
      </c>
      <c r="J12" s="140" t="str">
        <f>'Rekapitulace stavby'!AN8</f>
        <v>15. 12. 2019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/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Litomyšl</v>
      </c>
      <c r="F15" s="37"/>
      <c r="G15" s="37"/>
      <c r="H15" s="37"/>
      <c r="I15" s="139" t="s">
        <v>28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tr">
        <f>IF('Rekapitulace stavby'!AN19="","",'Rekapitulace stavby'!AN19)</f>
        <v/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>Ing. František Májek</v>
      </c>
      <c r="F24" s="37"/>
      <c r="G24" s="37"/>
      <c r="H24" s="37"/>
      <c r="I24" s="139" t="s">
        <v>28</v>
      </c>
      <c r="J24" s="138" t="str">
        <f>IF('Rekapitulace stavby'!AN20="","",'Rekapitulace stavby'!AN20)</f>
        <v/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ROUND(J81,2)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ROUND((SUM(BE81:BE86)),2)</f>
        <v>0</v>
      </c>
      <c r="G33" s="37"/>
      <c r="H33" s="37"/>
      <c r="I33" s="154">
        <v>0.21</v>
      </c>
      <c r="J33" s="153">
        <f>ROUND(((SUM(BE81:BE86))*I33),2)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ROUND((SUM(BF81:BF86)),2)</f>
        <v>0</v>
      </c>
      <c r="G34" s="37"/>
      <c r="H34" s="37"/>
      <c r="I34" s="154">
        <v>0.15</v>
      </c>
      <c r="J34" s="153">
        <f>ROUND(((SUM(BF81:BF86))*I34),2)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ROUND((SUM(BG81:BG86)),2)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ROUND((SUM(BH81:BH86)),2)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ROUND((SUM(BI81:BI86)),2)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98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69" t="str">
        <f>E7</f>
        <v>Rekonstrukce autokempu Primátor_Etapa I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96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SO 701 - Modulární typové objekty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15. 12. 2019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Město Litomyšl</v>
      </c>
      <c r="G54" s="39"/>
      <c r="H54" s="39"/>
      <c r="I54" s="139" t="s">
        <v>31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Ing. František Májek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70" t="s">
        <v>99</v>
      </c>
      <c r="D57" s="171"/>
      <c r="E57" s="171"/>
      <c r="F57" s="171"/>
      <c r="G57" s="171"/>
      <c r="H57" s="171"/>
      <c r="I57" s="172"/>
      <c r="J57" s="173" t="s">
        <v>100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 hidden="1">
      <c r="A60" s="9"/>
      <c r="B60" s="175"/>
      <c r="C60" s="176"/>
      <c r="D60" s="177" t="s">
        <v>968</v>
      </c>
      <c r="E60" s="178"/>
      <c r="F60" s="178"/>
      <c r="G60" s="178"/>
      <c r="H60" s="178"/>
      <c r="I60" s="179"/>
      <c r="J60" s="180">
        <f>J82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2"/>
      <c r="C61" s="183"/>
      <c r="D61" s="184" t="s">
        <v>969</v>
      </c>
      <c r="E61" s="185"/>
      <c r="F61" s="185"/>
      <c r="G61" s="185"/>
      <c r="H61" s="185"/>
      <c r="I61" s="186"/>
      <c r="J61" s="187">
        <f>J83</f>
        <v>0</v>
      </c>
      <c r="K61" s="183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7"/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13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 hidden="1">
      <c r="A63" s="37"/>
      <c r="B63" s="58"/>
      <c r="C63" s="59"/>
      <c r="D63" s="59"/>
      <c r="E63" s="59"/>
      <c r="F63" s="59"/>
      <c r="G63" s="59"/>
      <c r="H63" s="59"/>
      <c r="I63" s="165"/>
      <c r="J63" s="59"/>
      <c r="K63" s="59"/>
      <c r="L63" s="13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ht="12" hidden="1"/>
    <row r="65" ht="12" hidden="1"/>
    <row r="66" ht="12" hidden="1"/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168"/>
      <c r="J67" s="61"/>
      <c r="K67" s="61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109</v>
      </c>
      <c r="D68" s="39"/>
      <c r="E68" s="39"/>
      <c r="F68" s="39"/>
      <c r="G68" s="39"/>
      <c r="H68" s="39"/>
      <c r="I68" s="135"/>
      <c r="J68" s="39"/>
      <c r="K68" s="39"/>
      <c r="L68" s="13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13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5"/>
      <c r="J70" s="39"/>
      <c r="K70" s="39"/>
      <c r="L70" s="13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9" t="str">
        <f>E7</f>
        <v>Rekonstrukce autokempu Primátor_Etapa I</v>
      </c>
      <c r="F71" s="31"/>
      <c r="G71" s="31"/>
      <c r="H71" s="31"/>
      <c r="I71" s="135"/>
      <c r="J71" s="39"/>
      <c r="K71" s="39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701 - Modulární typové objekty</v>
      </c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</v>
      </c>
      <c r="G75" s="39"/>
      <c r="H75" s="39"/>
      <c r="I75" s="139" t="s">
        <v>23</v>
      </c>
      <c r="J75" s="71" t="str">
        <f>IF(J12="","",J12)</f>
        <v>15. 12. 2019</v>
      </c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Město Litomyšl</v>
      </c>
      <c r="G77" s="39"/>
      <c r="H77" s="39"/>
      <c r="I77" s="139" t="s">
        <v>31</v>
      </c>
      <c r="J77" s="35" t="str">
        <f>E21</f>
        <v xml:space="preserve"> </v>
      </c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7.9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139" t="s">
        <v>34</v>
      </c>
      <c r="J78" s="35" t="str">
        <f>E24</f>
        <v>Ing. František Májek</v>
      </c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89"/>
      <c r="B80" s="190"/>
      <c r="C80" s="191" t="s">
        <v>110</v>
      </c>
      <c r="D80" s="192" t="s">
        <v>57</v>
      </c>
      <c r="E80" s="192" t="s">
        <v>53</v>
      </c>
      <c r="F80" s="192" t="s">
        <v>54</v>
      </c>
      <c r="G80" s="192" t="s">
        <v>111</v>
      </c>
      <c r="H80" s="192" t="s">
        <v>112</v>
      </c>
      <c r="I80" s="193" t="s">
        <v>113</v>
      </c>
      <c r="J80" s="192" t="s">
        <v>100</v>
      </c>
      <c r="K80" s="194" t="s">
        <v>114</v>
      </c>
      <c r="L80" s="195"/>
      <c r="M80" s="91" t="s">
        <v>19</v>
      </c>
      <c r="N80" s="92" t="s">
        <v>42</v>
      </c>
      <c r="O80" s="92" t="s">
        <v>115</v>
      </c>
      <c r="P80" s="92" t="s">
        <v>116</v>
      </c>
      <c r="Q80" s="92" t="s">
        <v>117</v>
      </c>
      <c r="R80" s="92" t="s">
        <v>118</v>
      </c>
      <c r="S80" s="92" t="s">
        <v>119</v>
      </c>
      <c r="T80" s="93" t="s">
        <v>120</v>
      </c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</row>
    <row r="81" spans="1:63" s="2" customFormat="1" ht="22.8" customHeight="1">
      <c r="A81" s="37"/>
      <c r="B81" s="38"/>
      <c r="C81" s="98" t="s">
        <v>121</v>
      </c>
      <c r="D81" s="39"/>
      <c r="E81" s="39"/>
      <c r="F81" s="39"/>
      <c r="G81" s="39"/>
      <c r="H81" s="39"/>
      <c r="I81" s="135"/>
      <c r="J81" s="196">
        <f>BK81</f>
        <v>0</v>
      </c>
      <c r="K81" s="39"/>
      <c r="L81" s="43"/>
      <c r="M81" s="94"/>
      <c r="N81" s="197"/>
      <c r="O81" s="95"/>
      <c r="P81" s="198">
        <f>P82</f>
        <v>0</v>
      </c>
      <c r="Q81" s="95"/>
      <c r="R81" s="198">
        <f>R82</f>
        <v>0</v>
      </c>
      <c r="S81" s="95"/>
      <c r="T81" s="19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101</v>
      </c>
      <c r="BK81" s="200">
        <f>BK82</f>
        <v>0</v>
      </c>
    </row>
    <row r="82" spans="1:63" s="12" customFormat="1" ht="25.9" customHeight="1">
      <c r="A82" s="12"/>
      <c r="B82" s="201"/>
      <c r="C82" s="202"/>
      <c r="D82" s="203" t="s">
        <v>71</v>
      </c>
      <c r="E82" s="204" t="s">
        <v>970</v>
      </c>
      <c r="F82" s="204" t="s">
        <v>971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2" t="s">
        <v>131</v>
      </c>
      <c r="AT82" s="213" t="s">
        <v>71</v>
      </c>
      <c r="AU82" s="213" t="s">
        <v>72</v>
      </c>
      <c r="AY82" s="212" t="s">
        <v>124</v>
      </c>
      <c r="BK82" s="214">
        <f>BK83</f>
        <v>0</v>
      </c>
    </row>
    <row r="83" spans="1:63" s="12" customFormat="1" ht="22.8" customHeight="1">
      <c r="A83" s="12"/>
      <c r="B83" s="201"/>
      <c r="C83" s="202"/>
      <c r="D83" s="203" t="s">
        <v>71</v>
      </c>
      <c r="E83" s="215" t="s">
        <v>972</v>
      </c>
      <c r="F83" s="215" t="s">
        <v>90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131</v>
      </c>
      <c r="AT83" s="213" t="s">
        <v>71</v>
      </c>
      <c r="AU83" s="213" t="s">
        <v>80</v>
      </c>
      <c r="AY83" s="212" t="s">
        <v>124</v>
      </c>
      <c r="BK83" s="214">
        <f>SUM(BK84:BK86)</f>
        <v>0</v>
      </c>
    </row>
    <row r="84" spans="1:65" s="2" customFormat="1" ht="36" customHeight="1">
      <c r="A84" s="37"/>
      <c r="B84" s="38"/>
      <c r="C84" s="217" t="s">
        <v>80</v>
      </c>
      <c r="D84" s="217" t="s">
        <v>126</v>
      </c>
      <c r="E84" s="218" t="s">
        <v>973</v>
      </c>
      <c r="F84" s="219" t="s">
        <v>974</v>
      </c>
      <c r="G84" s="220" t="s">
        <v>573</v>
      </c>
      <c r="H84" s="221">
        <v>13</v>
      </c>
      <c r="I84" s="222"/>
      <c r="J84" s="223">
        <f>ROUND(I84*H84,2)</f>
        <v>0</v>
      </c>
      <c r="K84" s="219" t="s">
        <v>19</v>
      </c>
      <c r="L84" s="43"/>
      <c r="M84" s="224" t="s">
        <v>19</v>
      </c>
      <c r="N84" s="225" t="s">
        <v>43</v>
      </c>
      <c r="O84" s="8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28" t="s">
        <v>975</v>
      </c>
      <c r="AT84" s="228" t="s">
        <v>126</v>
      </c>
      <c r="AU84" s="228" t="s">
        <v>82</v>
      </c>
      <c r="AY84" s="16" t="s">
        <v>124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6" t="s">
        <v>80</v>
      </c>
      <c r="BK84" s="229">
        <f>ROUND(I84*H84,2)</f>
        <v>0</v>
      </c>
      <c r="BL84" s="16" t="s">
        <v>975</v>
      </c>
      <c r="BM84" s="228" t="s">
        <v>976</v>
      </c>
    </row>
    <row r="85" spans="1:65" s="2" customFormat="1" ht="36" customHeight="1">
      <c r="A85" s="37"/>
      <c r="B85" s="38"/>
      <c r="C85" s="217" t="s">
        <v>82</v>
      </c>
      <c r="D85" s="217" t="s">
        <v>126</v>
      </c>
      <c r="E85" s="218" t="s">
        <v>977</v>
      </c>
      <c r="F85" s="219" t="s">
        <v>978</v>
      </c>
      <c r="G85" s="220" t="s">
        <v>573</v>
      </c>
      <c r="H85" s="221">
        <v>13</v>
      </c>
      <c r="I85" s="222"/>
      <c r="J85" s="223">
        <f>ROUND(I85*H85,2)</f>
        <v>0</v>
      </c>
      <c r="K85" s="219" t="s">
        <v>19</v>
      </c>
      <c r="L85" s="43"/>
      <c r="M85" s="224" t="s">
        <v>19</v>
      </c>
      <c r="N85" s="225" t="s">
        <v>43</v>
      </c>
      <c r="O85" s="83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8" t="s">
        <v>975</v>
      </c>
      <c r="AT85" s="228" t="s">
        <v>126</v>
      </c>
      <c r="AU85" s="228" t="s">
        <v>82</v>
      </c>
      <c r="AY85" s="16" t="s">
        <v>124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16" t="s">
        <v>80</v>
      </c>
      <c r="BK85" s="229">
        <f>ROUND(I85*H85,2)</f>
        <v>0</v>
      </c>
      <c r="BL85" s="16" t="s">
        <v>975</v>
      </c>
      <c r="BM85" s="228" t="s">
        <v>979</v>
      </c>
    </row>
    <row r="86" spans="1:65" s="2" customFormat="1" ht="48" customHeight="1">
      <c r="A86" s="37"/>
      <c r="B86" s="38"/>
      <c r="C86" s="217" t="s">
        <v>363</v>
      </c>
      <c r="D86" s="217" t="s">
        <v>126</v>
      </c>
      <c r="E86" s="218" t="s">
        <v>980</v>
      </c>
      <c r="F86" s="219" t="s">
        <v>981</v>
      </c>
      <c r="G86" s="220" t="s">
        <v>573</v>
      </c>
      <c r="H86" s="221">
        <v>1</v>
      </c>
      <c r="I86" s="222"/>
      <c r="J86" s="223">
        <f>ROUND(I86*H86,2)</f>
        <v>0</v>
      </c>
      <c r="K86" s="219" t="s">
        <v>19</v>
      </c>
      <c r="L86" s="43"/>
      <c r="M86" s="263" t="s">
        <v>19</v>
      </c>
      <c r="N86" s="264" t="s">
        <v>43</v>
      </c>
      <c r="O86" s="265"/>
      <c r="P86" s="266">
        <f>O86*H86</f>
        <v>0</v>
      </c>
      <c r="Q86" s="266">
        <v>0</v>
      </c>
      <c r="R86" s="266">
        <f>Q86*H86</f>
        <v>0</v>
      </c>
      <c r="S86" s="266">
        <v>0</v>
      </c>
      <c r="T86" s="26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8" t="s">
        <v>975</v>
      </c>
      <c r="AT86" s="228" t="s">
        <v>126</v>
      </c>
      <c r="AU86" s="228" t="s">
        <v>82</v>
      </c>
      <c r="AY86" s="16" t="s">
        <v>124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16" t="s">
        <v>80</v>
      </c>
      <c r="BK86" s="229">
        <f>ROUND(I86*H86,2)</f>
        <v>0</v>
      </c>
      <c r="BL86" s="16" t="s">
        <v>975</v>
      </c>
      <c r="BM86" s="228" t="s">
        <v>982</v>
      </c>
    </row>
    <row r="87" spans="1:31" s="2" customFormat="1" ht="6.95" customHeight="1">
      <c r="A87" s="37"/>
      <c r="B87" s="58"/>
      <c r="C87" s="59"/>
      <c r="D87" s="59"/>
      <c r="E87" s="59"/>
      <c r="F87" s="59"/>
      <c r="G87" s="59"/>
      <c r="H87" s="59"/>
      <c r="I87" s="165"/>
      <c r="J87" s="59"/>
      <c r="K87" s="59"/>
      <c r="L87" s="43"/>
      <c r="M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</sheetData>
  <sheetProtection password="CC35" sheet="1" objects="1" scenarios="1" formatColumns="0" formatRows="0" autoFilter="0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9"/>
      <c r="AT3" s="16" t="s">
        <v>82</v>
      </c>
    </row>
    <row r="4" spans="2:46" s="1" customFormat="1" ht="24.95" customHeight="1">
      <c r="B4" s="19"/>
      <c r="D4" s="131" t="s">
        <v>95</v>
      </c>
      <c r="I4" s="127"/>
      <c r="L4" s="19"/>
      <c r="M4" s="132" t="s">
        <v>10</v>
      </c>
      <c r="AT4" s="16" t="s">
        <v>4</v>
      </c>
    </row>
    <row r="5" spans="2:12" s="1" customFormat="1" ht="6.95" customHeight="1">
      <c r="B5" s="19"/>
      <c r="I5" s="127"/>
      <c r="L5" s="19"/>
    </row>
    <row r="6" spans="2:12" s="1" customFormat="1" ht="12" customHeight="1">
      <c r="B6" s="19"/>
      <c r="D6" s="133" t="s">
        <v>16</v>
      </c>
      <c r="I6" s="127"/>
      <c r="L6" s="19"/>
    </row>
    <row r="7" spans="2:12" s="1" customFormat="1" ht="16.5" customHeight="1">
      <c r="B7" s="19"/>
      <c r="E7" s="134" t="str">
        <f>'Rekapitulace stavby'!K6</f>
        <v>Rekonstrukce autokempu Primátor_Etapa I</v>
      </c>
      <c r="F7" s="133"/>
      <c r="G7" s="133"/>
      <c r="H7" s="133"/>
      <c r="I7" s="127"/>
      <c r="L7" s="19"/>
    </row>
    <row r="8" spans="1:31" s="2" customFormat="1" ht="12" customHeight="1">
      <c r="A8" s="37"/>
      <c r="B8" s="43"/>
      <c r="C8" s="37"/>
      <c r="D8" s="133" t="s">
        <v>96</v>
      </c>
      <c r="E8" s="37"/>
      <c r="F8" s="37"/>
      <c r="G8" s="37"/>
      <c r="H8" s="37"/>
      <c r="I8" s="135"/>
      <c r="J8" s="37"/>
      <c r="K8" s="37"/>
      <c r="L8" s="1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983</v>
      </c>
      <c r="F9" s="37"/>
      <c r="G9" s="37"/>
      <c r="H9" s="37"/>
      <c r="I9" s="135"/>
      <c r="J9" s="37"/>
      <c r="K9" s="37"/>
      <c r="L9" s="1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5"/>
      <c r="J10" s="37"/>
      <c r="K10" s="37"/>
      <c r="L10" s="1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3" t="s">
        <v>18</v>
      </c>
      <c r="E11" s="37"/>
      <c r="F11" s="138" t="s">
        <v>19</v>
      </c>
      <c r="G11" s="37"/>
      <c r="H11" s="37"/>
      <c r="I11" s="139" t="s">
        <v>20</v>
      </c>
      <c r="J11" s="138" t="s">
        <v>19</v>
      </c>
      <c r="K11" s="37"/>
      <c r="L11" s="1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3" t="s">
        <v>21</v>
      </c>
      <c r="E12" s="37"/>
      <c r="F12" s="138" t="s">
        <v>32</v>
      </c>
      <c r="G12" s="37"/>
      <c r="H12" s="37"/>
      <c r="I12" s="139" t="s">
        <v>23</v>
      </c>
      <c r="J12" s="140" t="str">
        <f>'Rekapitulace stavby'!AN8</f>
        <v>15. 12. 2019</v>
      </c>
      <c r="K12" s="37"/>
      <c r="L12" s="1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5"/>
      <c r="J13" s="37"/>
      <c r="K13" s="37"/>
      <c r="L13" s="1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3" t="s">
        <v>25</v>
      </c>
      <c r="E14" s="37"/>
      <c r="F14" s="37"/>
      <c r="G14" s="37"/>
      <c r="H14" s="37"/>
      <c r="I14" s="139" t="s">
        <v>26</v>
      </c>
      <c r="J14" s="138" t="str">
        <f>IF('Rekapitulace stavby'!AN10="","",'Rekapitulace stavby'!AN10)</f>
        <v/>
      </c>
      <c r="K14" s="37"/>
      <c r="L14" s="1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>Město Litomyšl</v>
      </c>
      <c r="F15" s="37"/>
      <c r="G15" s="37"/>
      <c r="H15" s="37"/>
      <c r="I15" s="139" t="s">
        <v>28</v>
      </c>
      <c r="J15" s="138" t="str">
        <f>IF('Rekapitulace stavby'!AN11="","",'Rekapitulace stavby'!AN11)</f>
        <v/>
      </c>
      <c r="K15" s="37"/>
      <c r="L15" s="1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5"/>
      <c r="J16" s="37"/>
      <c r="K16" s="37"/>
      <c r="L16" s="1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3" t="s">
        <v>29</v>
      </c>
      <c r="E17" s="37"/>
      <c r="F17" s="37"/>
      <c r="G17" s="37"/>
      <c r="H17" s="37"/>
      <c r="I17" s="139" t="s">
        <v>26</v>
      </c>
      <c r="J17" s="32" t="str">
        <f>'Rekapitulace stavby'!AN13</f>
        <v>Vyplň údaj</v>
      </c>
      <c r="K17" s="37"/>
      <c r="L17" s="1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9" t="s">
        <v>28</v>
      </c>
      <c r="J18" s="32" t="str">
        <f>'Rekapitulace stavby'!AN14</f>
        <v>Vyplň údaj</v>
      </c>
      <c r="K18" s="37"/>
      <c r="L18" s="1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5"/>
      <c r="J19" s="37"/>
      <c r="K19" s="37"/>
      <c r="L19" s="1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3" t="s">
        <v>31</v>
      </c>
      <c r="E20" s="37"/>
      <c r="F20" s="37"/>
      <c r="G20" s="37"/>
      <c r="H20" s="37"/>
      <c r="I20" s="139" t="s">
        <v>26</v>
      </c>
      <c r="J20" s="138" t="str">
        <f>IF('Rekapitulace stavby'!AN16="","",'Rekapitulace stavby'!AN16)</f>
        <v/>
      </c>
      <c r="K20" s="37"/>
      <c r="L20" s="1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38" t="str">
        <f>IF('Rekapitulace stavby'!AN17="","",'Rekapitulace stavby'!AN17)</f>
        <v/>
      </c>
      <c r="K21" s="37"/>
      <c r="L21" s="1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5"/>
      <c r="J22" s="37"/>
      <c r="K22" s="37"/>
      <c r="L22" s="1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3" t="s">
        <v>34</v>
      </c>
      <c r="E23" s="37"/>
      <c r="F23" s="37"/>
      <c r="G23" s="37"/>
      <c r="H23" s="37"/>
      <c r="I23" s="139" t="s">
        <v>26</v>
      </c>
      <c r="J23" s="138" t="str">
        <f>IF('Rekapitulace stavby'!AN19="","",'Rekapitulace stavby'!AN19)</f>
        <v/>
      </c>
      <c r="K23" s="37"/>
      <c r="L23" s="1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>Ing. František Májek</v>
      </c>
      <c r="F24" s="37"/>
      <c r="G24" s="37"/>
      <c r="H24" s="37"/>
      <c r="I24" s="139" t="s">
        <v>28</v>
      </c>
      <c r="J24" s="138" t="str">
        <f>IF('Rekapitulace stavby'!AN20="","",'Rekapitulace stavby'!AN20)</f>
        <v/>
      </c>
      <c r="K24" s="37"/>
      <c r="L24" s="1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5"/>
      <c r="J25" s="37"/>
      <c r="K25" s="37"/>
      <c r="L25" s="1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3" t="s">
        <v>36</v>
      </c>
      <c r="E26" s="37"/>
      <c r="F26" s="37"/>
      <c r="G26" s="37"/>
      <c r="H26" s="37"/>
      <c r="I26" s="135"/>
      <c r="J26" s="37"/>
      <c r="K26" s="37"/>
      <c r="L26" s="13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4"/>
      <c r="J27" s="141"/>
      <c r="K27" s="141"/>
      <c r="L27" s="145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5"/>
      <c r="J28" s="37"/>
      <c r="K28" s="37"/>
      <c r="L28" s="1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6"/>
      <c r="E29" s="146"/>
      <c r="F29" s="146"/>
      <c r="G29" s="146"/>
      <c r="H29" s="146"/>
      <c r="I29" s="147"/>
      <c r="J29" s="146"/>
      <c r="K29" s="146"/>
      <c r="L29" s="1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8" t="s">
        <v>38</v>
      </c>
      <c r="E30" s="37"/>
      <c r="F30" s="37"/>
      <c r="G30" s="37"/>
      <c r="H30" s="37"/>
      <c r="I30" s="135"/>
      <c r="J30" s="149">
        <f>ROUND(J85,2)</f>
        <v>0</v>
      </c>
      <c r="K30" s="37"/>
      <c r="L30" s="1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6"/>
      <c r="E31" s="146"/>
      <c r="F31" s="146"/>
      <c r="G31" s="146"/>
      <c r="H31" s="146"/>
      <c r="I31" s="147"/>
      <c r="J31" s="146"/>
      <c r="K31" s="146"/>
      <c r="L31" s="1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0" t="s">
        <v>40</v>
      </c>
      <c r="G32" s="37"/>
      <c r="H32" s="37"/>
      <c r="I32" s="151" t="s">
        <v>39</v>
      </c>
      <c r="J32" s="150" t="s">
        <v>41</v>
      </c>
      <c r="K32" s="37"/>
      <c r="L32" s="1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42</v>
      </c>
      <c r="E33" s="133" t="s">
        <v>43</v>
      </c>
      <c r="F33" s="153">
        <f>ROUND((SUM(BE85:BE128)),2)</f>
        <v>0</v>
      </c>
      <c r="G33" s="37"/>
      <c r="H33" s="37"/>
      <c r="I33" s="154">
        <v>0.21</v>
      </c>
      <c r="J33" s="153">
        <f>ROUND(((SUM(BE85:BE128))*I33),2)</f>
        <v>0</v>
      </c>
      <c r="K33" s="37"/>
      <c r="L33" s="1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3" t="s">
        <v>44</v>
      </c>
      <c r="F34" s="153">
        <f>ROUND((SUM(BF85:BF128)),2)</f>
        <v>0</v>
      </c>
      <c r="G34" s="37"/>
      <c r="H34" s="37"/>
      <c r="I34" s="154">
        <v>0.15</v>
      </c>
      <c r="J34" s="153">
        <f>ROUND(((SUM(BF85:BF128))*I34),2)</f>
        <v>0</v>
      </c>
      <c r="K34" s="37"/>
      <c r="L34" s="1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3" t="s">
        <v>45</v>
      </c>
      <c r="F35" s="153">
        <f>ROUND((SUM(BG85:BG128)),2)</f>
        <v>0</v>
      </c>
      <c r="G35" s="37"/>
      <c r="H35" s="37"/>
      <c r="I35" s="154">
        <v>0.21</v>
      </c>
      <c r="J35" s="153">
        <f>0</f>
        <v>0</v>
      </c>
      <c r="K35" s="37"/>
      <c r="L35" s="1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3" t="s">
        <v>46</v>
      </c>
      <c r="F36" s="153">
        <f>ROUND((SUM(BH85:BH128)),2)</f>
        <v>0</v>
      </c>
      <c r="G36" s="37"/>
      <c r="H36" s="37"/>
      <c r="I36" s="154">
        <v>0.15</v>
      </c>
      <c r="J36" s="153">
        <f>0</f>
        <v>0</v>
      </c>
      <c r="K36" s="37"/>
      <c r="L36" s="1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3" t="s">
        <v>47</v>
      </c>
      <c r="F37" s="153">
        <f>ROUND((SUM(BI85:BI128)),2)</f>
        <v>0</v>
      </c>
      <c r="G37" s="37"/>
      <c r="H37" s="37"/>
      <c r="I37" s="154">
        <v>0</v>
      </c>
      <c r="J37" s="153">
        <f>0</f>
        <v>0</v>
      </c>
      <c r="K37" s="37"/>
      <c r="L37" s="13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5"/>
      <c r="J38" s="37"/>
      <c r="K38" s="37"/>
      <c r="L38" s="1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60"/>
      <c r="J39" s="161">
        <f>SUM(J30:J37)</f>
        <v>0</v>
      </c>
      <c r="K39" s="162"/>
      <c r="L39" s="1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3"/>
      <c r="C40" s="164"/>
      <c r="D40" s="164"/>
      <c r="E40" s="164"/>
      <c r="F40" s="164"/>
      <c r="G40" s="164"/>
      <c r="H40" s="164"/>
      <c r="I40" s="165"/>
      <c r="J40" s="164"/>
      <c r="K40" s="164"/>
      <c r="L40" s="1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13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98</v>
      </c>
      <c r="D45" s="39"/>
      <c r="E45" s="39"/>
      <c r="F45" s="39"/>
      <c r="G45" s="39"/>
      <c r="H45" s="39"/>
      <c r="I45" s="135"/>
      <c r="J45" s="39"/>
      <c r="K45" s="39"/>
      <c r="L45" s="13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1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135"/>
      <c r="J47" s="39"/>
      <c r="K47" s="39"/>
      <c r="L47" s="1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69" t="str">
        <f>E7</f>
        <v>Rekonstrukce autokempu Primátor_Etapa I</v>
      </c>
      <c r="F48" s="31"/>
      <c r="G48" s="31"/>
      <c r="H48" s="31"/>
      <c r="I48" s="135"/>
      <c r="J48" s="39"/>
      <c r="K48" s="39"/>
      <c r="L48" s="13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96</v>
      </c>
      <c r="D49" s="39"/>
      <c r="E49" s="39"/>
      <c r="F49" s="39"/>
      <c r="G49" s="39"/>
      <c r="H49" s="39"/>
      <c r="I49" s="135"/>
      <c r="J49" s="39"/>
      <c r="K49" s="39"/>
      <c r="L49" s="13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SO 801 - Vegetační úpravy, oplocení</v>
      </c>
      <c r="F50" s="39"/>
      <c r="G50" s="39"/>
      <c r="H50" s="39"/>
      <c r="I50" s="135"/>
      <c r="J50" s="39"/>
      <c r="K50" s="39"/>
      <c r="L50" s="13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1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139" t="s">
        <v>23</v>
      </c>
      <c r="J52" s="71" t="str">
        <f>IF(J12="","",J12)</f>
        <v>15. 12. 2019</v>
      </c>
      <c r="K52" s="39"/>
      <c r="L52" s="13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1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Město Litomyšl</v>
      </c>
      <c r="G54" s="39"/>
      <c r="H54" s="39"/>
      <c r="I54" s="139" t="s">
        <v>31</v>
      </c>
      <c r="J54" s="35" t="str">
        <f>E21</f>
        <v xml:space="preserve"> </v>
      </c>
      <c r="K54" s="39"/>
      <c r="L54" s="13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9" t="s">
        <v>34</v>
      </c>
      <c r="J55" s="35" t="str">
        <f>E24</f>
        <v>Ing. František Májek</v>
      </c>
      <c r="K55" s="39"/>
      <c r="L55" s="13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13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70" t="s">
        <v>99</v>
      </c>
      <c r="D57" s="171"/>
      <c r="E57" s="171"/>
      <c r="F57" s="171"/>
      <c r="G57" s="171"/>
      <c r="H57" s="171"/>
      <c r="I57" s="172"/>
      <c r="J57" s="173" t="s">
        <v>100</v>
      </c>
      <c r="K57" s="171"/>
      <c r="L57" s="13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13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74" t="s">
        <v>70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13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101</v>
      </c>
    </row>
    <row r="60" spans="1:31" s="9" customFormat="1" ht="24.95" customHeight="1" hidden="1">
      <c r="A60" s="9"/>
      <c r="B60" s="175"/>
      <c r="C60" s="176"/>
      <c r="D60" s="177" t="s">
        <v>984</v>
      </c>
      <c r="E60" s="178"/>
      <c r="F60" s="178"/>
      <c r="G60" s="178"/>
      <c r="H60" s="178"/>
      <c r="I60" s="179"/>
      <c r="J60" s="180">
        <f>J86</f>
        <v>0</v>
      </c>
      <c r="K60" s="176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75"/>
      <c r="C61" s="176"/>
      <c r="D61" s="177" t="s">
        <v>985</v>
      </c>
      <c r="E61" s="178"/>
      <c r="F61" s="178"/>
      <c r="G61" s="178"/>
      <c r="H61" s="178"/>
      <c r="I61" s="179"/>
      <c r="J61" s="180">
        <f>J102</f>
        <v>0</v>
      </c>
      <c r="K61" s="176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 hidden="1">
      <c r="A62" s="9"/>
      <c r="B62" s="175"/>
      <c r="C62" s="176"/>
      <c r="D62" s="177" t="s">
        <v>986</v>
      </c>
      <c r="E62" s="178"/>
      <c r="F62" s="178"/>
      <c r="G62" s="178"/>
      <c r="H62" s="178"/>
      <c r="I62" s="179"/>
      <c r="J62" s="180">
        <f>J109</f>
        <v>0</v>
      </c>
      <c r="K62" s="176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 hidden="1">
      <c r="A63" s="9"/>
      <c r="B63" s="175"/>
      <c r="C63" s="176"/>
      <c r="D63" s="177" t="s">
        <v>102</v>
      </c>
      <c r="E63" s="178"/>
      <c r="F63" s="178"/>
      <c r="G63" s="178"/>
      <c r="H63" s="178"/>
      <c r="I63" s="179"/>
      <c r="J63" s="180">
        <f>J118</f>
        <v>0</v>
      </c>
      <c r="K63" s="176"/>
      <c r="L63" s="18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82"/>
      <c r="C64" s="183"/>
      <c r="D64" s="184" t="s">
        <v>987</v>
      </c>
      <c r="E64" s="185"/>
      <c r="F64" s="185"/>
      <c r="G64" s="185"/>
      <c r="H64" s="185"/>
      <c r="I64" s="186"/>
      <c r="J64" s="187">
        <f>J119</f>
        <v>0</v>
      </c>
      <c r="K64" s="183"/>
      <c r="L64" s="18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 hidden="1">
      <c r="A65" s="9"/>
      <c r="B65" s="175"/>
      <c r="C65" s="176"/>
      <c r="D65" s="177" t="s">
        <v>988</v>
      </c>
      <c r="E65" s="178"/>
      <c r="F65" s="178"/>
      <c r="G65" s="178"/>
      <c r="H65" s="178"/>
      <c r="I65" s="179"/>
      <c r="J65" s="180">
        <f>J121</f>
        <v>0</v>
      </c>
      <c r="K65" s="176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 hidden="1">
      <c r="A66" s="37"/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13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 hidden="1">
      <c r="A67" s="37"/>
      <c r="B67" s="58"/>
      <c r="C67" s="59"/>
      <c r="D67" s="59"/>
      <c r="E67" s="59"/>
      <c r="F67" s="59"/>
      <c r="G67" s="59"/>
      <c r="H67" s="59"/>
      <c r="I67" s="165"/>
      <c r="J67" s="59"/>
      <c r="K67" s="59"/>
      <c r="L67" s="13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ht="12" hidden="1"/>
    <row r="69" ht="12" hidden="1"/>
    <row r="70" ht="12" hidden="1"/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168"/>
      <c r="J71" s="61"/>
      <c r="K71" s="61"/>
      <c r="L71" s="13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109</v>
      </c>
      <c r="D72" s="39"/>
      <c r="E72" s="39"/>
      <c r="F72" s="39"/>
      <c r="G72" s="39"/>
      <c r="H72" s="39"/>
      <c r="I72" s="135"/>
      <c r="J72" s="39"/>
      <c r="K72" s="39"/>
      <c r="L72" s="13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13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135"/>
      <c r="J74" s="39"/>
      <c r="K74" s="39"/>
      <c r="L74" s="13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169" t="str">
        <f>E7</f>
        <v>Rekonstrukce autokempu Primátor_Etapa I</v>
      </c>
      <c r="F75" s="31"/>
      <c r="G75" s="31"/>
      <c r="H75" s="31"/>
      <c r="I75" s="135"/>
      <c r="J75" s="39"/>
      <c r="K75" s="39"/>
      <c r="L75" s="13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96</v>
      </c>
      <c r="D76" s="39"/>
      <c r="E76" s="39"/>
      <c r="F76" s="39"/>
      <c r="G76" s="39"/>
      <c r="H76" s="39"/>
      <c r="I76" s="135"/>
      <c r="J76" s="39"/>
      <c r="K76" s="39"/>
      <c r="L76" s="13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E9</f>
        <v>SO 801 - Vegetační úpravy, oplocení</v>
      </c>
      <c r="F77" s="39"/>
      <c r="G77" s="39"/>
      <c r="H77" s="39"/>
      <c r="I77" s="135"/>
      <c r="J77" s="39"/>
      <c r="K77" s="39"/>
      <c r="L77" s="13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13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21</v>
      </c>
      <c r="D79" s="39"/>
      <c r="E79" s="39"/>
      <c r="F79" s="26" t="str">
        <f>F12</f>
        <v xml:space="preserve"> </v>
      </c>
      <c r="G79" s="39"/>
      <c r="H79" s="39"/>
      <c r="I79" s="139" t="s">
        <v>23</v>
      </c>
      <c r="J79" s="71" t="str">
        <f>IF(J12="","",J12)</f>
        <v>15. 12. 2019</v>
      </c>
      <c r="K79" s="39"/>
      <c r="L79" s="13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13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25</v>
      </c>
      <c r="D81" s="39"/>
      <c r="E81" s="39"/>
      <c r="F81" s="26" t="str">
        <f>E15</f>
        <v>Město Litomyšl</v>
      </c>
      <c r="G81" s="39"/>
      <c r="H81" s="39"/>
      <c r="I81" s="139" t="s">
        <v>31</v>
      </c>
      <c r="J81" s="35" t="str">
        <f>E21</f>
        <v xml:space="preserve"> </v>
      </c>
      <c r="K81" s="39"/>
      <c r="L81" s="13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7.9" customHeight="1">
      <c r="A82" s="37"/>
      <c r="B82" s="38"/>
      <c r="C82" s="31" t="s">
        <v>29</v>
      </c>
      <c r="D82" s="39"/>
      <c r="E82" s="39"/>
      <c r="F82" s="26" t="str">
        <f>IF(E18="","",E18)</f>
        <v>Vyplň údaj</v>
      </c>
      <c r="G82" s="39"/>
      <c r="H82" s="39"/>
      <c r="I82" s="139" t="s">
        <v>34</v>
      </c>
      <c r="J82" s="35" t="str">
        <f>E24</f>
        <v>Ing. František Májek</v>
      </c>
      <c r="K82" s="39"/>
      <c r="L82" s="13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13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89"/>
      <c r="B84" s="190"/>
      <c r="C84" s="191" t="s">
        <v>110</v>
      </c>
      <c r="D84" s="192" t="s">
        <v>57</v>
      </c>
      <c r="E84" s="192" t="s">
        <v>53</v>
      </c>
      <c r="F84" s="192" t="s">
        <v>54</v>
      </c>
      <c r="G84" s="192" t="s">
        <v>111</v>
      </c>
      <c r="H84" s="192" t="s">
        <v>112</v>
      </c>
      <c r="I84" s="193" t="s">
        <v>113</v>
      </c>
      <c r="J84" s="192" t="s">
        <v>100</v>
      </c>
      <c r="K84" s="194" t="s">
        <v>114</v>
      </c>
      <c r="L84" s="195"/>
      <c r="M84" s="91" t="s">
        <v>19</v>
      </c>
      <c r="N84" s="92" t="s">
        <v>42</v>
      </c>
      <c r="O84" s="92" t="s">
        <v>115</v>
      </c>
      <c r="P84" s="92" t="s">
        <v>116</v>
      </c>
      <c r="Q84" s="92" t="s">
        <v>117</v>
      </c>
      <c r="R84" s="92" t="s">
        <v>118</v>
      </c>
      <c r="S84" s="92" t="s">
        <v>119</v>
      </c>
      <c r="T84" s="93" t="s">
        <v>120</v>
      </c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</row>
    <row r="85" spans="1:63" s="2" customFormat="1" ht="22.8" customHeight="1">
      <c r="A85" s="37"/>
      <c r="B85" s="38"/>
      <c r="C85" s="98" t="s">
        <v>121</v>
      </c>
      <c r="D85" s="39"/>
      <c r="E85" s="39"/>
      <c r="F85" s="39"/>
      <c r="G85" s="39"/>
      <c r="H85" s="39"/>
      <c r="I85" s="135"/>
      <c r="J85" s="196">
        <f>BK85</f>
        <v>0</v>
      </c>
      <c r="K85" s="39"/>
      <c r="L85" s="43"/>
      <c r="M85" s="94"/>
      <c r="N85" s="197"/>
      <c r="O85" s="95"/>
      <c r="P85" s="198">
        <f>P86+P102+P109+P118+P121</f>
        <v>0</v>
      </c>
      <c r="Q85" s="95"/>
      <c r="R85" s="198">
        <f>R86+R102+R109+R118+R121</f>
        <v>1.28468</v>
      </c>
      <c r="S85" s="95"/>
      <c r="T85" s="199">
        <f>T86+T102+T109+T118+T121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71</v>
      </c>
      <c r="AU85" s="16" t="s">
        <v>101</v>
      </c>
      <c r="BK85" s="200">
        <f>BK86+BK102+BK109+BK118+BK121</f>
        <v>0</v>
      </c>
    </row>
    <row r="86" spans="1:63" s="12" customFormat="1" ht="25.9" customHeight="1">
      <c r="A86" s="12"/>
      <c r="B86" s="201"/>
      <c r="C86" s="202"/>
      <c r="D86" s="203" t="s">
        <v>71</v>
      </c>
      <c r="E86" s="204" t="s">
        <v>332</v>
      </c>
      <c r="F86" s="204" t="s">
        <v>989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SUM(P87:P101)</f>
        <v>0</v>
      </c>
      <c r="Q86" s="209"/>
      <c r="R86" s="210">
        <f>SUM(R87:R101)</f>
        <v>0</v>
      </c>
      <c r="S86" s="209"/>
      <c r="T86" s="211">
        <f>SUM(T87:T101)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2" t="s">
        <v>80</v>
      </c>
      <c r="AT86" s="213" t="s">
        <v>71</v>
      </c>
      <c r="AU86" s="213" t="s">
        <v>72</v>
      </c>
      <c r="AY86" s="212" t="s">
        <v>124</v>
      </c>
      <c r="BK86" s="214">
        <f>SUM(BK87:BK101)</f>
        <v>0</v>
      </c>
    </row>
    <row r="87" spans="1:65" s="2" customFormat="1" ht="16.5" customHeight="1">
      <c r="A87" s="37"/>
      <c r="B87" s="38"/>
      <c r="C87" s="217" t="s">
        <v>201</v>
      </c>
      <c r="D87" s="217" t="s">
        <v>126</v>
      </c>
      <c r="E87" s="218" t="s">
        <v>584</v>
      </c>
      <c r="F87" s="219" t="s">
        <v>990</v>
      </c>
      <c r="G87" s="220" t="s">
        <v>129</v>
      </c>
      <c r="H87" s="221">
        <v>17</v>
      </c>
      <c r="I87" s="222"/>
      <c r="J87" s="223">
        <f>ROUND(I87*H87,2)</f>
        <v>0</v>
      </c>
      <c r="K87" s="219" t="s">
        <v>19</v>
      </c>
      <c r="L87" s="43"/>
      <c r="M87" s="224" t="s">
        <v>19</v>
      </c>
      <c r="N87" s="225" t="s">
        <v>43</v>
      </c>
      <c r="O87" s="83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28" t="s">
        <v>131</v>
      </c>
      <c r="AT87" s="228" t="s">
        <v>126</v>
      </c>
      <c r="AU87" s="228" t="s">
        <v>80</v>
      </c>
      <c r="AY87" s="16" t="s">
        <v>124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16" t="s">
        <v>80</v>
      </c>
      <c r="BK87" s="229">
        <f>ROUND(I87*H87,2)</f>
        <v>0</v>
      </c>
      <c r="BL87" s="16" t="s">
        <v>131</v>
      </c>
      <c r="BM87" s="228" t="s">
        <v>991</v>
      </c>
    </row>
    <row r="88" spans="1:65" s="2" customFormat="1" ht="16.5" customHeight="1">
      <c r="A88" s="37"/>
      <c r="B88" s="38"/>
      <c r="C88" s="217" t="s">
        <v>209</v>
      </c>
      <c r="D88" s="217" t="s">
        <v>126</v>
      </c>
      <c r="E88" s="218" t="s">
        <v>586</v>
      </c>
      <c r="F88" s="219" t="s">
        <v>992</v>
      </c>
      <c r="G88" s="220" t="s">
        <v>141</v>
      </c>
      <c r="H88" s="221">
        <v>1.5</v>
      </c>
      <c r="I88" s="222"/>
      <c r="J88" s="223">
        <f>ROUND(I88*H88,2)</f>
        <v>0</v>
      </c>
      <c r="K88" s="219" t="s">
        <v>19</v>
      </c>
      <c r="L88" s="43"/>
      <c r="M88" s="224" t="s">
        <v>19</v>
      </c>
      <c r="N88" s="225" t="s">
        <v>43</v>
      </c>
      <c r="O88" s="8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8" t="s">
        <v>131</v>
      </c>
      <c r="AT88" s="228" t="s">
        <v>126</v>
      </c>
      <c r="AU88" s="228" t="s">
        <v>80</v>
      </c>
      <c r="AY88" s="16" t="s">
        <v>124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6" t="s">
        <v>80</v>
      </c>
      <c r="BK88" s="229">
        <f>ROUND(I88*H88,2)</f>
        <v>0</v>
      </c>
      <c r="BL88" s="16" t="s">
        <v>131</v>
      </c>
      <c r="BM88" s="228" t="s">
        <v>993</v>
      </c>
    </row>
    <row r="89" spans="1:65" s="2" customFormat="1" ht="16.5" customHeight="1">
      <c r="A89" s="37"/>
      <c r="B89" s="38"/>
      <c r="C89" s="217" t="s">
        <v>214</v>
      </c>
      <c r="D89" s="217" t="s">
        <v>126</v>
      </c>
      <c r="E89" s="218" t="s">
        <v>588</v>
      </c>
      <c r="F89" s="219" t="s">
        <v>994</v>
      </c>
      <c r="G89" s="220" t="s">
        <v>141</v>
      </c>
      <c r="H89" s="221">
        <v>5.1</v>
      </c>
      <c r="I89" s="222"/>
      <c r="J89" s="223">
        <f>ROUND(I89*H89,2)</f>
        <v>0</v>
      </c>
      <c r="K89" s="219" t="s">
        <v>19</v>
      </c>
      <c r="L89" s="43"/>
      <c r="M89" s="224" t="s">
        <v>19</v>
      </c>
      <c r="N89" s="225" t="s">
        <v>43</v>
      </c>
      <c r="O89" s="83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8" t="s">
        <v>131</v>
      </c>
      <c r="AT89" s="228" t="s">
        <v>126</v>
      </c>
      <c r="AU89" s="228" t="s">
        <v>80</v>
      </c>
      <c r="AY89" s="16" t="s">
        <v>124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16" t="s">
        <v>80</v>
      </c>
      <c r="BK89" s="229">
        <f>ROUND(I89*H89,2)</f>
        <v>0</v>
      </c>
      <c r="BL89" s="16" t="s">
        <v>131</v>
      </c>
      <c r="BM89" s="228" t="s">
        <v>995</v>
      </c>
    </row>
    <row r="90" spans="1:65" s="2" customFormat="1" ht="16.5" customHeight="1">
      <c r="A90" s="37"/>
      <c r="B90" s="38"/>
      <c r="C90" s="217" t="s">
        <v>432</v>
      </c>
      <c r="D90" s="217" t="s">
        <v>126</v>
      </c>
      <c r="E90" s="218" t="s">
        <v>590</v>
      </c>
      <c r="F90" s="219" t="s">
        <v>996</v>
      </c>
      <c r="G90" s="220" t="s">
        <v>565</v>
      </c>
      <c r="H90" s="221">
        <v>6</v>
      </c>
      <c r="I90" s="222"/>
      <c r="J90" s="223">
        <f>ROUND(I90*H90,2)</f>
        <v>0</v>
      </c>
      <c r="K90" s="219" t="s">
        <v>19</v>
      </c>
      <c r="L90" s="43"/>
      <c r="M90" s="224" t="s">
        <v>19</v>
      </c>
      <c r="N90" s="225" t="s">
        <v>43</v>
      </c>
      <c r="O90" s="8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8" t="s">
        <v>131</v>
      </c>
      <c r="AT90" s="228" t="s">
        <v>126</v>
      </c>
      <c r="AU90" s="228" t="s">
        <v>80</v>
      </c>
      <c r="AY90" s="16" t="s">
        <v>124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16" t="s">
        <v>80</v>
      </c>
      <c r="BK90" s="229">
        <f>ROUND(I90*H90,2)</f>
        <v>0</v>
      </c>
      <c r="BL90" s="16" t="s">
        <v>131</v>
      </c>
      <c r="BM90" s="228" t="s">
        <v>997</v>
      </c>
    </row>
    <row r="91" spans="1:65" s="2" customFormat="1" ht="16.5" customHeight="1">
      <c r="A91" s="37"/>
      <c r="B91" s="38"/>
      <c r="C91" s="217" t="s">
        <v>219</v>
      </c>
      <c r="D91" s="217" t="s">
        <v>126</v>
      </c>
      <c r="E91" s="218" t="s">
        <v>592</v>
      </c>
      <c r="F91" s="219" t="s">
        <v>998</v>
      </c>
      <c r="G91" s="220" t="s">
        <v>141</v>
      </c>
      <c r="H91" s="221">
        <v>5.1</v>
      </c>
      <c r="I91" s="222"/>
      <c r="J91" s="223">
        <f>ROUND(I91*H91,2)</f>
        <v>0</v>
      </c>
      <c r="K91" s="219" t="s">
        <v>19</v>
      </c>
      <c r="L91" s="43"/>
      <c r="M91" s="224" t="s">
        <v>19</v>
      </c>
      <c r="N91" s="225" t="s">
        <v>43</v>
      </c>
      <c r="O91" s="8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8" t="s">
        <v>131</v>
      </c>
      <c r="AT91" s="228" t="s">
        <v>126</v>
      </c>
      <c r="AU91" s="228" t="s">
        <v>80</v>
      </c>
      <c r="AY91" s="16" t="s">
        <v>124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6" t="s">
        <v>80</v>
      </c>
      <c r="BK91" s="229">
        <f>ROUND(I91*H91,2)</f>
        <v>0</v>
      </c>
      <c r="BL91" s="16" t="s">
        <v>131</v>
      </c>
      <c r="BM91" s="228" t="s">
        <v>999</v>
      </c>
    </row>
    <row r="92" spans="1:65" s="2" customFormat="1" ht="16.5" customHeight="1">
      <c r="A92" s="37"/>
      <c r="B92" s="38"/>
      <c r="C92" s="217" t="s">
        <v>7</v>
      </c>
      <c r="D92" s="217" t="s">
        <v>126</v>
      </c>
      <c r="E92" s="218" t="s">
        <v>594</v>
      </c>
      <c r="F92" s="219" t="s">
        <v>1000</v>
      </c>
      <c r="G92" s="220" t="s">
        <v>141</v>
      </c>
      <c r="H92" s="221">
        <v>5.1</v>
      </c>
      <c r="I92" s="222"/>
      <c r="J92" s="223">
        <f>ROUND(I92*H92,2)</f>
        <v>0</v>
      </c>
      <c r="K92" s="219" t="s">
        <v>19</v>
      </c>
      <c r="L92" s="43"/>
      <c r="M92" s="224" t="s">
        <v>19</v>
      </c>
      <c r="N92" s="225" t="s">
        <v>43</v>
      </c>
      <c r="O92" s="8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8" t="s">
        <v>131</v>
      </c>
      <c r="AT92" s="228" t="s">
        <v>126</v>
      </c>
      <c r="AU92" s="228" t="s">
        <v>80</v>
      </c>
      <c r="AY92" s="16" t="s">
        <v>124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16" t="s">
        <v>80</v>
      </c>
      <c r="BK92" s="229">
        <f>ROUND(I92*H92,2)</f>
        <v>0</v>
      </c>
      <c r="BL92" s="16" t="s">
        <v>131</v>
      </c>
      <c r="BM92" s="228" t="s">
        <v>1001</v>
      </c>
    </row>
    <row r="93" spans="1:65" s="2" customFormat="1" ht="16.5" customHeight="1">
      <c r="A93" s="37"/>
      <c r="B93" s="38"/>
      <c r="C93" s="217" t="s">
        <v>228</v>
      </c>
      <c r="D93" s="217" t="s">
        <v>126</v>
      </c>
      <c r="E93" s="218" t="s">
        <v>596</v>
      </c>
      <c r="F93" s="219" t="s">
        <v>1002</v>
      </c>
      <c r="G93" s="220" t="s">
        <v>309</v>
      </c>
      <c r="H93" s="221">
        <v>10</v>
      </c>
      <c r="I93" s="222"/>
      <c r="J93" s="223">
        <f>ROUND(I93*H93,2)</f>
        <v>0</v>
      </c>
      <c r="K93" s="219" t="s">
        <v>19</v>
      </c>
      <c r="L93" s="43"/>
      <c r="M93" s="224" t="s">
        <v>19</v>
      </c>
      <c r="N93" s="225" t="s">
        <v>43</v>
      </c>
      <c r="O93" s="8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28" t="s">
        <v>131</v>
      </c>
      <c r="AT93" s="228" t="s">
        <v>126</v>
      </c>
      <c r="AU93" s="228" t="s">
        <v>80</v>
      </c>
      <c r="AY93" s="16" t="s">
        <v>124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16" t="s">
        <v>80</v>
      </c>
      <c r="BK93" s="229">
        <f>ROUND(I93*H93,2)</f>
        <v>0</v>
      </c>
      <c r="BL93" s="16" t="s">
        <v>131</v>
      </c>
      <c r="BM93" s="228" t="s">
        <v>1003</v>
      </c>
    </row>
    <row r="94" spans="1:65" s="2" customFormat="1" ht="16.5" customHeight="1">
      <c r="A94" s="37"/>
      <c r="B94" s="38"/>
      <c r="C94" s="217" t="s">
        <v>161</v>
      </c>
      <c r="D94" s="217" t="s">
        <v>126</v>
      </c>
      <c r="E94" s="218" t="s">
        <v>566</v>
      </c>
      <c r="F94" s="219" t="s">
        <v>1004</v>
      </c>
      <c r="G94" s="220" t="s">
        <v>573</v>
      </c>
      <c r="H94" s="221">
        <v>17</v>
      </c>
      <c r="I94" s="222"/>
      <c r="J94" s="223">
        <f>ROUND(I94*H94,2)</f>
        <v>0</v>
      </c>
      <c r="K94" s="219" t="s">
        <v>19</v>
      </c>
      <c r="L94" s="43"/>
      <c r="M94" s="224" t="s">
        <v>19</v>
      </c>
      <c r="N94" s="225" t="s">
        <v>43</v>
      </c>
      <c r="O94" s="8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8" t="s">
        <v>131</v>
      </c>
      <c r="AT94" s="228" t="s">
        <v>126</v>
      </c>
      <c r="AU94" s="228" t="s">
        <v>80</v>
      </c>
      <c r="AY94" s="16" t="s">
        <v>124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6" t="s">
        <v>80</v>
      </c>
      <c r="BK94" s="229">
        <f>ROUND(I94*H94,2)</f>
        <v>0</v>
      </c>
      <c r="BL94" s="16" t="s">
        <v>131</v>
      </c>
      <c r="BM94" s="228" t="s">
        <v>1005</v>
      </c>
    </row>
    <row r="95" spans="1:65" s="2" customFormat="1" ht="16.5" customHeight="1">
      <c r="A95" s="37"/>
      <c r="B95" s="38"/>
      <c r="C95" s="217" t="s">
        <v>166</v>
      </c>
      <c r="D95" s="217" t="s">
        <v>126</v>
      </c>
      <c r="E95" s="218" t="s">
        <v>568</v>
      </c>
      <c r="F95" s="219" t="s">
        <v>1006</v>
      </c>
      <c r="G95" s="220" t="s">
        <v>573</v>
      </c>
      <c r="H95" s="221">
        <v>17</v>
      </c>
      <c r="I95" s="222"/>
      <c r="J95" s="223">
        <f>ROUND(I95*H95,2)</f>
        <v>0</v>
      </c>
      <c r="K95" s="219" t="s">
        <v>19</v>
      </c>
      <c r="L95" s="43"/>
      <c r="M95" s="224" t="s">
        <v>19</v>
      </c>
      <c r="N95" s="225" t="s">
        <v>43</v>
      </c>
      <c r="O95" s="8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8" t="s">
        <v>131</v>
      </c>
      <c r="AT95" s="228" t="s">
        <v>126</v>
      </c>
      <c r="AU95" s="228" t="s">
        <v>80</v>
      </c>
      <c r="AY95" s="16" t="s">
        <v>124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6" t="s">
        <v>80</v>
      </c>
      <c r="BK95" s="229">
        <f>ROUND(I95*H95,2)</f>
        <v>0</v>
      </c>
      <c r="BL95" s="16" t="s">
        <v>131</v>
      </c>
      <c r="BM95" s="228" t="s">
        <v>1007</v>
      </c>
    </row>
    <row r="96" spans="1:65" s="2" customFormat="1" ht="16.5" customHeight="1">
      <c r="A96" s="37"/>
      <c r="B96" s="38"/>
      <c r="C96" s="217" t="s">
        <v>171</v>
      </c>
      <c r="D96" s="217" t="s">
        <v>126</v>
      </c>
      <c r="E96" s="218" t="s">
        <v>571</v>
      </c>
      <c r="F96" s="219" t="s">
        <v>1008</v>
      </c>
      <c r="G96" s="220" t="s">
        <v>205</v>
      </c>
      <c r="H96" s="221">
        <v>7.5</v>
      </c>
      <c r="I96" s="222"/>
      <c r="J96" s="223">
        <f>ROUND(I96*H96,2)</f>
        <v>0</v>
      </c>
      <c r="K96" s="219" t="s">
        <v>19</v>
      </c>
      <c r="L96" s="43"/>
      <c r="M96" s="224" t="s">
        <v>19</v>
      </c>
      <c r="N96" s="225" t="s">
        <v>43</v>
      </c>
      <c r="O96" s="8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8" t="s">
        <v>131</v>
      </c>
      <c r="AT96" s="228" t="s">
        <v>126</v>
      </c>
      <c r="AU96" s="228" t="s">
        <v>80</v>
      </c>
      <c r="AY96" s="16" t="s">
        <v>124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6" t="s">
        <v>80</v>
      </c>
      <c r="BK96" s="229">
        <f>ROUND(I96*H96,2)</f>
        <v>0</v>
      </c>
      <c r="BL96" s="16" t="s">
        <v>131</v>
      </c>
      <c r="BM96" s="228" t="s">
        <v>1009</v>
      </c>
    </row>
    <row r="97" spans="1:65" s="2" customFormat="1" ht="16.5" customHeight="1">
      <c r="A97" s="37"/>
      <c r="B97" s="38"/>
      <c r="C97" s="217" t="s">
        <v>178</v>
      </c>
      <c r="D97" s="217" t="s">
        <v>126</v>
      </c>
      <c r="E97" s="218" t="s">
        <v>574</v>
      </c>
      <c r="F97" s="219" t="s">
        <v>1010</v>
      </c>
      <c r="G97" s="220" t="s">
        <v>283</v>
      </c>
      <c r="H97" s="221">
        <v>51</v>
      </c>
      <c r="I97" s="222"/>
      <c r="J97" s="223">
        <f>ROUND(I97*H97,2)</f>
        <v>0</v>
      </c>
      <c r="K97" s="219" t="s">
        <v>19</v>
      </c>
      <c r="L97" s="43"/>
      <c r="M97" s="224" t="s">
        <v>19</v>
      </c>
      <c r="N97" s="225" t="s">
        <v>43</v>
      </c>
      <c r="O97" s="8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8" t="s">
        <v>131</v>
      </c>
      <c r="AT97" s="228" t="s">
        <v>126</v>
      </c>
      <c r="AU97" s="228" t="s">
        <v>80</v>
      </c>
      <c r="AY97" s="16" t="s">
        <v>124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6" t="s">
        <v>80</v>
      </c>
      <c r="BK97" s="229">
        <f>ROUND(I97*H97,2)</f>
        <v>0</v>
      </c>
      <c r="BL97" s="16" t="s">
        <v>131</v>
      </c>
      <c r="BM97" s="228" t="s">
        <v>1011</v>
      </c>
    </row>
    <row r="98" spans="1:65" s="2" customFormat="1" ht="16.5" customHeight="1">
      <c r="A98" s="37"/>
      <c r="B98" s="38"/>
      <c r="C98" s="217" t="s">
        <v>183</v>
      </c>
      <c r="D98" s="217" t="s">
        <v>126</v>
      </c>
      <c r="E98" s="218" t="s">
        <v>576</v>
      </c>
      <c r="F98" s="219" t="s">
        <v>1012</v>
      </c>
      <c r="G98" s="220" t="s">
        <v>573</v>
      </c>
      <c r="H98" s="221">
        <v>85</v>
      </c>
      <c r="I98" s="222"/>
      <c r="J98" s="223">
        <f>ROUND(I98*H98,2)</f>
        <v>0</v>
      </c>
      <c r="K98" s="219" t="s">
        <v>19</v>
      </c>
      <c r="L98" s="43"/>
      <c r="M98" s="224" t="s">
        <v>19</v>
      </c>
      <c r="N98" s="225" t="s">
        <v>43</v>
      </c>
      <c r="O98" s="8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8" t="s">
        <v>131</v>
      </c>
      <c r="AT98" s="228" t="s">
        <v>126</v>
      </c>
      <c r="AU98" s="228" t="s">
        <v>80</v>
      </c>
      <c r="AY98" s="16" t="s">
        <v>124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6" t="s">
        <v>80</v>
      </c>
      <c r="BK98" s="229">
        <f>ROUND(I98*H98,2)</f>
        <v>0</v>
      </c>
      <c r="BL98" s="16" t="s">
        <v>131</v>
      </c>
      <c r="BM98" s="228" t="s">
        <v>1013</v>
      </c>
    </row>
    <row r="99" spans="1:65" s="2" customFormat="1" ht="16.5" customHeight="1">
      <c r="A99" s="37"/>
      <c r="B99" s="38"/>
      <c r="C99" s="217" t="s">
        <v>188</v>
      </c>
      <c r="D99" s="217" t="s">
        <v>126</v>
      </c>
      <c r="E99" s="218" t="s">
        <v>578</v>
      </c>
      <c r="F99" s="219" t="s">
        <v>1014</v>
      </c>
      <c r="G99" s="220" t="s">
        <v>573</v>
      </c>
      <c r="H99" s="221">
        <v>51</v>
      </c>
      <c r="I99" s="222"/>
      <c r="J99" s="223">
        <f>ROUND(I99*H99,2)</f>
        <v>0</v>
      </c>
      <c r="K99" s="219" t="s">
        <v>19</v>
      </c>
      <c r="L99" s="43"/>
      <c r="M99" s="224" t="s">
        <v>19</v>
      </c>
      <c r="N99" s="225" t="s">
        <v>43</v>
      </c>
      <c r="O99" s="8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28" t="s">
        <v>131</v>
      </c>
      <c r="AT99" s="228" t="s">
        <v>126</v>
      </c>
      <c r="AU99" s="228" t="s">
        <v>80</v>
      </c>
      <c r="AY99" s="16" t="s">
        <v>124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6" t="s">
        <v>80</v>
      </c>
      <c r="BK99" s="229">
        <f>ROUND(I99*H99,2)</f>
        <v>0</v>
      </c>
      <c r="BL99" s="16" t="s">
        <v>131</v>
      </c>
      <c r="BM99" s="228" t="s">
        <v>1015</v>
      </c>
    </row>
    <row r="100" spans="1:65" s="2" customFormat="1" ht="16.5" customHeight="1">
      <c r="A100" s="37"/>
      <c r="B100" s="38"/>
      <c r="C100" s="217" t="s">
        <v>193</v>
      </c>
      <c r="D100" s="217" t="s">
        <v>126</v>
      </c>
      <c r="E100" s="218" t="s">
        <v>580</v>
      </c>
      <c r="F100" s="219" t="s">
        <v>1016</v>
      </c>
      <c r="G100" s="220" t="s">
        <v>573</v>
      </c>
      <c r="H100" s="221">
        <v>51</v>
      </c>
      <c r="I100" s="222"/>
      <c r="J100" s="223">
        <f>ROUND(I100*H100,2)</f>
        <v>0</v>
      </c>
      <c r="K100" s="219" t="s">
        <v>19</v>
      </c>
      <c r="L100" s="43"/>
      <c r="M100" s="224" t="s">
        <v>19</v>
      </c>
      <c r="N100" s="225" t="s">
        <v>43</v>
      </c>
      <c r="O100" s="8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8" t="s">
        <v>131</v>
      </c>
      <c r="AT100" s="228" t="s">
        <v>126</v>
      </c>
      <c r="AU100" s="228" t="s">
        <v>80</v>
      </c>
      <c r="AY100" s="16" t="s">
        <v>124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6" t="s">
        <v>80</v>
      </c>
      <c r="BK100" s="229">
        <f>ROUND(I100*H100,2)</f>
        <v>0</v>
      </c>
      <c r="BL100" s="16" t="s">
        <v>131</v>
      </c>
      <c r="BM100" s="228" t="s">
        <v>1017</v>
      </c>
    </row>
    <row r="101" spans="1:65" s="2" customFormat="1" ht="16.5" customHeight="1">
      <c r="A101" s="37"/>
      <c r="B101" s="38"/>
      <c r="C101" s="217" t="s">
        <v>8</v>
      </c>
      <c r="D101" s="217" t="s">
        <v>126</v>
      </c>
      <c r="E101" s="218" t="s">
        <v>582</v>
      </c>
      <c r="F101" s="219" t="s">
        <v>1018</v>
      </c>
      <c r="G101" s="220" t="s">
        <v>129</v>
      </c>
      <c r="H101" s="221">
        <v>8.5</v>
      </c>
      <c r="I101" s="222"/>
      <c r="J101" s="223">
        <f>ROUND(I101*H101,2)</f>
        <v>0</v>
      </c>
      <c r="K101" s="219" t="s">
        <v>19</v>
      </c>
      <c r="L101" s="43"/>
      <c r="M101" s="224" t="s">
        <v>19</v>
      </c>
      <c r="N101" s="225" t="s">
        <v>43</v>
      </c>
      <c r="O101" s="8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8" t="s">
        <v>131</v>
      </c>
      <c r="AT101" s="228" t="s">
        <v>126</v>
      </c>
      <c r="AU101" s="228" t="s">
        <v>80</v>
      </c>
      <c r="AY101" s="16" t="s">
        <v>124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6" t="s">
        <v>80</v>
      </c>
      <c r="BK101" s="229">
        <f>ROUND(I101*H101,2)</f>
        <v>0</v>
      </c>
      <c r="BL101" s="16" t="s">
        <v>131</v>
      </c>
      <c r="BM101" s="228" t="s">
        <v>1019</v>
      </c>
    </row>
    <row r="102" spans="1:63" s="12" customFormat="1" ht="25.9" customHeight="1">
      <c r="A102" s="12"/>
      <c r="B102" s="201"/>
      <c r="C102" s="202"/>
      <c r="D102" s="203" t="s">
        <v>71</v>
      </c>
      <c r="E102" s="204" t="s">
        <v>637</v>
      </c>
      <c r="F102" s="204" t="s">
        <v>1020</v>
      </c>
      <c r="G102" s="202"/>
      <c r="H102" s="202"/>
      <c r="I102" s="205"/>
      <c r="J102" s="206">
        <f>BK102</f>
        <v>0</v>
      </c>
      <c r="K102" s="202"/>
      <c r="L102" s="207"/>
      <c r="M102" s="208"/>
      <c r="N102" s="209"/>
      <c r="O102" s="209"/>
      <c r="P102" s="210">
        <f>SUM(P103:P108)</f>
        <v>0</v>
      </c>
      <c r="Q102" s="209"/>
      <c r="R102" s="210">
        <f>SUM(R103:R108)</f>
        <v>0</v>
      </c>
      <c r="S102" s="209"/>
      <c r="T102" s="211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2" t="s">
        <v>80</v>
      </c>
      <c r="AT102" s="213" t="s">
        <v>71</v>
      </c>
      <c r="AU102" s="213" t="s">
        <v>72</v>
      </c>
      <c r="AY102" s="212" t="s">
        <v>124</v>
      </c>
      <c r="BK102" s="214">
        <f>SUM(BK103:BK108)</f>
        <v>0</v>
      </c>
    </row>
    <row r="103" spans="1:65" s="2" customFormat="1" ht="16.5" customHeight="1">
      <c r="A103" s="37"/>
      <c r="B103" s="38"/>
      <c r="C103" s="217" t="s">
        <v>233</v>
      </c>
      <c r="D103" s="217" t="s">
        <v>126</v>
      </c>
      <c r="E103" s="218" t="s">
        <v>598</v>
      </c>
      <c r="F103" s="219" t="s">
        <v>1021</v>
      </c>
      <c r="G103" s="220" t="s">
        <v>573</v>
      </c>
      <c r="H103" s="221">
        <v>4</v>
      </c>
      <c r="I103" s="222"/>
      <c r="J103" s="223">
        <f>ROUND(I103*H103,2)</f>
        <v>0</v>
      </c>
      <c r="K103" s="219" t="s">
        <v>19</v>
      </c>
      <c r="L103" s="43"/>
      <c r="M103" s="224" t="s">
        <v>19</v>
      </c>
      <c r="N103" s="225" t="s">
        <v>43</v>
      </c>
      <c r="O103" s="8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8" t="s">
        <v>131</v>
      </c>
      <c r="AT103" s="228" t="s">
        <v>126</v>
      </c>
      <c r="AU103" s="228" t="s">
        <v>80</v>
      </c>
      <c r="AY103" s="16" t="s">
        <v>124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6" t="s">
        <v>80</v>
      </c>
      <c r="BK103" s="229">
        <f>ROUND(I103*H103,2)</f>
        <v>0</v>
      </c>
      <c r="BL103" s="16" t="s">
        <v>131</v>
      </c>
      <c r="BM103" s="228" t="s">
        <v>1022</v>
      </c>
    </row>
    <row r="104" spans="1:65" s="2" customFormat="1" ht="16.5" customHeight="1">
      <c r="A104" s="37"/>
      <c r="B104" s="38"/>
      <c r="C104" s="217" t="s">
        <v>238</v>
      </c>
      <c r="D104" s="217" t="s">
        <v>126</v>
      </c>
      <c r="E104" s="218" t="s">
        <v>600</v>
      </c>
      <c r="F104" s="219" t="s">
        <v>1023</v>
      </c>
      <c r="G104" s="220" t="s">
        <v>573</v>
      </c>
      <c r="H104" s="221">
        <v>3</v>
      </c>
      <c r="I104" s="222"/>
      <c r="J104" s="223">
        <f>ROUND(I104*H104,2)</f>
        <v>0</v>
      </c>
      <c r="K104" s="219" t="s">
        <v>19</v>
      </c>
      <c r="L104" s="43"/>
      <c r="M104" s="224" t="s">
        <v>19</v>
      </c>
      <c r="N104" s="225" t="s">
        <v>43</v>
      </c>
      <c r="O104" s="8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8" t="s">
        <v>131</v>
      </c>
      <c r="AT104" s="228" t="s">
        <v>126</v>
      </c>
      <c r="AU104" s="228" t="s">
        <v>80</v>
      </c>
      <c r="AY104" s="16" t="s">
        <v>124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6" t="s">
        <v>80</v>
      </c>
      <c r="BK104" s="229">
        <f>ROUND(I104*H104,2)</f>
        <v>0</v>
      </c>
      <c r="BL104" s="16" t="s">
        <v>131</v>
      </c>
      <c r="BM104" s="228" t="s">
        <v>1024</v>
      </c>
    </row>
    <row r="105" spans="1:65" s="2" customFormat="1" ht="16.5" customHeight="1">
      <c r="A105" s="37"/>
      <c r="B105" s="38"/>
      <c r="C105" s="217" t="s">
        <v>243</v>
      </c>
      <c r="D105" s="217" t="s">
        <v>126</v>
      </c>
      <c r="E105" s="218" t="s">
        <v>602</v>
      </c>
      <c r="F105" s="219" t="s">
        <v>1025</v>
      </c>
      <c r="G105" s="220" t="s">
        <v>573</v>
      </c>
      <c r="H105" s="221">
        <v>3</v>
      </c>
      <c r="I105" s="222"/>
      <c r="J105" s="223">
        <f>ROUND(I105*H105,2)</f>
        <v>0</v>
      </c>
      <c r="K105" s="219" t="s">
        <v>19</v>
      </c>
      <c r="L105" s="43"/>
      <c r="M105" s="224" t="s">
        <v>19</v>
      </c>
      <c r="N105" s="225" t="s">
        <v>43</v>
      </c>
      <c r="O105" s="8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8" t="s">
        <v>131</v>
      </c>
      <c r="AT105" s="228" t="s">
        <v>126</v>
      </c>
      <c r="AU105" s="228" t="s">
        <v>80</v>
      </c>
      <c r="AY105" s="16" t="s">
        <v>124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6" t="s">
        <v>80</v>
      </c>
      <c r="BK105" s="229">
        <f>ROUND(I105*H105,2)</f>
        <v>0</v>
      </c>
      <c r="BL105" s="16" t="s">
        <v>131</v>
      </c>
      <c r="BM105" s="228" t="s">
        <v>1026</v>
      </c>
    </row>
    <row r="106" spans="1:65" s="2" customFormat="1" ht="16.5" customHeight="1">
      <c r="A106" s="37"/>
      <c r="B106" s="38"/>
      <c r="C106" s="217" t="s">
        <v>248</v>
      </c>
      <c r="D106" s="217" t="s">
        <v>126</v>
      </c>
      <c r="E106" s="218" t="s">
        <v>605</v>
      </c>
      <c r="F106" s="219" t="s">
        <v>1027</v>
      </c>
      <c r="G106" s="220" t="s">
        <v>573</v>
      </c>
      <c r="H106" s="221">
        <v>1</v>
      </c>
      <c r="I106" s="222"/>
      <c r="J106" s="223">
        <f>ROUND(I106*H106,2)</f>
        <v>0</v>
      </c>
      <c r="K106" s="219" t="s">
        <v>19</v>
      </c>
      <c r="L106" s="43"/>
      <c r="M106" s="224" t="s">
        <v>19</v>
      </c>
      <c r="N106" s="225" t="s">
        <v>43</v>
      </c>
      <c r="O106" s="8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28" t="s">
        <v>131</v>
      </c>
      <c r="AT106" s="228" t="s">
        <v>126</v>
      </c>
      <c r="AU106" s="228" t="s">
        <v>80</v>
      </c>
      <c r="AY106" s="16" t="s">
        <v>124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6" t="s">
        <v>80</v>
      </c>
      <c r="BK106" s="229">
        <f>ROUND(I106*H106,2)</f>
        <v>0</v>
      </c>
      <c r="BL106" s="16" t="s">
        <v>131</v>
      </c>
      <c r="BM106" s="228" t="s">
        <v>1028</v>
      </c>
    </row>
    <row r="107" spans="1:65" s="2" customFormat="1" ht="16.5" customHeight="1">
      <c r="A107" s="37"/>
      <c r="B107" s="38"/>
      <c r="C107" s="217" t="s">
        <v>253</v>
      </c>
      <c r="D107" s="217" t="s">
        <v>126</v>
      </c>
      <c r="E107" s="218" t="s">
        <v>610</v>
      </c>
      <c r="F107" s="219" t="s">
        <v>1029</v>
      </c>
      <c r="G107" s="220" t="s">
        <v>573</v>
      </c>
      <c r="H107" s="221">
        <v>4</v>
      </c>
      <c r="I107" s="222"/>
      <c r="J107" s="223">
        <f>ROUND(I107*H107,2)</f>
        <v>0</v>
      </c>
      <c r="K107" s="219" t="s">
        <v>19</v>
      </c>
      <c r="L107" s="43"/>
      <c r="M107" s="224" t="s">
        <v>19</v>
      </c>
      <c r="N107" s="225" t="s">
        <v>43</v>
      </c>
      <c r="O107" s="8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8" t="s">
        <v>131</v>
      </c>
      <c r="AT107" s="228" t="s">
        <v>126</v>
      </c>
      <c r="AU107" s="228" t="s">
        <v>80</v>
      </c>
      <c r="AY107" s="16" t="s">
        <v>124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6" t="s">
        <v>80</v>
      </c>
      <c r="BK107" s="229">
        <f>ROUND(I107*H107,2)</f>
        <v>0</v>
      </c>
      <c r="BL107" s="16" t="s">
        <v>131</v>
      </c>
      <c r="BM107" s="228" t="s">
        <v>1030</v>
      </c>
    </row>
    <row r="108" spans="1:65" s="2" customFormat="1" ht="16.5" customHeight="1">
      <c r="A108" s="37"/>
      <c r="B108" s="38"/>
      <c r="C108" s="217" t="s">
        <v>258</v>
      </c>
      <c r="D108" s="217" t="s">
        <v>126</v>
      </c>
      <c r="E108" s="218" t="s">
        <v>613</v>
      </c>
      <c r="F108" s="219" t="s">
        <v>1031</v>
      </c>
      <c r="G108" s="220" t="s">
        <v>573</v>
      </c>
      <c r="H108" s="221">
        <v>2</v>
      </c>
      <c r="I108" s="222"/>
      <c r="J108" s="223">
        <f>ROUND(I108*H108,2)</f>
        <v>0</v>
      </c>
      <c r="K108" s="219" t="s">
        <v>19</v>
      </c>
      <c r="L108" s="43"/>
      <c r="M108" s="224" t="s">
        <v>19</v>
      </c>
      <c r="N108" s="225" t="s">
        <v>43</v>
      </c>
      <c r="O108" s="8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8" t="s">
        <v>131</v>
      </c>
      <c r="AT108" s="228" t="s">
        <v>126</v>
      </c>
      <c r="AU108" s="228" t="s">
        <v>80</v>
      </c>
      <c r="AY108" s="16" t="s">
        <v>124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6" t="s">
        <v>80</v>
      </c>
      <c r="BK108" s="229">
        <f>ROUND(I108*H108,2)</f>
        <v>0</v>
      </c>
      <c r="BL108" s="16" t="s">
        <v>131</v>
      </c>
      <c r="BM108" s="228" t="s">
        <v>1032</v>
      </c>
    </row>
    <row r="109" spans="1:63" s="12" customFormat="1" ht="25.9" customHeight="1">
      <c r="A109" s="12"/>
      <c r="B109" s="201"/>
      <c r="C109" s="202"/>
      <c r="D109" s="203" t="s">
        <v>71</v>
      </c>
      <c r="E109" s="204" t="s">
        <v>1033</v>
      </c>
      <c r="F109" s="204" t="s">
        <v>1034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SUM(P110:P117)</f>
        <v>0</v>
      </c>
      <c r="Q109" s="209"/>
      <c r="R109" s="210">
        <f>SUM(R110:R117)</f>
        <v>0.045</v>
      </c>
      <c r="S109" s="209"/>
      <c r="T109" s="211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2" t="s">
        <v>80</v>
      </c>
      <c r="AT109" s="213" t="s">
        <v>71</v>
      </c>
      <c r="AU109" s="213" t="s">
        <v>72</v>
      </c>
      <c r="AY109" s="212" t="s">
        <v>124</v>
      </c>
      <c r="BK109" s="214">
        <f>SUM(BK110:BK117)</f>
        <v>0</v>
      </c>
    </row>
    <row r="110" spans="1:65" s="2" customFormat="1" ht="24" customHeight="1">
      <c r="A110" s="37"/>
      <c r="B110" s="38"/>
      <c r="C110" s="217" t="s">
        <v>263</v>
      </c>
      <c r="D110" s="217" t="s">
        <v>126</v>
      </c>
      <c r="E110" s="218" t="s">
        <v>194</v>
      </c>
      <c r="F110" s="219" t="s">
        <v>195</v>
      </c>
      <c r="G110" s="220" t="s">
        <v>129</v>
      </c>
      <c r="H110" s="221">
        <v>1500</v>
      </c>
      <c r="I110" s="222"/>
      <c r="J110" s="223">
        <f>ROUND(I110*H110,2)</f>
        <v>0</v>
      </c>
      <c r="K110" s="219" t="s">
        <v>19</v>
      </c>
      <c r="L110" s="43"/>
      <c r="M110" s="224" t="s">
        <v>19</v>
      </c>
      <c r="N110" s="225" t="s">
        <v>43</v>
      </c>
      <c r="O110" s="8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8" t="s">
        <v>131</v>
      </c>
      <c r="AT110" s="228" t="s">
        <v>126</v>
      </c>
      <c r="AU110" s="228" t="s">
        <v>80</v>
      </c>
      <c r="AY110" s="16" t="s">
        <v>124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6" t="s">
        <v>80</v>
      </c>
      <c r="BK110" s="229">
        <f>ROUND(I110*H110,2)</f>
        <v>0</v>
      </c>
      <c r="BL110" s="16" t="s">
        <v>131</v>
      </c>
      <c r="BM110" s="228" t="s">
        <v>1035</v>
      </c>
    </row>
    <row r="111" spans="1:51" s="13" customFormat="1" ht="12">
      <c r="A111" s="13"/>
      <c r="B111" s="230"/>
      <c r="C111" s="231"/>
      <c r="D111" s="232" t="s">
        <v>133</v>
      </c>
      <c r="E111" s="233" t="s">
        <v>19</v>
      </c>
      <c r="F111" s="234" t="s">
        <v>197</v>
      </c>
      <c r="G111" s="231"/>
      <c r="H111" s="235">
        <v>1500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133</v>
      </c>
      <c r="AU111" s="241" t="s">
        <v>80</v>
      </c>
      <c r="AV111" s="13" t="s">
        <v>82</v>
      </c>
      <c r="AW111" s="13" t="s">
        <v>33</v>
      </c>
      <c r="AX111" s="13" t="s">
        <v>80</v>
      </c>
      <c r="AY111" s="241" t="s">
        <v>124</v>
      </c>
    </row>
    <row r="112" spans="1:65" s="2" customFormat="1" ht="24" customHeight="1">
      <c r="A112" s="37"/>
      <c r="B112" s="38"/>
      <c r="C112" s="217" t="s">
        <v>268</v>
      </c>
      <c r="D112" s="217" t="s">
        <v>126</v>
      </c>
      <c r="E112" s="218" t="s">
        <v>198</v>
      </c>
      <c r="F112" s="219" t="s">
        <v>199</v>
      </c>
      <c r="G112" s="220" t="s">
        <v>129</v>
      </c>
      <c r="H112" s="221">
        <v>1500</v>
      </c>
      <c r="I112" s="222"/>
      <c r="J112" s="223">
        <f>ROUND(I112*H112,2)</f>
        <v>0</v>
      </c>
      <c r="K112" s="219" t="s">
        <v>130</v>
      </c>
      <c r="L112" s="43"/>
      <c r="M112" s="224" t="s">
        <v>19</v>
      </c>
      <c r="N112" s="225" t="s">
        <v>43</v>
      </c>
      <c r="O112" s="8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8" t="s">
        <v>131</v>
      </c>
      <c r="AT112" s="228" t="s">
        <v>126</v>
      </c>
      <c r="AU112" s="228" t="s">
        <v>80</v>
      </c>
      <c r="AY112" s="16" t="s">
        <v>124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6" t="s">
        <v>80</v>
      </c>
      <c r="BK112" s="229">
        <f>ROUND(I112*H112,2)</f>
        <v>0</v>
      </c>
      <c r="BL112" s="16" t="s">
        <v>131</v>
      </c>
      <c r="BM112" s="228" t="s">
        <v>1036</v>
      </c>
    </row>
    <row r="113" spans="1:51" s="13" customFormat="1" ht="12">
      <c r="A113" s="13"/>
      <c r="B113" s="230"/>
      <c r="C113" s="231"/>
      <c r="D113" s="232" t="s">
        <v>133</v>
      </c>
      <c r="E113" s="233" t="s">
        <v>19</v>
      </c>
      <c r="F113" s="234" t="s">
        <v>197</v>
      </c>
      <c r="G113" s="231"/>
      <c r="H113" s="235">
        <v>1500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133</v>
      </c>
      <c r="AU113" s="241" t="s">
        <v>80</v>
      </c>
      <c r="AV113" s="13" t="s">
        <v>82</v>
      </c>
      <c r="AW113" s="13" t="s">
        <v>33</v>
      </c>
      <c r="AX113" s="13" t="s">
        <v>80</v>
      </c>
      <c r="AY113" s="241" t="s">
        <v>124</v>
      </c>
    </row>
    <row r="114" spans="1:65" s="2" customFormat="1" ht="16.5" customHeight="1">
      <c r="A114" s="37"/>
      <c r="B114" s="38"/>
      <c r="C114" s="253" t="s">
        <v>274</v>
      </c>
      <c r="D114" s="253" t="s">
        <v>202</v>
      </c>
      <c r="E114" s="254" t="s">
        <v>203</v>
      </c>
      <c r="F114" s="255" t="s">
        <v>204</v>
      </c>
      <c r="G114" s="256" t="s">
        <v>205</v>
      </c>
      <c r="H114" s="257">
        <v>45</v>
      </c>
      <c r="I114" s="258"/>
      <c r="J114" s="259">
        <f>ROUND(I114*H114,2)</f>
        <v>0</v>
      </c>
      <c r="K114" s="255" t="s">
        <v>130</v>
      </c>
      <c r="L114" s="260"/>
      <c r="M114" s="261" t="s">
        <v>19</v>
      </c>
      <c r="N114" s="262" t="s">
        <v>43</v>
      </c>
      <c r="O114" s="83"/>
      <c r="P114" s="226">
        <f>O114*H114</f>
        <v>0</v>
      </c>
      <c r="Q114" s="226">
        <v>0.001</v>
      </c>
      <c r="R114" s="226">
        <f>Q114*H114</f>
        <v>0.045</v>
      </c>
      <c r="S114" s="226">
        <v>0</v>
      </c>
      <c r="T114" s="227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8" t="s">
        <v>161</v>
      </c>
      <c r="AT114" s="228" t="s">
        <v>202</v>
      </c>
      <c r="AU114" s="228" t="s">
        <v>80</v>
      </c>
      <c r="AY114" s="16" t="s">
        <v>124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6" t="s">
        <v>80</v>
      </c>
      <c r="BK114" s="229">
        <f>ROUND(I114*H114,2)</f>
        <v>0</v>
      </c>
      <c r="BL114" s="16" t="s">
        <v>131</v>
      </c>
      <c r="BM114" s="228" t="s">
        <v>1037</v>
      </c>
    </row>
    <row r="115" spans="1:51" s="13" customFormat="1" ht="12">
      <c r="A115" s="13"/>
      <c r="B115" s="230"/>
      <c r="C115" s="231"/>
      <c r="D115" s="232" t="s">
        <v>133</v>
      </c>
      <c r="E115" s="233" t="s">
        <v>19</v>
      </c>
      <c r="F115" s="234" t="s">
        <v>207</v>
      </c>
      <c r="G115" s="231"/>
      <c r="H115" s="235">
        <v>45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133</v>
      </c>
      <c r="AU115" s="241" t="s">
        <v>80</v>
      </c>
      <c r="AV115" s="13" t="s">
        <v>82</v>
      </c>
      <c r="AW115" s="13" t="s">
        <v>33</v>
      </c>
      <c r="AX115" s="13" t="s">
        <v>80</v>
      </c>
      <c r="AY115" s="241" t="s">
        <v>124</v>
      </c>
    </row>
    <row r="116" spans="1:65" s="2" customFormat="1" ht="16.5" customHeight="1">
      <c r="A116" s="37"/>
      <c r="B116" s="38"/>
      <c r="C116" s="217" t="s">
        <v>280</v>
      </c>
      <c r="D116" s="217" t="s">
        <v>126</v>
      </c>
      <c r="E116" s="218" t="s">
        <v>616</v>
      </c>
      <c r="F116" s="219" t="s">
        <v>1038</v>
      </c>
      <c r="G116" s="220" t="s">
        <v>129</v>
      </c>
      <c r="H116" s="221">
        <v>1500</v>
      </c>
      <c r="I116" s="222"/>
      <c r="J116" s="223">
        <f>ROUND(I116*H116,2)</f>
        <v>0</v>
      </c>
      <c r="K116" s="219" t="s">
        <v>19</v>
      </c>
      <c r="L116" s="43"/>
      <c r="M116" s="224" t="s">
        <v>19</v>
      </c>
      <c r="N116" s="225" t="s">
        <v>43</v>
      </c>
      <c r="O116" s="8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8" t="s">
        <v>131</v>
      </c>
      <c r="AT116" s="228" t="s">
        <v>126</v>
      </c>
      <c r="AU116" s="228" t="s">
        <v>80</v>
      </c>
      <c r="AY116" s="16" t="s">
        <v>124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6" t="s">
        <v>80</v>
      </c>
      <c r="BK116" s="229">
        <f>ROUND(I116*H116,2)</f>
        <v>0</v>
      </c>
      <c r="BL116" s="16" t="s">
        <v>131</v>
      </c>
      <c r="BM116" s="228" t="s">
        <v>1039</v>
      </c>
    </row>
    <row r="117" spans="1:65" s="2" customFormat="1" ht="16.5" customHeight="1">
      <c r="A117" s="37"/>
      <c r="B117" s="38"/>
      <c r="C117" s="217" t="s">
        <v>286</v>
      </c>
      <c r="D117" s="217" t="s">
        <v>126</v>
      </c>
      <c r="E117" s="218" t="s">
        <v>618</v>
      </c>
      <c r="F117" s="219" t="s">
        <v>1040</v>
      </c>
      <c r="G117" s="220" t="s">
        <v>1041</v>
      </c>
      <c r="H117" s="221">
        <v>1.5</v>
      </c>
      <c r="I117" s="222"/>
      <c r="J117" s="223">
        <f>ROUND(I117*H117,2)</f>
        <v>0</v>
      </c>
      <c r="K117" s="219" t="s">
        <v>19</v>
      </c>
      <c r="L117" s="43"/>
      <c r="M117" s="224" t="s">
        <v>19</v>
      </c>
      <c r="N117" s="225" t="s">
        <v>43</v>
      </c>
      <c r="O117" s="8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8" t="s">
        <v>131</v>
      </c>
      <c r="AT117" s="228" t="s">
        <v>126</v>
      </c>
      <c r="AU117" s="228" t="s">
        <v>80</v>
      </c>
      <c r="AY117" s="16" t="s">
        <v>124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6" t="s">
        <v>80</v>
      </c>
      <c r="BK117" s="229">
        <f>ROUND(I117*H117,2)</f>
        <v>0</v>
      </c>
      <c r="BL117" s="16" t="s">
        <v>131</v>
      </c>
      <c r="BM117" s="228" t="s">
        <v>1042</v>
      </c>
    </row>
    <row r="118" spans="1:63" s="12" customFormat="1" ht="25.9" customHeight="1">
      <c r="A118" s="12"/>
      <c r="B118" s="201"/>
      <c r="C118" s="202"/>
      <c r="D118" s="203" t="s">
        <v>71</v>
      </c>
      <c r="E118" s="204" t="s">
        <v>122</v>
      </c>
      <c r="F118" s="204" t="s">
        <v>123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P119</f>
        <v>0</v>
      </c>
      <c r="Q118" s="209"/>
      <c r="R118" s="210">
        <f>R119</f>
        <v>0</v>
      </c>
      <c r="S118" s="209"/>
      <c r="T118" s="211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80</v>
      </c>
      <c r="AT118" s="213" t="s">
        <v>71</v>
      </c>
      <c r="AU118" s="213" t="s">
        <v>72</v>
      </c>
      <c r="AY118" s="212" t="s">
        <v>124</v>
      </c>
      <c r="BK118" s="214">
        <f>BK119</f>
        <v>0</v>
      </c>
    </row>
    <row r="119" spans="1:63" s="12" customFormat="1" ht="22.8" customHeight="1">
      <c r="A119" s="12"/>
      <c r="B119" s="201"/>
      <c r="C119" s="202"/>
      <c r="D119" s="203" t="s">
        <v>71</v>
      </c>
      <c r="E119" s="215" t="s">
        <v>166</v>
      </c>
      <c r="F119" s="215" t="s">
        <v>1043</v>
      </c>
      <c r="G119" s="202"/>
      <c r="H119" s="202"/>
      <c r="I119" s="205"/>
      <c r="J119" s="21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80</v>
      </c>
      <c r="AT119" s="213" t="s">
        <v>71</v>
      </c>
      <c r="AU119" s="213" t="s">
        <v>80</v>
      </c>
      <c r="AY119" s="212" t="s">
        <v>124</v>
      </c>
      <c r="BK119" s="214">
        <f>BK120</f>
        <v>0</v>
      </c>
    </row>
    <row r="120" spans="1:65" s="2" customFormat="1" ht="16.5" customHeight="1">
      <c r="A120" s="37"/>
      <c r="B120" s="38"/>
      <c r="C120" s="217" t="s">
        <v>290</v>
      </c>
      <c r="D120" s="217" t="s">
        <v>126</v>
      </c>
      <c r="E120" s="218" t="s">
        <v>1044</v>
      </c>
      <c r="F120" s="219" t="s">
        <v>1045</v>
      </c>
      <c r="G120" s="220" t="s">
        <v>283</v>
      </c>
      <c r="H120" s="221">
        <v>334</v>
      </c>
      <c r="I120" s="222"/>
      <c r="J120" s="223">
        <f>ROUND(I120*H120,2)</f>
        <v>0</v>
      </c>
      <c r="K120" s="219" t="s">
        <v>19</v>
      </c>
      <c r="L120" s="43"/>
      <c r="M120" s="224" t="s">
        <v>19</v>
      </c>
      <c r="N120" s="225" t="s">
        <v>43</v>
      </c>
      <c r="O120" s="8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8" t="s">
        <v>131</v>
      </c>
      <c r="AT120" s="228" t="s">
        <v>126</v>
      </c>
      <c r="AU120" s="228" t="s">
        <v>82</v>
      </c>
      <c r="AY120" s="16" t="s">
        <v>124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6" t="s">
        <v>80</v>
      </c>
      <c r="BK120" s="229">
        <f>ROUND(I120*H120,2)</f>
        <v>0</v>
      </c>
      <c r="BL120" s="16" t="s">
        <v>131</v>
      </c>
      <c r="BM120" s="228" t="s">
        <v>1046</v>
      </c>
    </row>
    <row r="121" spans="1:63" s="12" customFormat="1" ht="25.9" customHeight="1">
      <c r="A121" s="12"/>
      <c r="B121" s="201"/>
      <c r="C121" s="202"/>
      <c r="D121" s="203" t="s">
        <v>71</v>
      </c>
      <c r="E121" s="204" t="s">
        <v>1047</v>
      </c>
      <c r="F121" s="204" t="s">
        <v>1048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SUM(P122:P128)</f>
        <v>0</v>
      </c>
      <c r="Q121" s="209"/>
      <c r="R121" s="210">
        <f>SUM(R122:R128)</f>
        <v>1.2396800000000001</v>
      </c>
      <c r="S121" s="209"/>
      <c r="T121" s="211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82</v>
      </c>
      <c r="AT121" s="213" t="s">
        <v>71</v>
      </c>
      <c r="AU121" s="213" t="s">
        <v>72</v>
      </c>
      <c r="AY121" s="212" t="s">
        <v>124</v>
      </c>
      <c r="BK121" s="214">
        <f>SUM(BK122:BK128)</f>
        <v>0</v>
      </c>
    </row>
    <row r="122" spans="1:65" s="2" customFormat="1" ht="24" customHeight="1">
      <c r="A122" s="37"/>
      <c r="B122" s="38"/>
      <c r="C122" s="217" t="s">
        <v>306</v>
      </c>
      <c r="D122" s="217" t="s">
        <v>126</v>
      </c>
      <c r="E122" s="218" t="s">
        <v>1049</v>
      </c>
      <c r="F122" s="219" t="s">
        <v>1050</v>
      </c>
      <c r="G122" s="220" t="s">
        <v>277</v>
      </c>
      <c r="H122" s="221">
        <v>176</v>
      </c>
      <c r="I122" s="222"/>
      <c r="J122" s="223">
        <f>ROUND(I122*H122,2)</f>
        <v>0</v>
      </c>
      <c r="K122" s="219" t="s">
        <v>130</v>
      </c>
      <c r="L122" s="43"/>
      <c r="M122" s="224" t="s">
        <v>19</v>
      </c>
      <c r="N122" s="225" t="s">
        <v>43</v>
      </c>
      <c r="O122" s="83"/>
      <c r="P122" s="226">
        <f>O122*H122</f>
        <v>0</v>
      </c>
      <c r="Q122" s="226">
        <v>0.00468</v>
      </c>
      <c r="R122" s="226">
        <f>Q122*H122</f>
        <v>0.82368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201</v>
      </c>
      <c r="AT122" s="228" t="s">
        <v>126</v>
      </c>
      <c r="AU122" s="228" t="s">
        <v>80</v>
      </c>
      <c r="AY122" s="16" t="s">
        <v>124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80</v>
      </c>
      <c r="BK122" s="229">
        <f>ROUND(I122*H122,2)</f>
        <v>0</v>
      </c>
      <c r="BL122" s="16" t="s">
        <v>201</v>
      </c>
      <c r="BM122" s="228" t="s">
        <v>1051</v>
      </c>
    </row>
    <row r="123" spans="1:65" s="2" customFormat="1" ht="16.5" customHeight="1">
      <c r="A123" s="37"/>
      <c r="B123" s="38"/>
      <c r="C123" s="253" t="s">
        <v>312</v>
      </c>
      <c r="D123" s="253" t="s">
        <v>202</v>
      </c>
      <c r="E123" s="254" t="s">
        <v>1052</v>
      </c>
      <c r="F123" s="255" t="s">
        <v>1053</v>
      </c>
      <c r="G123" s="256" t="s">
        <v>277</v>
      </c>
      <c r="H123" s="257">
        <v>176</v>
      </c>
      <c r="I123" s="258"/>
      <c r="J123" s="259">
        <f>ROUND(I123*H123,2)</f>
        <v>0</v>
      </c>
      <c r="K123" s="255" t="s">
        <v>130</v>
      </c>
      <c r="L123" s="260"/>
      <c r="M123" s="261" t="s">
        <v>19</v>
      </c>
      <c r="N123" s="262" t="s">
        <v>43</v>
      </c>
      <c r="O123" s="8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280</v>
      </c>
      <c r="AT123" s="228" t="s">
        <v>202</v>
      </c>
      <c r="AU123" s="228" t="s">
        <v>80</v>
      </c>
      <c r="AY123" s="16" t="s">
        <v>124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80</v>
      </c>
      <c r="BK123" s="229">
        <f>ROUND(I123*H123,2)</f>
        <v>0</v>
      </c>
      <c r="BL123" s="16" t="s">
        <v>201</v>
      </c>
      <c r="BM123" s="228" t="s">
        <v>1054</v>
      </c>
    </row>
    <row r="124" spans="1:65" s="2" customFormat="1" ht="16.5" customHeight="1">
      <c r="A124" s="37"/>
      <c r="B124" s="38"/>
      <c r="C124" s="253" t="s">
        <v>604</v>
      </c>
      <c r="D124" s="253" t="s">
        <v>202</v>
      </c>
      <c r="E124" s="254" t="s">
        <v>1055</v>
      </c>
      <c r="F124" s="255" t="s">
        <v>1056</v>
      </c>
      <c r="G124" s="256" t="s">
        <v>283</v>
      </c>
      <c r="H124" s="257">
        <v>334</v>
      </c>
      <c r="I124" s="258"/>
      <c r="J124" s="259">
        <f>ROUND(I124*H124,2)</f>
        <v>0</v>
      </c>
      <c r="K124" s="255" t="s">
        <v>130</v>
      </c>
      <c r="L124" s="260"/>
      <c r="M124" s="261" t="s">
        <v>19</v>
      </c>
      <c r="N124" s="262" t="s">
        <v>43</v>
      </c>
      <c r="O124" s="83"/>
      <c r="P124" s="226">
        <f>O124*H124</f>
        <v>0</v>
      </c>
      <c r="Q124" s="226">
        <v>0.0012</v>
      </c>
      <c r="R124" s="226">
        <f>Q124*H124</f>
        <v>0.4008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280</v>
      </c>
      <c r="AT124" s="228" t="s">
        <v>202</v>
      </c>
      <c r="AU124" s="228" t="s">
        <v>80</v>
      </c>
      <c r="AY124" s="16" t="s">
        <v>124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80</v>
      </c>
      <c r="BK124" s="229">
        <f>ROUND(I124*H124,2)</f>
        <v>0</v>
      </c>
      <c r="BL124" s="16" t="s">
        <v>201</v>
      </c>
      <c r="BM124" s="228" t="s">
        <v>1057</v>
      </c>
    </row>
    <row r="125" spans="1:65" s="2" customFormat="1" ht="16.5" customHeight="1">
      <c r="A125" s="37"/>
      <c r="B125" s="38"/>
      <c r="C125" s="253" t="s">
        <v>324</v>
      </c>
      <c r="D125" s="253" t="s">
        <v>202</v>
      </c>
      <c r="E125" s="254" t="s">
        <v>1058</v>
      </c>
      <c r="F125" s="255" t="s">
        <v>1059</v>
      </c>
      <c r="G125" s="256" t="s">
        <v>283</v>
      </c>
      <c r="H125" s="257">
        <v>380</v>
      </c>
      <c r="I125" s="258"/>
      <c r="J125" s="259">
        <f>ROUND(I125*H125,2)</f>
        <v>0</v>
      </c>
      <c r="K125" s="255" t="s">
        <v>130</v>
      </c>
      <c r="L125" s="260"/>
      <c r="M125" s="261" t="s">
        <v>19</v>
      </c>
      <c r="N125" s="262" t="s">
        <v>43</v>
      </c>
      <c r="O125" s="83"/>
      <c r="P125" s="226">
        <f>O125*H125</f>
        <v>0</v>
      </c>
      <c r="Q125" s="226">
        <v>4E-05</v>
      </c>
      <c r="R125" s="226">
        <f>Q125*H125</f>
        <v>0.015200000000000002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280</v>
      </c>
      <c r="AT125" s="228" t="s">
        <v>202</v>
      </c>
      <c r="AU125" s="228" t="s">
        <v>80</v>
      </c>
      <c r="AY125" s="16" t="s">
        <v>124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80</v>
      </c>
      <c r="BK125" s="229">
        <f>ROUND(I125*H125,2)</f>
        <v>0</v>
      </c>
      <c r="BL125" s="16" t="s">
        <v>201</v>
      </c>
      <c r="BM125" s="228" t="s">
        <v>1060</v>
      </c>
    </row>
    <row r="126" spans="1:65" s="2" customFormat="1" ht="16.5" customHeight="1">
      <c r="A126" s="37"/>
      <c r="B126" s="38"/>
      <c r="C126" s="217" t="s">
        <v>607</v>
      </c>
      <c r="D126" s="217" t="s">
        <v>126</v>
      </c>
      <c r="E126" s="218" t="s">
        <v>1061</v>
      </c>
      <c r="F126" s="219" t="s">
        <v>1062</v>
      </c>
      <c r="G126" s="220" t="s">
        <v>277</v>
      </c>
      <c r="H126" s="221">
        <v>1</v>
      </c>
      <c r="I126" s="222"/>
      <c r="J126" s="223">
        <f>ROUND(I126*H126,2)</f>
        <v>0</v>
      </c>
      <c r="K126" s="219" t="s">
        <v>130</v>
      </c>
      <c r="L126" s="43"/>
      <c r="M126" s="224" t="s">
        <v>19</v>
      </c>
      <c r="N126" s="225" t="s">
        <v>43</v>
      </c>
      <c r="O126" s="8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201</v>
      </c>
      <c r="AT126" s="228" t="s">
        <v>126</v>
      </c>
      <c r="AU126" s="228" t="s">
        <v>80</v>
      </c>
      <c r="AY126" s="16" t="s">
        <v>124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80</v>
      </c>
      <c r="BK126" s="229">
        <f>ROUND(I126*H126,2)</f>
        <v>0</v>
      </c>
      <c r="BL126" s="16" t="s">
        <v>201</v>
      </c>
      <c r="BM126" s="228" t="s">
        <v>1063</v>
      </c>
    </row>
    <row r="127" spans="1:65" s="2" customFormat="1" ht="16.5" customHeight="1">
      <c r="A127" s="37"/>
      <c r="B127" s="38"/>
      <c r="C127" s="217" t="s">
        <v>612</v>
      </c>
      <c r="D127" s="217" t="s">
        <v>126</v>
      </c>
      <c r="E127" s="218" t="s">
        <v>1064</v>
      </c>
      <c r="F127" s="219" t="s">
        <v>1065</v>
      </c>
      <c r="G127" s="220" t="s">
        <v>283</v>
      </c>
      <c r="H127" s="221">
        <v>334</v>
      </c>
      <c r="I127" s="222"/>
      <c r="J127" s="223">
        <f>ROUND(I127*H127,2)</f>
        <v>0</v>
      </c>
      <c r="K127" s="219" t="s">
        <v>130</v>
      </c>
      <c r="L127" s="43"/>
      <c r="M127" s="224" t="s">
        <v>19</v>
      </c>
      <c r="N127" s="225" t="s">
        <v>43</v>
      </c>
      <c r="O127" s="8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201</v>
      </c>
      <c r="AT127" s="228" t="s">
        <v>126</v>
      </c>
      <c r="AU127" s="228" t="s">
        <v>80</v>
      </c>
      <c r="AY127" s="16" t="s">
        <v>124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80</v>
      </c>
      <c r="BK127" s="229">
        <f>ROUND(I127*H127,2)</f>
        <v>0</v>
      </c>
      <c r="BL127" s="16" t="s">
        <v>201</v>
      </c>
      <c r="BM127" s="228" t="s">
        <v>1066</v>
      </c>
    </row>
    <row r="128" spans="1:65" s="2" customFormat="1" ht="16.5" customHeight="1">
      <c r="A128" s="37"/>
      <c r="B128" s="38"/>
      <c r="C128" s="217" t="s">
        <v>1067</v>
      </c>
      <c r="D128" s="217" t="s">
        <v>126</v>
      </c>
      <c r="E128" s="218" t="s">
        <v>1068</v>
      </c>
      <c r="F128" s="219" t="s">
        <v>1069</v>
      </c>
      <c r="G128" s="220" t="s">
        <v>277</v>
      </c>
      <c r="H128" s="221">
        <v>1</v>
      </c>
      <c r="I128" s="222"/>
      <c r="J128" s="223">
        <f>ROUND(I128*H128,2)</f>
        <v>0</v>
      </c>
      <c r="K128" s="219" t="s">
        <v>19</v>
      </c>
      <c r="L128" s="43"/>
      <c r="M128" s="263" t="s">
        <v>19</v>
      </c>
      <c r="N128" s="264" t="s">
        <v>43</v>
      </c>
      <c r="O128" s="265"/>
      <c r="P128" s="266">
        <f>O128*H128</f>
        <v>0</v>
      </c>
      <c r="Q128" s="266">
        <v>0</v>
      </c>
      <c r="R128" s="266">
        <f>Q128*H128</f>
        <v>0</v>
      </c>
      <c r="S128" s="266">
        <v>0</v>
      </c>
      <c r="T128" s="26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201</v>
      </c>
      <c r="AT128" s="228" t="s">
        <v>126</v>
      </c>
      <c r="AU128" s="228" t="s">
        <v>80</v>
      </c>
      <c r="AY128" s="16" t="s">
        <v>124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80</v>
      </c>
      <c r="BK128" s="229">
        <f>ROUND(I128*H128,2)</f>
        <v>0</v>
      </c>
      <c r="BL128" s="16" t="s">
        <v>201</v>
      </c>
      <c r="BM128" s="228" t="s">
        <v>1070</v>
      </c>
    </row>
    <row r="129" spans="1:31" s="2" customFormat="1" ht="6.95" customHeight="1">
      <c r="A129" s="37"/>
      <c r="B129" s="58"/>
      <c r="C129" s="59"/>
      <c r="D129" s="59"/>
      <c r="E129" s="59"/>
      <c r="F129" s="59"/>
      <c r="G129" s="59"/>
      <c r="H129" s="59"/>
      <c r="I129" s="165"/>
      <c r="J129" s="59"/>
      <c r="K129" s="59"/>
      <c r="L129" s="43"/>
      <c r="M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</sheetData>
  <sheetProtection password="CC35" sheet="1" objects="1" scenarios="1" formatColumns="0" formatRows="0" autoFilter="0"/>
  <autoFilter ref="C84:K12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PC05\PC07</dc:creator>
  <cp:keywords/>
  <dc:description/>
  <cp:lastModifiedBy>PC05\PC07</cp:lastModifiedBy>
  <dcterms:created xsi:type="dcterms:W3CDTF">2020-03-11T13:50:03Z</dcterms:created>
  <dcterms:modified xsi:type="dcterms:W3CDTF">2020-03-11T13:50:11Z</dcterms:modified>
  <cp:category/>
  <cp:version/>
  <cp:contentType/>
  <cp:contentStatus/>
</cp:coreProperties>
</file>