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odbor rozvoje a investic\AKCE\MěÚ Purkyňova\Oprava balkónů\VEŘEJNÁ ZAKÁZKA\"/>
    </mc:Choice>
  </mc:AlternateContent>
  <xr:revisionPtr revIDLastSave="0" documentId="8_{2F3D16F9-9495-431C-A9A3-F6CB439FEEAB}" xr6:coauthVersionLast="36" xr6:coauthVersionMax="36" xr10:uidLastSave="{00000000-0000-0000-0000-000000000000}"/>
  <bookViews>
    <workbookView xWindow="28680" yWindow="-120" windowWidth="25440" windowHeight="15840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2019085 2019085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'2019085 2019085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'2019085 2019085 Pol'!$A$1:$X$53</definedName>
    <definedName name="_xlnm.Print_Area" localSheetId="1">Stavba!$A$1:$J$58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M9" i="12" s="1"/>
  <c r="I9" i="12"/>
  <c r="K9" i="12"/>
  <c r="O9" i="12"/>
  <c r="Q9" i="12"/>
  <c r="V9" i="12"/>
  <c r="G11" i="12"/>
  <c r="G8" i="12" s="1"/>
  <c r="I11" i="12"/>
  <c r="K11" i="12"/>
  <c r="O11" i="12"/>
  <c r="Q11" i="12"/>
  <c r="V11" i="12"/>
  <c r="G13" i="12"/>
  <c r="M13" i="12" s="1"/>
  <c r="I13" i="12"/>
  <c r="K13" i="12"/>
  <c r="O13" i="12"/>
  <c r="Q13" i="12"/>
  <c r="V13" i="12"/>
  <c r="G16" i="12"/>
  <c r="M16" i="12" s="1"/>
  <c r="I16" i="12"/>
  <c r="K16" i="12"/>
  <c r="O16" i="12"/>
  <c r="Q16" i="12"/>
  <c r="V16" i="12"/>
  <c r="G18" i="12"/>
  <c r="G15" i="12" s="1"/>
  <c r="I18" i="12"/>
  <c r="K18" i="12"/>
  <c r="O18" i="12"/>
  <c r="Q18" i="12"/>
  <c r="V18" i="12"/>
  <c r="G20" i="12"/>
  <c r="M20" i="12" s="1"/>
  <c r="I20" i="12"/>
  <c r="K20" i="12"/>
  <c r="O20" i="12"/>
  <c r="Q20" i="12"/>
  <c r="V20" i="12"/>
  <c r="G21" i="12"/>
  <c r="M21" i="12" s="1"/>
  <c r="I21" i="12"/>
  <c r="K21" i="12"/>
  <c r="O21" i="12"/>
  <c r="Q21" i="12"/>
  <c r="V21" i="12"/>
  <c r="G22" i="12"/>
  <c r="M22" i="12" s="1"/>
  <c r="I22" i="12"/>
  <c r="K22" i="12"/>
  <c r="O22" i="12"/>
  <c r="Q22" i="12"/>
  <c r="V22" i="12"/>
  <c r="G24" i="12"/>
  <c r="M24" i="12" s="1"/>
  <c r="I24" i="12"/>
  <c r="K24" i="12"/>
  <c r="O24" i="12"/>
  <c r="Q24" i="12"/>
  <c r="V24" i="12"/>
  <c r="G26" i="12"/>
  <c r="I26" i="12"/>
  <c r="K26" i="12"/>
  <c r="O26" i="12"/>
  <c r="Q26" i="12"/>
  <c r="V26" i="12"/>
  <c r="G28" i="12"/>
  <c r="I28" i="12"/>
  <c r="K28" i="12"/>
  <c r="M28" i="12"/>
  <c r="O28" i="12"/>
  <c r="Q28" i="12"/>
  <c r="V28" i="12"/>
  <c r="G30" i="12"/>
  <c r="M30" i="12" s="1"/>
  <c r="I30" i="12"/>
  <c r="K30" i="12"/>
  <c r="O30" i="12"/>
  <c r="Q30" i="12"/>
  <c r="V30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5" i="12"/>
  <c r="M35" i="12" s="1"/>
  <c r="I35" i="12"/>
  <c r="K35" i="12"/>
  <c r="O35" i="12"/>
  <c r="Q35" i="12"/>
  <c r="V35" i="12"/>
  <c r="G37" i="12"/>
  <c r="G36" i="12" s="1"/>
  <c r="I37" i="12"/>
  <c r="I36" i="12" s="1"/>
  <c r="K37" i="12"/>
  <c r="K36" i="12" s="1"/>
  <c r="O37" i="12"/>
  <c r="O36" i="12" s="1"/>
  <c r="Q37" i="12"/>
  <c r="Q36" i="12" s="1"/>
  <c r="V37" i="12"/>
  <c r="V36" i="12" s="1"/>
  <c r="G39" i="12"/>
  <c r="G38" i="12" s="1"/>
  <c r="I39" i="12"/>
  <c r="I38" i="12" s="1"/>
  <c r="K39" i="12"/>
  <c r="K38" i="12" s="1"/>
  <c r="O39" i="12"/>
  <c r="O38" i="12" s="1"/>
  <c r="Q39" i="12"/>
  <c r="Q38" i="12" s="1"/>
  <c r="V39" i="12"/>
  <c r="V38" i="12" s="1"/>
  <c r="G42" i="12"/>
  <c r="G41" i="12" s="1"/>
  <c r="I42" i="12"/>
  <c r="I41" i="12" s="1"/>
  <c r="K42" i="12"/>
  <c r="K41" i="12" s="1"/>
  <c r="O42" i="12"/>
  <c r="O41" i="12" s="1"/>
  <c r="Q42" i="12"/>
  <c r="Q41" i="12" s="1"/>
  <c r="V42" i="12"/>
  <c r="V41" i="12" s="1"/>
  <c r="G45" i="12"/>
  <c r="G44" i="12" s="1"/>
  <c r="I45" i="12"/>
  <c r="I44" i="12" s="1"/>
  <c r="K45" i="12"/>
  <c r="K44" i="12" s="1"/>
  <c r="O45" i="12"/>
  <c r="O44" i="12" s="1"/>
  <c r="Q45" i="12"/>
  <c r="Q44" i="12" s="1"/>
  <c r="V45" i="12"/>
  <c r="V44" i="12" s="1"/>
  <c r="G48" i="12"/>
  <c r="I48" i="12"/>
  <c r="K48" i="12"/>
  <c r="K47" i="12" s="1"/>
  <c r="O48" i="12"/>
  <c r="O47" i="12" s="1"/>
  <c r="Q48" i="12"/>
  <c r="V48" i="12"/>
  <c r="G49" i="12"/>
  <c r="M49" i="12" s="1"/>
  <c r="I49" i="12"/>
  <c r="I47" i="12" s="1"/>
  <c r="K49" i="12"/>
  <c r="O49" i="12"/>
  <c r="Q49" i="12"/>
  <c r="Q47" i="12" s="1"/>
  <c r="V49" i="12"/>
  <c r="V50" i="12"/>
  <c r="G51" i="12"/>
  <c r="M51" i="12" s="1"/>
  <c r="M50" i="12" s="1"/>
  <c r="I51" i="12"/>
  <c r="I50" i="12" s="1"/>
  <c r="K51" i="12"/>
  <c r="K50" i="12" s="1"/>
  <c r="O51" i="12"/>
  <c r="O50" i="12" s="1"/>
  <c r="Q51" i="12"/>
  <c r="Q50" i="12" s="1"/>
  <c r="V51" i="12"/>
  <c r="I58" i="1"/>
  <c r="J57" i="1" s="1"/>
  <c r="J56" i="1"/>
  <c r="J55" i="1"/>
  <c r="J54" i="1"/>
  <c r="J53" i="1"/>
  <c r="J50" i="1"/>
  <c r="F42" i="1"/>
  <c r="G42" i="1"/>
  <c r="H42" i="1"/>
  <c r="I42" i="1"/>
  <c r="J41" i="1" s="1"/>
  <c r="G50" i="12" l="1"/>
  <c r="G47" i="12"/>
  <c r="G25" i="12"/>
  <c r="J39" i="1"/>
  <c r="J42" i="1" s="1"/>
  <c r="J40" i="1"/>
  <c r="J51" i="1"/>
  <c r="J52" i="1"/>
  <c r="Q25" i="12"/>
  <c r="O25" i="12"/>
  <c r="O15" i="12"/>
  <c r="V47" i="12"/>
  <c r="K25" i="12"/>
  <c r="K15" i="12"/>
  <c r="I15" i="12"/>
  <c r="Q8" i="12"/>
  <c r="V8" i="12"/>
  <c r="I25" i="12"/>
  <c r="O8" i="12"/>
  <c r="J49" i="1"/>
  <c r="J58" i="1" s="1"/>
  <c r="Q15" i="12"/>
  <c r="K8" i="12"/>
  <c r="I8" i="12"/>
  <c r="V25" i="12"/>
  <c r="V15" i="12"/>
  <c r="M48" i="12"/>
  <c r="M47" i="12" s="1"/>
  <c r="M45" i="12"/>
  <c r="M44" i="12" s="1"/>
  <c r="M42" i="12"/>
  <c r="M41" i="12" s="1"/>
  <c r="M39" i="12"/>
  <c r="M38" i="12" s="1"/>
  <c r="M37" i="12"/>
  <c r="M36" i="12" s="1"/>
  <c r="M26" i="12"/>
  <c r="M25" i="12" s="1"/>
  <c r="M18" i="12"/>
  <c r="M15" i="12" s="1"/>
  <c r="M11" i="12"/>
  <c r="M8" i="12" s="1"/>
  <c r="J28" i="1"/>
  <c r="J26" i="1"/>
  <c r="G38" i="1"/>
  <c r="F38" i="1"/>
  <c r="J23" i="1"/>
  <c r="J24" i="1"/>
  <c r="J25" i="1"/>
  <c r="J27" i="1"/>
  <c r="E24" i="1"/>
  <c r="E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Boštík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<sst xmlns="http://schemas.openxmlformats.org/spreadsheetml/2006/main" count="368" uniqueCount="171">
  <si>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</si>
  <si>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</si>
  <si>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</si>
  <si>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</si>
  <si>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</si>
  <si>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</si>
  <si>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</si>
  <si>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</si>
  <si>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</si>
  <si>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</si>
  <si>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</si>
  <si>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</si>
  <si>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</si>
  <si>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</si>
  <si>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</si>
  <si>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</si>
  <si>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</si>
  <si>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</si>
  <si>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</si>
  <si>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</si>
  <si>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</si>
  <si>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</si>
  <si>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</si>
  <si>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</si>
  <si>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</si>
  <si>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</si>
  <si>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</si>
  <si>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</si>
  <si>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</si>
  <si>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</si>
  <si>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</si>
  <si>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</si>
  <si>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</si>
  <si>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</si>
  <si>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</si>
  <si>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</si>
  <si>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</si>
  <si>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</si>
  <si>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</si>
  <si>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</si>
  <si>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</si>
  <si>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</si>
  <si>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</si>
  <si>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2019085</t>
  </si>
  <si>
    <t>Město Litomyšl - oprava balkónů domu, Purkyňova 918, SV strana</t>
  </si>
  <si>
    <t>Objekt:</t>
  </si>
  <si>
    <t>Rozpočet:</t>
  </si>
  <si>
    <t xml:space="preserve">Město Litomyšl </t>
  </si>
  <si>
    <t>Bří Šťastných 1000</t>
  </si>
  <si>
    <t>Litomyšl</t>
  </si>
  <si>
    <t>57020</t>
  </si>
  <si>
    <t>Stavba</t>
  </si>
  <si>
    <t>Celkem za stavbu</t>
  </si>
  <si>
    <t>CZK</t>
  </si>
  <si>
    <t>Rekapitulace dílů</t>
  </si>
  <si>
    <t>Typ dílu</t>
  </si>
  <si>
    <t>63</t>
  </si>
  <si>
    <t>Podlahy a podlahové konstrukce</t>
  </si>
  <si>
    <t>94</t>
  </si>
  <si>
    <t>Lešení a stavební výtahy</t>
  </si>
  <si>
    <t>96</t>
  </si>
  <si>
    <t>Bourání konstrukcí</t>
  </si>
  <si>
    <t>99</t>
  </si>
  <si>
    <t>Staveništní přesun hmot</t>
  </si>
  <si>
    <t>711</t>
  </si>
  <si>
    <t>Izolace proti vodě</t>
  </si>
  <si>
    <t>764</t>
  </si>
  <si>
    <t>Konstrukce klempířské</t>
  </si>
  <si>
    <t>767</t>
  </si>
  <si>
    <t>Konstrukce zámečnické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</si>
  <si>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</si>
  <si>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</si>
  <si>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</si>
  <si>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</si>
  <si>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</si>
  <si>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</si>
  <si>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</si>
  <si>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</si>
  <si>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</si>
  <si>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</si>
  <si>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</si>
  <si>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</si>
  <si>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</si>
  <si>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</si>
  <si>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</si>
  <si>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</si>
  <si>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</si>
  <si>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</si>
  <si>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</si>
  <si>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</si>
  <si>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</si>
  <si>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</si>
  <si>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</si>
  <si>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</si>
  <si>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</si>
  <si>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</si>
  <si>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</si>
  <si>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</si>
  <si>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</si>
  <si>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273351215</t>
  </si>
  <si>
    <t>Bednění stěn betonových desek - zřízení bednicí materiál prkna</t>
  </si>
  <si>
    <t>m2</t>
  </si>
  <si>
    <t>RTS 19/ II</t>
  </si>
  <si>
    <t>Práce</t>
  </si>
  <si>
    <t>POL1_</t>
  </si>
  <si>
    <t>hrana balkonu : 4*29*0,1</t>
  </si>
  <si>
    <t>VV</t>
  </si>
  <si>
    <t>273351216</t>
  </si>
  <si>
    <t>Bednění stěn betonových desek - odstranění</t>
  </si>
  <si>
    <t>632421170v</t>
  </si>
  <si>
    <t>Potěr betonový,spádový,  tl. 50mm</t>
  </si>
  <si>
    <t>Vlastní</t>
  </si>
  <si>
    <t>Indiv</t>
  </si>
  <si>
    <t>((5*5,3*0,85)+(6*0,4*0,3))*4</t>
  </si>
  <si>
    <t>941941051</t>
  </si>
  <si>
    <t>Montáž lešení leh.řad.s podlahami,š.1,5 m, H 10 m</t>
  </si>
  <si>
    <t>30*14,5</t>
  </si>
  <si>
    <t>941941391</t>
  </si>
  <si>
    <t>Příplatek za každý měsíc použití lešení k pol.1051</t>
  </si>
  <si>
    <t>2*435</t>
  </si>
  <si>
    <t>941941851</t>
  </si>
  <si>
    <t>Demontáž lešení leh.řad.s podlahami,š.1,5 m,H 10 m</t>
  </si>
  <si>
    <t>944944011</t>
  </si>
  <si>
    <t>Montáž ochranné sítě z umělých vláken</t>
  </si>
  <si>
    <t>944944031</t>
  </si>
  <si>
    <t>Příplatek za každý měsíc použití sítí k pol. 4011</t>
  </si>
  <si>
    <t>944944081</t>
  </si>
  <si>
    <t>Demontáž ochranné sítě z umělých vláken</t>
  </si>
  <si>
    <t>965081813</t>
  </si>
  <si>
    <t>Bourání dlažeb teracových. tl.do 30 mm, nad 1 m2 sbíječkou, dlaždice teracové</t>
  </si>
  <si>
    <t>POL1_1</t>
  </si>
  <si>
    <t>976071111</t>
  </si>
  <si>
    <t>Vybourání kovových zábradlí a madel</t>
  </si>
  <si>
    <t>m</t>
  </si>
  <si>
    <t>4*(29+(4*0,3)+(5*0,85))</t>
  </si>
  <si>
    <t>965042141</t>
  </si>
  <si>
    <t xml:space="preserve">Bourání mazanin betonových </t>
  </si>
  <si>
    <t>m3</t>
  </si>
  <si>
    <t>((5*5,3*0,85)+(6*0,4*0,3))*4*0,05</t>
  </si>
  <si>
    <t>979011311</t>
  </si>
  <si>
    <t>Svislá doprava suti a vybouraných hmot shozem</t>
  </si>
  <si>
    <t>t</t>
  </si>
  <si>
    <t>Přesun suti</t>
  </si>
  <si>
    <t>POL8_</t>
  </si>
  <si>
    <t>979082111</t>
  </si>
  <si>
    <t>Vnitrostaveništní doprava suti do 10 m</t>
  </si>
  <si>
    <t>979083113</t>
  </si>
  <si>
    <t xml:space="preserve">Vodorovné přemístění suti na skládku </t>
  </si>
  <si>
    <t>979990001</t>
  </si>
  <si>
    <t>Poplatek za skládku stavební suti</t>
  </si>
  <si>
    <t>999281108</t>
  </si>
  <si>
    <t>Přesun hmot pro opravy a údržbu do výšky 12 m</t>
  </si>
  <si>
    <t>Přesun hmot</t>
  </si>
  <si>
    <t>POL7_</t>
  </si>
  <si>
    <t>71110101</t>
  </si>
  <si>
    <t>Hydroizolace terasy Protan GT, oplechování Viplanyl, d+m</t>
  </si>
  <si>
    <t>764410850</t>
  </si>
  <si>
    <t>Demontáž oplechování, rš od 100 do 330 mm</t>
  </si>
  <si>
    <t>4*(29+(5*5,3)+(2*1,25)+(4*1,4))</t>
  </si>
  <si>
    <t>767162130</t>
  </si>
  <si>
    <t>Výroba a montáž zábradlí rovného z profilů ocelových, zinkovaných-orientační cena bude upřesněno na základě konkrétního zadání</t>
  </si>
  <si>
    <t>005121030R</t>
  </si>
  <si>
    <t>Odstranění zařízení staveniště</t>
  </si>
  <si>
    <t>Soubor</t>
  </si>
  <si>
    <t>VRN</t>
  </si>
  <si>
    <t>POL99_8</t>
  </si>
  <si>
    <t>005121010R</t>
  </si>
  <si>
    <t>Vybudování zařízení staveniště</t>
  </si>
  <si>
    <t>005211040R</t>
  </si>
  <si>
    <t xml:space="preserve">Užívání veřejných ploch a prostranství  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</si>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</sst>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,##0;[Red]#,##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4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right" vertical="center"/>
    </xf>
    <xf numFmtId="165" fontId="11" fillId="0" borderId="6" xfId="0" applyNumberFormat="1" applyFont="1" applyBorder="1" applyAlignment="1">
      <alignment horizontal="right" vertical="center"/>
    </xf>
    <xf numFmtId="165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0" borderId="0" xfId="0" applyNumberFormat="1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165" fontId="11" fillId="0" borderId="15" xfId="0" applyNumberFormat="1" applyFont="1" applyBorder="1" applyAlignment="1">
      <alignment horizontal="right" vertical="center"/>
    </xf>
    <xf numFmtId="165" fontId="11" fillId="0" borderId="12" xfId="0" applyNumberFormat="1" applyFont="1" applyBorder="1" applyAlignment="1">
      <alignment horizontal="right" vertical="center"/>
    </xf>
    <xf numFmtId="165" fontId="11" fillId="0" borderId="15" xfId="0" applyNumberFormat="1" applyFont="1" applyBorder="1" applyAlignment="1">
      <alignment vertical="center"/>
    </xf>
    <xf numFmtId="165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165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81" t="s">
        <v>41</v>
      </c>
      <c r="B2" s="181"/>
      <c r="C2" s="181"/>
      <c r="D2" s="181"/>
      <c r="E2" s="181"/>
      <c r="F2" s="181"/>
      <c r="G2" s="18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1"/>
  <sheetViews>
    <sheetView showGridLines="0" tabSelected="1" topLeftCell="B1" zoomScaleNormal="100" zoomScaleSheetLayoutView="75" workbookViewId="0">
      <selection activeCell="N24" sqref="N24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182" t="s">
        <v>4</v>
      </c>
      <c r="C1" s="183"/>
      <c r="D1" s="183"/>
      <c r="E1" s="183"/>
      <c r="F1" s="183"/>
      <c r="G1" s="183"/>
      <c r="H1" s="183"/>
      <c r="I1" s="183"/>
      <c r="J1" s="184"/>
    </row>
    <row r="2" spans="1:15" ht="36" customHeight="1" x14ac:dyDescent="0.2">
      <c r="A2" s="2"/>
      <c r="B2" s="78" t="s">
        <v>24</v>
      </c>
      <c r="C2" s="79"/>
      <c r="D2" s="80" t="s">
        <v>43</v>
      </c>
      <c r="E2" s="191" t="s">
        <v>44</v>
      </c>
      <c r="F2" s="192"/>
      <c r="G2" s="192"/>
      <c r="H2" s="192"/>
      <c r="I2" s="192"/>
      <c r="J2" s="193"/>
      <c r="O2" s="1"/>
    </row>
    <row r="3" spans="1:15" ht="27" customHeight="1" x14ac:dyDescent="0.2">
      <c r="A3" s="2"/>
      <c r="B3" s="81" t="s">
        <v>45</v>
      </c>
      <c r="C3" s="79"/>
      <c r="D3" s="82" t="s">
        <v>43</v>
      </c>
      <c r="E3" s="194" t="s">
        <v>44</v>
      </c>
      <c r="F3" s="195"/>
      <c r="G3" s="195"/>
      <c r="H3" s="195"/>
      <c r="I3" s="195"/>
      <c r="J3" s="196"/>
    </row>
    <row r="4" spans="1:15" ht="23.25" customHeight="1" x14ac:dyDescent="0.2">
      <c r="A4" s="76">
        <v>1740</v>
      </c>
      <c r="B4" s="83" t="s">
        <v>46</v>
      </c>
      <c r="C4" s="84"/>
      <c r="D4" s="85" t="s">
        <v>43</v>
      </c>
      <c r="E4" s="204" t="s">
        <v>44</v>
      </c>
      <c r="F4" s="205"/>
      <c r="G4" s="205"/>
      <c r="H4" s="205"/>
      <c r="I4" s="205"/>
      <c r="J4" s="206"/>
    </row>
    <row r="5" spans="1:15" ht="24" customHeight="1" x14ac:dyDescent="0.2">
      <c r="A5" s="2"/>
      <c r="B5" s="31" t="s">
        <v>23</v>
      </c>
      <c r="D5" s="209" t="s">
        <v>47</v>
      </c>
      <c r="E5" s="210"/>
      <c r="F5" s="210"/>
      <c r="G5" s="210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211" t="s">
        <v>48</v>
      </c>
      <c r="E6" s="212"/>
      <c r="F6" s="212"/>
      <c r="G6" s="212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77" t="s">
        <v>50</v>
      </c>
      <c r="E7" s="213" t="s">
        <v>49</v>
      </c>
      <c r="F7" s="214"/>
      <c r="G7" s="214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98"/>
      <c r="E11" s="198"/>
      <c r="F11" s="198"/>
      <c r="G11" s="198"/>
      <c r="H11" s="18"/>
      <c r="I11" s="86"/>
      <c r="J11" s="8"/>
    </row>
    <row r="12" spans="1:15" ht="15.75" customHeight="1" x14ac:dyDescent="0.2">
      <c r="A12" s="2"/>
      <c r="B12" s="28"/>
      <c r="C12" s="55"/>
      <c r="D12" s="203"/>
      <c r="E12" s="203"/>
      <c r="F12" s="203"/>
      <c r="G12" s="203"/>
      <c r="H12" s="18"/>
      <c r="I12" s="86"/>
      <c r="J12" s="8"/>
    </row>
    <row r="13" spans="1:15" ht="15.75" customHeight="1" x14ac:dyDescent="0.2">
      <c r="A13" s="2"/>
      <c r="B13" s="29"/>
      <c r="C13" s="56"/>
      <c r="D13" s="77"/>
      <c r="E13" s="207"/>
      <c r="F13" s="208"/>
      <c r="G13" s="208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197"/>
      <c r="F15" s="197"/>
      <c r="G15" s="199"/>
      <c r="H15" s="199"/>
      <c r="I15" s="199" t="s">
        <v>31</v>
      </c>
      <c r="J15" s="200"/>
    </row>
    <row r="16" spans="1:15" ht="23.25" customHeight="1" x14ac:dyDescent="0.2">
      <c r="A16" s="139" t="s">
        <v>26</v>
      </c>
      <c r="B16" s="38" t="s">
        <v>26</v>
      </c>
      <c r="C16" s="62"/>
      <c r="D16" s="63"/>
      <c r="E16" s="188"/>
      <c r="F16" s="189"/>
      <c r="G16" s="188"/>
      <c r="H16" s="189"/>
      <c r="I16" s="188"/>
      <c r="J16" s="190"/>
    </row>
    <row r="17" spans="1:10" ht="23.25" customHeight="1" x14ac:dyDescent="0.2">
      <c r="A17" s="139" t="s">
        <v>27</v>
      </c>
      <c r="B17" s="38" t="s">
        <v>27</v>
      </c>
      <c r="C17" s="62"/>
      <c r="D17" s="63"/>
      <c r="E17" s="188"/>
      <c r="F17" s="189"/>
      <c r="G17" s="188"/>
      <c r="H17" s="189"/>
      <c r="I17" s="188"/>
      <c r="J17" s="190"/>
    </row>
    <row r="18" spans="1:10" ht="23.25" customHeight="1" x14ac:dyDescent="0.2">
      <c r="A18" s="139" t="s">
        <v>28</v>
      </c>
      <c r="B18" s="38" t="s">
        <v>28</v>
      </c>
      <c r="C18" s="62"/>
      <c r="D18" s="63"/>
      <c r="E18" s="188"/>
      <c r="F18" s="189"/>
      <c r="G18" s="188"/>
      <c r="H18" s="189"/>
      <c r="I18" s="188"/>
      <c r="J18" s="190"/>
    </row>
    <row r="19" spans="1:10" ht="23.25" customHeight="1" x14ac:dyDescent="0.2">
      <c r="A19" s="139" t="s">
        <v>70</v>
      </c>
      <c r="B19" s="38" t="s">
        <v>29</v>
      </c>
      <c r="C19" s="62"/>
      <c r="D19" s="63"/>
      <c r="E19" s="188"/>
      <c r="F19" s="189"/>
      <c r="G19" s="188"/>
      <c r="H19" s="189"/>
      <c r="I19" s="188"/>
      <c r="J19" s="190"/>
    </row>
    <row r="20" spans="1:10" ht="23.25" customHeight="1" x14ac:dyDescent="0.2">
      <c r="A20" s="139" t="s">
        <v>71</v>
      </c>
      <c r="B20" s="38" t="s">
        <v>30</v>
      </c>
      <c r="C20" s="62"/>
      <c r="D20" s="63"/>
      <c r="E20" s="188"/>
      <c r="F20" s="189"/>
      <c r="G20" s="188"/>
      <c r="H20" s="189"/>
      <c r="I20" s="188"/>
      <c r="J20" s="190"/>
    </row>
    <row r="21" spans="1:10" ht="23.25" customHeight="1" x14ac:dyDescent="0.2">
      <c r="A21" s="2"/>
      <c r="B21" s="48" t="s">
        <v>31</v>
      </c>
      <c r="C21" s="64"/>
      <c r="D21" s="65"/>
      <c r="E21" s="201"/>
      <c r="F21" s="202"/>
      <c r="G21" s="201"/>
      <c r="H21" s="202"/>
      <c r="I21" s="201"/>
      <c r="J21" s="220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218">
        <v>0</v>
      </c>
      <c r="H23" s="219"/>
      <c r="I23" s="219"/>
      <c r="J23" s="40" t="str">
        <f t="shared" ref="J23:J28" si="0">Mena</f>
        <v>CZK</v>
      </c>
    </row>
    <row r="24" spans="1:10" ht="23.25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216">
        <v>0</v>
      </c>
      <c r="H24" s="217"/>
      <c r="I24" s="217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218"/>
      <c r="H25" s="219"/>
      <c r="I25" s="219"/>
      <c r="J25" s="40" t="str">
        <f t="shared" si="0"/>
        <v>CZK</v>
      </c>
    </row>
    <row r="26" spans="1:10" ht="23.25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185"/>
      <c r="H26" s="186"/>
      <c r="I26" s="186"/>
      <c r="J26" s="37" t="str">
        <f t="shared" si="0"/>
        <v>CZK</v>
      </c>
    </row>
    <row r="27" spans="1:10" ht="23.25" customHeight="1" thickBot="1" x14ac:dyDescent="0.25">
      <c r="A27" s="2"/>
      <c r="B27" s="31" t="s">
        <v>5</v>
      </c>
      <c r="C27" s="70"/>
      <c r="D27" s="71"/>
      <c r="E27" s="70"/>
      <c r="F27" s="16"/>
      <c r="G27" s="187"/>
      <c r="H27" s="187"/>
      <c r="I27" s="187"/>
      <c r="J27" s="41" t="str">
        <f t="shared" si="0"/>
        <v>CZK</v>
      </c>
    </row>
    <row r="28" spans="1:10" ht="27.75" hidden="1" customHeight="1" thickBot="1" x14ac:dyDescent="0.25">
      <c r="A28" s="2"/>
      <c r="B28" s="113" t="s">
        <v>25</v>
      </c>
      <c r="C28" s="114"/>
      <c r="D28" s="114"/>
      <c r="E28" s="115"/>
      <c r="F28" s="116"/>
      <c r="G28" s="221"/>
      <c r="H28" s="221"/>
      <c r="I28" s="221"/>
      <c r="J28" s="117" t="str">
        <f t="shared" si="0"/>
        <v>CZK</v>
      </c>
    </row>
    <row r="29" spans="1:10" ht="27.75" customHeight="1" thickBot="1" x14ac:dyDescent="0.25">
      <c r="A29" s="2"/>
      <c r="B29" s="113" t="s">
        <v>37</v>
      </c>
      <c r="C29" s="118"/>
      <c r="D29" s="118"/>
      <c r="E29" s="118"/>
      <c r="F29" s="119"/>
      <c r="G29" s="221"/>
      <c r="H29" s="221"/>
      <c r="I29" s="221"/>
      <c r="J29" s="120" t="s">
        <v>53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22"/>
      <c r="E34" s="223"/>
      <c r="G34" s="224"/>
      <c r="H34" s="225"/>
      <c r="I34" s="225"/>
      <c r="J34" s="25"/>
    </row>
    <row r="35" spans="1:10" ht="12.75" customHeight="1" x14ac:dyDescent="0.2">
      <c r="A35" s="2"/>
      <c r="B35" s="2"/>
      <c r="D35" s="215" t="s">
        <v>2</v>
      </c>
      <c r="E35" s="215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">
      <c r="A38" s="89" t="s">
        <v>39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hidden="1" customHeight="1" x14ac:dyDescent="0.2">
      <c r="A39" s="89">
        <v>1</v>
      </c>
      <c r="B39" s="99" t="s">
        <v>51</v>
      </c>
      <c r="C39" s="226"/>
      <c r="D39" s="226"/>
      <c r="E39" s="226"/>
      <c r="F39" s="100">
        <v>0</v>
      </c>
      <c r="G39" s="101">
        <v>907632.44</v>
      </c>
      <c r="H39" s="102">
        <v>190602.81</v>
      </c>
      <c r="I39" s="102">
        <v>1098235.25</v>
      </c>
      <c r="J39" s="103">
        <f>IF(CenaCelkemVypocet=0,"",I39/CenaCelkemVypocet*100)</f>
        <v>100</v>
      </c>
    </row>
    <row r="40" spans="1:10" ht="25.5" hidden="1" customHeight="1" x14ac:dyDescent="0.2">
      <c r="A40" s="89">
        <v>2</v>
      </c>
      <c r="B40" s="104" t="s">
        <v>43</v>
      </c>
      <c r="C40" s="227" t="s">
        <v>44</v>
      </c>
      <c r="D40" s="227"/>
      <c r="E40" s="227"/>
      <c r="F40" s="105">
        <v>0</v>
      </c>
      <c r="G40" s="106">
        <v>907632.44</v>
      </c>
      <c r="H40" s="106">
        <v>190602.81</v>
      </c>
      <c r="I40" s="106">
        <v>1098235.25</v>
      </c>
      <c r="J40" s="107">
        <f>IF(CenaCelkemVypocet=0,"",I40/CenaCelkemVypocet*100)</f>
        <v>100</v>
      </c>
    </row>
    <row r="41" spans="1:10" ht="25.5" hidden="1" customHeight="1" x14ac:dyDescent="0.2">
      <c r="A41" s="89">
        <v>3</v>
      </c>
      <c r="B41" s="108" t="s">
        <v>43</v>
      </c>
      <c r="C41" s="226" t="s">
        <v>44</v>
      </c>
      <c r="D41" s="226"/>
      <c r="E41" s="226"/>
      <c r="F41" s="109">
        <v>0</v>
      </c>
      <c r="G41" s="102">
        <v>907632.44</v>
      </c>
      <c r="H41" s="102">
        <v>190602.81</v>
      </c>
      <c r="I41" s="102">
        <v>1098235.25</v>
      </c>
      <c r="J41" s="103">
        <f>IF(CenaCelkemVypocet=0,"",I41/CenaCelkemVypocet*100)</f>
        <v>100</v>
      </c>
    </row>
    <row r="42" spans="1:10" ht="25.5" hidden="1" customHeight="1" x14ac:dyDescent="0.2">
      <c r="A42" s="89"/>
      <c r="B42" s="228" t="s">
        <v>52</v>
      </c>
      <c r="C42" s="229"/>
      <c r="D42" s="229"/>
      <c r="E42" s="230"/>
      <c r="F42" s="110">
        <f>SUMIF(A39:A41,"=1",F39:F41)</f>
        <v>0</v>
      </c>
      <c r="G42" s="111">
        <f>SUMIF(A39:A41,"=1",G39:G41)</f>
        <v>907632.44</v>
      </c>
      <c r="H42" s="111">
        <f>SUMIF(A39:A41,"=1",H39:H41)</f>
        <v>190602.81</v>
      </c>
      <c r="I42" s="111">
        <f>SUMIF(A39:A41,"=1",I39:I41)</f>
        <v>1098235.25</v>
      </c>
      <c r="J42" s="112">
        <f>SUMIF(A39:A41,"=1",J39:J41)</f>
        <v>100</v>
      </c>
    </row>
    <row r="46" spans="1:10" ht="15.75" x14ac:dyDescent="0.25">
      <c r="B46" s="121" t="s">
        <v>54</v>
      </c>
    </row>
    <row r="48" spans="1:10" ht="25.5" customHeight="1" x14ac:dyDescent="0.2">
      <c r="A48" s="123"/>
      <c r="B48" s="126" t="s">
        <v>18</v>
      </c>
      <c r="C48" s="126" t="s">
        <v>6</v>
      </c>
      <c r="D48" s="127"/>
      <c r="E48" s="127"/>
      <c r="F48" s="128" t="s">
        <v>55</v>
      </c>
      <c r="G48" s="128"/>
      <c r="H48" s="128"/>
      <c r="I48" s="128" t="s">
        <v>31</v>
      </c>
      <c r="J48" s="128" t="s">
        <v>0</v>
      </c>
    </row>
    <row r="49" spans="1:10" ht="36.75" customHeight="1" x14ac:dyDescent="0.2">
      <c r="A49" s="124"/>
      <c r="B49" s="129" t="s">
        <v>56</v>
      </c>
      <c r="C49" s="231" t="s">
        <v>57</v>
      </c>
      <c r="D49" s="232"/>
      <c r="E49" s="232"/>
      <c r="F49" s="137" t="s">
        <v>26</v>
      </c>
      <c r="G49" s="130"/>
      <c r="H49" s="130"/>
      <c r="I49" s="130">
        <v>49421.599999999999</v>
      </c>
      <c r="J49" s="135">
        <f>IF(I58=0,"",I49/I58*100)</f>
        <v>5.4451116797896733</v>
      </c>
    </row>
    <row r="50" spans="1:10" ht="36.75" customHeight="1" x14ac:dyDescent="0.2">
      <c r="A50" s="124"/>
      <c r="B50" s="129" t="s">
        <v>58</v>
      </c>
      <c r="C50" s="231" t="s">
        <v>59</v>
      </c>
      <c r="D50" s="232"/>
      <c r="E50" s="232"/>
      <c r="F50" s="137" t="s">
        <v>26</v>
      </c>
      <c r="G50" s="130"/>
      <c r="H50" s="130"/>
      <c r="I50" s="130">
        <v>84999</v>
      </c>
      <c r="J50" s="135">
        <f>IF(I58=0,"",I50/I58*100)</f>
        <v>9.3649142818209548</v>
      </c>
    </row>
    <row r="51" spans="1:10" ht="36.75" customHeight="1" x14ac:dyDescent="0.2">
      <c r="A51" s="124"/>
      <c r="B51" s="129" t="s">
        <v>60</v>
      </c>
      <c r="C51" s="231" t="s">
        <v>61</v>
      </c>
      <c r="D51" s="232"/>
      <c r="E51" s="232"/>
      <c r="F51" s="137" t="s">
        <v>26</v>
      </c>
      <c r="G51" s="130"/>
      <c r="H51" s="130"/>
      <c r="I51" s="130">
        <v>55287.54</v>
      </c>
      <c r="J51" s="135">
        <f>IF(I58=0,"",I51/I58*100)</f>
        <v>6.0914019335844811</v>
      </c>
    </row>
    <row r="52" spans="1:10" ht="36.75" customHeight="1" x14ac:dyDescent="0.2">
      <c r="A52" s="124"/>
      <c r="B52" s="129" t="s">
        <v>62</v>
      </c>
      <c r="C52" s="231" t="s">
        <v>63</v>
      </c>
      <c r="D52" s="232"/>
      <c r="E52" s="232"/>
      <c r="F52" s="137" t="s">
        <v>26</v>
      </c>
      <c r="G52" s="130"/>
      <c r="H52" s="130"/>
      <c r="I52" s="130">
        <v>13198.7</v>
      </c>
      <c r="J52" s="135">
        <f>IF(I58=0,"",I52/I58*100)</f>
        <v>1.4541899802523586</v>
      </c>
    </row>
    <row r="53" spans="1:10" ht="36.75" customHeight="1" x14ac:dyDescent="0.2">
      <c r="A53" s="124"/>
      <c r="B53" s="129" t="s">
        <v>64</v>
      </c>
      <c r="C53" s="231" t="s">
        <v>65</v>
      </c>
      <c r="D53" s="232"/>
      <c r="E53" s="232"/>
      <c r="F53" s="137" t="s">
        <v>27</v>
      </c>
      <c r="G53" s="130"/>
      <c r="H53" s="130"/>
      <c r="I53" s="130">
        <v>182240.8</v>
      </c>
      <c r="J53" s="135">
        <f>IF(I58=0,"",I53/I58*100)</f>
        <v>20.078700580600668</v>
      </c>
    </row>
    <row r="54" spans="1:10" ht="36.75" customHeight="1" x14ac:dyDescent="0.2">
      <c r="A54" s="124"/>
      <c r="B54" s="129" t="s">
        <v>66</v>
      </c>
      <c r="C54" s="231" t="s">
        <v>67</v>
      </c>
      <c r="D54" s="232"/>
      <c r="E54" s="232"/>
      <c r="F54" s="137" t="s">
        <v>27</v>
      </c>
      <c r="G54" s="130"/>
      <c r="H54" s="130"/>
      <c r="I54" s="130">
        <v>10684.8</v>
      </c>
      <c r="J54" s="135">
        <f>IF(I58=0,"",I54/I58*100)</f>
        <v>1.1772166274709177</v>
      </c>
    </row>
    <row r="55" spans="1:10" ht="36.75" customHeight="1" x14ac:dyDescent="0.2">
      <c r="A55" s="124"/>
      <c r="B55" s="129" t="s">
        <v>68</v>
      </c>
      <c r="C55" s="231" t="s">
        <v>69</v>
      </c>
      <c r="D55" s="232"/>
      <c r="E55" s="232"/>
      <c r="F55" s="137" t="s">
        <v>27</v>
      </c>
      <c r="G55" s="130"/>
      <c r="H55" s="130"/>
      <c r="I55" s="130">
        <v>482300</v>
      </c>
      <c r="J55" s="135">
        <f>IF(I58=0,"",I55/I58*100)</f>
        <v>53.138250545562258</v>
      </c>
    </row>
    <row r="56" spans="1:10" ht="36.75" customHeight="1" x14ac:dyDescent="0.2">
      <c r="A56" s="124"/>
      <c r="B56" s="129" t="s">
        <v>70</v>
      </c>
      <c r="C56" s="231" t="s">
        <v>29</v>
      </c>
      <c r="D56" s="232"/>
      <c r="E56" s="232"/>
      <c r="F56" s="137" t="s">
        <v>70</v>
      </c>
      <c r="G56" s="130"/>
      <c r="H56" s="130"/>
      <c r="I56" s="130">
        <v>17500</v>
      </c>
      <c r="J56" s="135">
        <f>IF(I58=0,"",I56/I58*100)</f>
        <v>1.9280932708839718</v>
      </c>
    </row>
    <row r="57" spans="1:10" ht="36.75" customHeight="1" x14ac:dyDescent="0.2">
      <c r="A57" s="124"/>
      <c r="B57" s="129" t="s">
        <v>71</v>
      </c>
      <c r="C57" s="231" t="s">
        <v>30</v>
      </c>
      <c r="D57" s="232"/>
      <c r="E57" s="232"/>
      <c r="F57" s="137" t="s">
        <v>71</v>
      </c>
      <c r="G57" s="130"/>
      <c r="H57" s="130"/>
      <c r="I57" s="130">
        <v>12000</v>
      </c>
      <c r="J57" s="135">
        <f>IF(I58=0,"",I57/I58*100)</f>
        <v>1.3221211000347235</v>
      </c>
    </row>
    <row r="58" spans="1:10" ht="25.5" customHeight="1" x14ac:dyDescent="0.2">
      <c r="A58" s="125"/>
      <c r="B58" s="131" t="s">
        <v>1</v>
      </c>
      <c r="C58" s="132"/>
      <c r="D58" s="133"/>
      <c r="E58" s="133"/>
      <c r="F58" s="138"/>
      <c r="G58" s="134"/>
      <c r="H58" s="134"/>
      <c r="I58" s="134">
        <f>SUM(I49:I57)</f>
        <v>907632.44</v>
      </c>
      <c r="J58" s="136">
        <f>SUM(J49:J57)</f>
        <v>100.00000000000001</v>
      </c>
    </row>
    <row r="59" spans="1:10" x14ac:dyDescent="0.2">
      <c r="F59" s="87"/>
      <c r="G59" s="87"/>
      <c r="H59" s="87"/>
      <c r="I59" s="87"/>
      <c r="J59" s="88"/>
    </row>
    <row r="60" spans="1:10" x14ac:dyDescent="0.2">
      <c r="F60" s="87"/>
      <c r="G60" s="87"/>
      <c r="H60" s="87"/>
      <c r="I60" s="87"/>
      <c r="J60" s="88"/>
    </row>
    <row r="61" spans="1:10" x14ac:dyDescent="0.2">
      <c r="F61" s="87"/>
      <c r="G61" s="87"/>
      <c r="H61" s="87"/>
      <c r="I61" s="87"/>
      <c r="J61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4">
    <mergeCell ref="C55:E55"/>
    <mergeCell ref="C56:E56"/>
    <mergeCell ref="C57:E57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33" t="s">
        <v>7</v>
      </c>
      <c r="B1" s="233"/>
      <c r="C1" s="234"/>
      <c r="D1" s="233"/>
      <c r="E1" s="233"/>
      <c r="F1" s="233"/>
      <c r="G1" s="233"/>
    </row>
    <row r="2" spans="1:7" ht="24.95" customHeight="1" x14ac:dyDescent="0.2">
      <c r="A2" s="50" t="s">
        <v>8</v>
      </c>
      <c r="B2" s="49"/>
      <c r="C2" s="235"/>
      <c r="D2" s="235"/>
      <c r="E2" s="235"/>
      <c r="F2" s="235"/>
      <c r="G2" s="236"/>
    </row>
    <row r="3" spans="1:7" ht="24.95" customHeight="1" x14ac:dyDescent="0.2">
      <c r="A3" s="50" t="s">
        <v>9</v>
      </c>
      <c r="B3" s="49"/>
      <c r="C3" s="235"/>
      <c r="D3" s="235"/>
      <c r="E3" s="235"/>
      <c r="F3" s="235"/>
      <c r="G3" s="236"/>
    </row>
    <row r="4" spans="1:7" ht="24.95" customHeight="1" x14ac:dyDescent="0.2">
      <c r="A4" s="50" t="s">
        <v>10</v>
      </c>
      <c r="B4" s="49"/>
      <c r="C4" s="235"/>
      <c r="D4" s="235"/>
      <c r="E4" s="235"/>
      <c r="F4" s="235"/>
      <c r="G4" s="236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workbookViewId="0">
      <pane ySplit="7" topLeftCell="A16" activePane="bottomLeft" state="frozen"/>
      <selection pane="bottomLeft" activeCell="F9" sqref="F9:F68"/>
    </sheetView>
  </sheetViews>
  <sheetFormatPr defaultRowHeight="12.75" outlineLevelRow="1" x14ac:dyDescent="0.2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7" t="s">
        <v>7</v>
      </c>
      <c r="B1" s="237"/>
      <c r="C1" s="237"/>
      <c r="D1" s="237"/>
      <c r="E1" s="237"/>
      <c r="F1" s="237"/>
      <c r="G1" s="237"/>
      <c r="AG1" t="s">
        <v>72</v>
      </c>
    </row>
    <row r="2" spans="1:60" ht="24.95" customHeight="1" x14ac:dyDescent="0.2">
      <c r="A2" s="140" t="s">
        <v>8</v>
      </c>
      <c r="B2" s="49" t="s">
        <v>43</v>
      </c>
      <c r="C2" s="238" t="s">
        <v>44</v>
      </c>
      <c r="D2" s="239"/>
      <c r="E2" s="239"/>
      <c r="F2" s="239"/>
      <c r="G2" s="240"/>
      <c r="AG2" t="s">
        <v>73</v>
      </c>
    </row>
    <row r="3" spans="1:60" ht="24.95" customHeight="1" x14ac:dyDescent="0.2">
      <c r="A3" s="140" t="s">
        <v>9</v>
      </c>
      <c r="B3" s="49" t="s">
        <v>43</v>
      </c>
      <c r="C3" s="238" t="s">
        <v>44</v>
      </c>
      <c r="D3" s="239"/>
      <c r="E3" s="239"/>
      <c r="F3" s="239"/>
      <c r="G3" s="240"/>
      <c r="AC3" s="122" t="s">
        <v>73</v>
      </c>
      <c r="AG3" t="s">
        <v>74</v>
      </c>
    </row>
    <row r="4" spans="1:60" ht="24.95" customHeight="1" x14ac:dyDescent="0.2">
      <c r="A4" s="141" t="s">
        <v>10</v>
      </c>
      <c r="B4" s="142" t="s">
        <v>43</v>
      </c>
      <c r="C4" s="241" t="s">
        <v>44</v>
      </c>
      <c r="D4" s="242"/>
      <c r="E4" s="242"/>
      <c r="F4" s="242"/>
      <c r="G4" s="243"/>
      <c r="AG4" t="s">
        <v>75</v>
      </c>
    </row>
    <row r="5" spans="1:60" x14ac:dyDescent="0.2">
      <c r="D5" s="10"/>
    </row>
    <row r="6" spans="1:60" ht="38.25" x14ac:dyDescent="0.2">
      <c r="A6" s="144" t="s">
        <v>76</v>
      </c>
      <c r="B6" s="146" t="s">
        <v>77</v>
      </c>
      <c r="C6" s="146" t="s">
        <v>78</v>
      </c>
      <c r="D6" s="145" t="s">
        <v>79</v>
      </c>
      <c r="E6" s="144" t="s">
        <v>80</v>
      </c>
      <c r="F6" s="143" t="s">
        <v>81</v>
      </c>
      <c r="G6" s="144" t="s">
        <v>31</v>
      </c>
      <c r="H6" s="147" t="s">
        <v>32</v>
      </c>
      <c r="I6" s="147" t="s">
        <v>82</v>
      </c>
      <c r="J6" s="147" t="s">
        <v>33</v>
      </c>
      <c r="K6" s="147" t="s">
        <v>83</v>
      </c>
      <c r="L6" s="147" t="s">
        <v>84</v>
      </c>
      <c r="M6" s="147" t="s">
        <v>85</v>
      </c>
      <c r="N6" s="147" t="s">
        <v>86</v>
      </c>
      <c r="O6" s="147" t="s">
        <v>87</v>
      </c>
      <c r="P6" s="147" t="s">
        <v>88</v>
      </c>
      <c r="Q6" s="147" t="s">
        <v>89</v>
      </c>
      <c r="R6" s="147" t="s">
        <v>90</v>
      </c>
      <c r="S6" s="147" t="s">
        <v>91</v>
      </c>
      <c r="T6" s="147" t="s">
        <v>92</v>
      </c>
      <c r="U6" s="147" t="s">
        <v>93</v>
      </c>
      <c r="V6" s="147" t="s">
        <v>94</v>
      </c>
      <c r="W6" s="147" t="s">
        <v>95</v>
      </c>
      <c r="X6" s="147" t="s">
        <v>96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57" t="s">
        <v>97</v>
      </c>
      <c r="B8" s="158" t="s">
        <v>56</v>
      </c>
      <c r="C8" s="175" t="s">
        <v>57</v>
      </c>
      <c r="D8" s="159"/>
      <c r="E8" s="160"/>
      <c r="F8" s="161"/>
      <c r="G8" s="162">
        <f>SUMIF(AG9:AG14,"&lt;&gt;NOR",G9:G14)</f>
        <v>0</v>
      </c>
      <c r="H8" s="156"/>
      <c r="I8" s="156">
        <f>SUM(I9:I14)</f>
        <v>3753.88</v>
      </c>
      <c r="J8" s="156"/>
      <c r="K8" s="156">
        <f>SUM(K9:K14)</f>
        <v>45667.72</v>
      </c>
      <c r="L8" s="156"/>
      <c r="M8" s="156">
        <f>SUM(M9:M14)</f>
        <v>0</v>
      </c>
      <c r="N8" s="156"/>
      <c r="O8" s="156">
        <f>SUM(O9:O14)</f>
        <v>22.740000000000002</v>
      </c>
      <c r="P8" s="156"/>
      <c r="Q8" s="156">
        <f>SUM(Q9:Q14)</f>
        <v>0</v>
      </c>
      <c r="R8" s="156"/>
      <c r="S8" s="156"/>
      <c r="T8" s="156"/>
      <c r="U8" s="156"/>
      <c r="V8" s="156">
        <f>SUM(V9:V14)</f>
        <v>59.1</v>
      </c>
      <c r="W8" s="156"/>
      <c r="X8" s="156"/>
      <c r="AG8" t="s">
        <v>98</v>
      </c>
    </row>
    <row r="9" spans="1:60" ht="22.5" outlineLevel="1" x14ac:dyDescent="0.2">
      <c r="A9" s="163">
        <v>1</v>
      </c>
      <c r="B9" s="164" t="s">
        <v>99</v>
      </c>
      <c r="C9" s="176" t="s">
        <v>100</v>
      </c>
      <c r="D9" s="165" t="s">
        <v>101</v>
      </c>
      <c r="E9" s="166">
        <v>11.6</v>
      </c>
      <c r="F9" s="167"/>
      <c r="G9" s="168">
        <f>ROUND(E9*F9,2)</f>
        <v>0</v>
      </c>
      <c r="H9" s="153">
        <v>323.61</v>
      </c>
      <c r="I9" s="153">
        <f>ROUND(E9*H9,2)</f>
        <v>3753.88</v>
      </c>
      <c r="J9" s="153">
        <v>206.39</v>
      </c>
      <c r="K9" s="153">
        <f>ROUND(E9*J9,2)</f>
        <v>2394.12</v>
      </c>
      <c r="L9" s="153">
        <v>21</v>
      </c>
      <c r="M9" s="153">
        <f>G9*(1+L9/100)</f>
        <v>0</v>
      </c>
      <c r="N9" s="153">
        <v>3.6400000000000002E-2</v>
      </c>
      <c r="O9" s="153">
        <f>ROUND(E9*N9,2)</f>
        <v>0.42</v>
      </c>
      <c r="P9" s="153">
        <v>0</v>
      </c>
      <c r="Q9" s="153">
        <f>ROUND(E9*P9,2)</f>
        <v>0</v>
      </c>
      <c r="R9" s="153"/>
      <c r="S9" s="153" t="s">
        <v>102</v>
      </c>
      <c r="T9" s="153" t="s">
        <v>102</v>
      </c>
      <c r="U9" s="153">
        <v>0.52700000000000002</v>
      </c>
      <c r="V9" s="153">
        <f>ROUND(E9*U9,2)</f>
        <v>6.11</v>
      </c>
      <c r="W9" s="153"/>
      <c r="X9" s="153" t="s">
        <v>103</v>
      </c>
      <c r="Y9" s="148"/>
      <c r="Z9" s="148"/>
      <c r="AA9" s="148"/>
      <c r="AB9" s="148"/>
      <c r="AC9" s="148"/>
      <c r="AD9" s="148"/>
      <c r="AE9" s="148"/>
      <c r="AF9" s="148"/>
      <c r="AG9" s="148" t="s">
        <v>104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51"/>
      <c r="B10" s="152"/>
      <c r="C10" s="177" t="s">
        <v>105</v>
      </c>
      <c r="D10" s="154"/>
      <c r="E10" s="155">
        <v>11.6</v>
      </c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48"/>
      <c r="Z10" s="148"/>
      <c r="AA10" s="148"/>
      <c r="AB10" s="148"/>
      <c r="AC10" s="148"/>
      <c r="AD10" s="148"/>
      <c r="AE10" s="148"/>
      <c r="AF10" s="148"/>
      <c r="AG10" s="148" t="s">
        <v>106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63">
        <v>2</v>
      </c>
      <c r="B11" s="164" t="s">
        <v>107</v>
      </c>
      <c r="C11" s="176" t="s">
        <v>108</v>
      </c>
      <c r="D11" s="165" t="s">
        <v>101</v>
      </c>
      <c r="E11" s="166">
        <v>11.6</v>
      </c>
      <c r="F11" s="167"/>
      <c r="G11" s="168">
        <f>ROUND(E11*F11,2)</f>
        <v>0</v>
      </c>
      <c r="H11" s="153">
        <v>0</v>
      </c>
      <c r="I11" s="153">
        <f>ROUND(E11*H11,2)</f>
        <v>0</v>
      </c>
      <c r="J11" s="153">
        <v>123.5</v>
      </c>
      <c r="K11" s="153">
        <f>ROUND(E11*J11,2)</f>
        <v>1432.6</v>
      </c>
      <c r="L11" s="153">
        <v>21</v>
      </c>
      <c r="M11" s="153">
        <f>G11*(1+L11/100)</f>
        <v>0</v>
      </c>
      <c r="N11" s="153">
        <v>0</v>
      </c>
      <c r="O11" s="153">
        <f>ROUND(E11*N11,2)</f>
        <v>0</v>
      </c>
      <c r="P11" s="153">
        <v>0</v>
      </c>
      <c r="Q11" s="153">
        <f>ROUND(E11*P11,2)</f>
        <v>0</v>
      </c>
      <c r="R11" s="153"/>
      <c r="S11" s="153" t="s">
        <v>102</v>
      </c>
      <c r="T11" s="153" t="s">
        <v>102</v>
      </c>
      <c r="U11" s="153">
        <v>0.32</v>
      </c>
      <c r="V11" s="153">
        <f>ROUND(E11*U11,2)</f>
        <v>3.71</v>
      </c>
      <c r="W11" s="153"/>
      <c r="X11" s="153" t="s">
        <v>103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104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51"/>
      <c r="B12" s="152"/>
      <c r="C12" s="177" t="s">
        <v>105</v>
      </c>
      <c r="D12" s="154"/>
      <c r="E12" s="155">
        <v>11.6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48"/>
      <c r="Z12" s="148"/>
      <c r="AA12" s="148"/>
      <c r="AB12" s="148"/>
      <c r="AC12" s="148"/>
      <c r="AD12" s="148"/>
      <c r="AE12" s="148"/>
      <c r="AF12" s="148"/>
      <c r="AG12" s="148" t="s">
        <v>106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63">
        <v>3</v>
      </c>
      <c r="B13" s="164" t="s">
        <v>109</v>
      </c>
      <c r="C13" s="176" t="s">
        <v>110</v>
      </c>
      <c r="D13" s="165" t="s">
        <v>101</v>
      </c>
      <c r="E13" s="166">
        <v>92.98</v>
      </c>
      <c r="F13" s="167"/>
      <c r="G13" s="168">
        <f>ROUND(E13*F13,2)</f>
        <v>0</v>
      </c>
      <c r="H13" s="153">
        <v>0</v>
      </c>
      <c r="I13" s="153">
        <f>ROUND(E13*H13,2)</f>
        <v>0</v>
      </c>
      <c r="J13" s="153">
        <v>450</v>
      </c>
      <c r="K13" s="153">
        <f>ROUND(E13*J13,2)</f>
        <v>41841</v>
      </c>
      <c r="L13" s="153">
        <v>21</v>
      </c>
      <c r="M13" s="153">
        <f>G13*(1+L13/100)</f>
        <v>0</v>
      </c>
      <c r="N13" s="153">
        <v>0.24</v>
      </c>
      <c r="O13" s="153">
        <f>ROUND(E13*N13,2)</f>
        <v>22.32</v>
      </c>
      <c r="P13" s="153">
        <v>0</v>
      </c>
      <c r="Q13" s="153">
        <f>ROUND(E13*P13,2)</f>
        <v>0</v>
      </c>
      <c r="R13" s="153"/>
      <c r="S13" s="153" t="s">
        <v>111</v>
      </c>
      <c r="T13" s="153" t="s">
        <v>112</v>
      </c>
      <c r="U13" s="153">
        <v>0.53</v>
      </c>
      <c r="V13" s="153">
        <f>ROUND(E13*U13,2)</f>
        <v>49.28</v>
      </c>
      <c r="W13" s="153"/>
      <c r="X13" s="153" t="s">
        <v>103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104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51"/>
      <c r="B14" s="152"/>
      <c r="C14" s="177" t="s">
        <v>113</v>
      </c>
      <c r="D14" s="154"/>
      <c r="E14" s="155">
        <v>92.98</v>
      </c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48"/>
      <c r="Z14" s="148"/>
      <c r="AA14" s="148"/>
      <c r="AB14" s="148"/>
      <c r="AC14" s="148"/>
      <c r="AD14" s="148"/>
      <c r="AE14" s="148"/>
      <c r="AF14" s="148"/>
      <c r="AG14" s="148" t="s">
        <v>106</v>
      </c>
      <c r="AH14" s="148">
        <v>0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x14ac:dyDescent="0.2">
      <c r="A15" s="157" t="s">
        <v>97</v>
      </c>
      <c r="B15" s="158" t="s">
        <v>58</v>
      </c>
      <c r="C15" s="175" t="s">
        <v>59</v>
      </c>
      <c r="D15" s="159"/>
      <c r="E15" s="160"/>
      <c r="F15" s="161"/>
      <c r="G15" s="162">
        <f>SUMIF(AG16:AG24,"&lt;&gt;NOR",G16:G24)</f>
        <v>0</v>
      </c>
      <c r="H15" s="156"/>
      <c r="I15" s="156">
        <f>SUM(I16:I24)</f>
        <v>31015.5</v>
      </c>
      <c r="J15" s="156"/>
      <c r="K15" s="156">
        <f>SUM(K16:K24)</f>
        <v>53983.5</v>
      </c>
      <c r="L15" s="156"/>
      <c r="M15" s="156">
        <f>SUM(M16:M24)</f>
        <v>0</v>
      </c>
      <c r="N15" s="156"/>
      <c r="O15" s="156">
        <f>SUM(O16:O24)</f>
        <v>11.54</v>
      </c>
      <c r="P15" s="156"/>
      <c r="Q15" s="156">
        <f>SUM(Q16:Q24)</f>
        <v>0</v>
      </c>
      <c r="R15" s="156"/>
      <c r="S15" s="156"/>
      <c r="T15" s="156"/>
      <c r="U15" s="156"/>
      <c r="V15" s="156">
        <f>SUM(V16:V24)</f>
        <v>153.69000000000003</v>
      </c>
      <c r="W15" s="156"/>
      <c r="X15" s="156"/>
      <c r="AG15" t="s">
        <v>98</v>
      </c>
    </row>
    <row r="16" spans="1:60" outlineLevel="1" x14ac:dyDescent="0.2">
      <c r="A16" s="163">
        <v>4</v>
      </c>
      <c r="B16" s="164" t="s">
        <v>114</v>
      </c>
      <c r="C16" s="176" t="s">
        <v>115</v>
      </c>
      <c r="D16" s="165" t="s">
        <v>101</v>
      </c>
      <c r="E16" s="166">
        <v>435</v>
      </c>
      <c r="F16" s="167"/>
      <c r="G16" s="168">
        <f>ROUND(E16*F16,2)</f>
        <v>0</v>
      </c>
      <c r="H16" s="153">
        <v>0.06</v>
      </c>
      <c r="I16" s="153">
        <f>ROUND(E16*H16,2)</f>
        <v>26.1</v>
      </c>
      <c r="J16" s="153">
        <v>59.94</v>
      </c>
      <c r="K16" s="153">
        <f>ROUND(E16*J16,2)</f>
        <v>26073.9</v>
      </c>
      <c r="L16" s="153">
        <v>21</v>
      </c>
      <c r="M16" s="153">
        <f>G16*(1+L16/100)</f>
        <v>0</v>
      </c>
      <c r="N16" s="153">
        <v>2.426E-2</v>
      </c>
      <c r="O16" s="153">
        <f>ROUND(E16*N16,2)</f>
        <v>10.55</v>
      </c>
      <c r="P16" s="153">
        <v>0</v>
      </c>
      <c r="Q16" s="153">
        <f>ROUND(E16*P16,2)</f>
        <v>0</v>
      </c>
      <c r="R16" s="153"/>
      <c r="S16" s="153" t="s">
        <v>102</v>
      </c>
      <c r="T16" s="153" t="s">
        <v>112</v>
      </c>
      <c r="U16" s="153">
        <v>0.155</v>
      </c>
      <c r="V16" s="153">
        <f>ROUND(E16*U16,2)</f>
        <v>67.430000000000007</v>
      </c>
      <c r="W16" s="153"/>
      <c r="X16" s="153" t="s">
        <v>103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104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51"/>
      <c r="B17" s="152"/>
      <c r="C17" s="177" t="s">
        <v>116</v>
      </c>
      <c r="D17" s="154"/>
      <c r="E17" s="155">
        <v>435</v>
      </c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48"/>
      <c r="Z17" s="148"/>
      <c r="AA17" s="148"/>
      <c r="AB17" s="148"/>
      <c r="AC17" s="148"/>
      <c r="AD17" s="148"/>
      <c r="AE17" s="148"/>
      <c r="AF17" s="148"/>
      <c r="AG17" s="148" t="s">
        <v>106</v>
      </c>
      <c r="AH17" s="148">
        <v>0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63">
        <v>5</v>
      </c>
      <c r="B18" s="164" t="s">
        <v>117</v>
      </c>
      <c r="C18" s="176" t="s">
        <v>118</v>
      </c>
      <c r="D18" s="165" t="s">
        <v>101</v>
      </c>
      <c r="E18" s="166">
        <v>870</v>
      </c>
      <c r="F18" s="167"/>
      <c r="G18" s="168">
        <f>ROUND(E18*F18,2)</f>
        <v>0</v>
      </c>
      <c r="H18" s="153">
        <v>29.92</v>
      </c>
      <c r="I18" s="153">
        <f>ROUND(E18*H18,2)</f>
        <v>26030.400000000001</v>
      </c>
      <c r="J18" s="153">
        <v>2.08</v>
      </c>
      <c r="K18" s="153">
        <f>ROUND(E18*J18,2)</f>
        <v>1809.6</v>
      </c>
      <c r="L18" s="153">
        <v>21</v>
      </c>
      <c r="M18" s="153">
        <f>G18*(1+L18/100)</f>
        <v>0</v>
      </c>
      <c r="N18" s="153">
        <v>1.09E-3</v>
      </c>
      <c r="O18" s="153">
        <f>ROUND(E18*N18,2)</f>
        <v>0.95</v>
      </c>
      <c r="P18" s="153">
        <v>0</v>
      </c>
      <c r="Q18" s="153">
        <f>ROUND(E18*P18,2)</f>
        <v>0</v>
      </c>
      <c r="R18" s="153"/>
      <c r="S18" s="153" t="s">
        <v>102</v>
      </c>
      <c r="T18" s="153" t="s">
        <v>112</v>
      </c>
      <c r="U18" s="153">
        <v>7.0000000000000001E-3</v>
      </c>
      <c r="V18" s="153">
        <f>ROUND(E18*U18,2)</f>
        <v>6.09</v>
      </c>
      <c r="W18" s="153"/>
      <c r="X18" s="153" t="s">
        <v>103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104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51"/>
      <c r="B19" s="152"/>
      <c r="C19" s="177" t="s">
        <v>119</v>
      </c>
      <c r="D19" s="154"/>
      <c r="E19" s="155">
        <v>870</v>
      </c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48"/>
      <c r="Z19" s="148"/>
      <c r="AA19" s="148"/>
      <c r="AB19" s="148"/>
      <c r="AC19" s="148"/>
      <c r="AD19" s="148"/>
      <c r="AE19" s="148"/>
      <c r="AF19" s="148"/>
      <c r="AG19" s="148" t="s">
        <v>106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69">
        <v>6</v>
      </c>
      <c r="B20" s="170" t="s">
        <v>120</v>
      </c>
      <c r="C20" s="178" t="s">
        <v>121</v>
      </c>
      <c r="D20" s="171" t="s">
        <v>101</v>
      </c>
      <c r="E20" s="172">
        <v>435</v>
      </c>
      <c r="F20" s="173"/>
      <c r="G20" s="174">
        <f>ROUND(E20*F20,2)</f>
        <v>0</v>
      </c>
      <c r="H20" s="153">
        <v>0</v>
      </c>
      <c r="I20" s="153">
        <f>ROUND(E20*H20,2)</f>
        <v>0</v>
      </c>
      <c r="J20" s="153">
        <v>44</v>
      </c>
      <c r="K20" s="153">
        <f>ROUND(E20*J20,2)</f>
        <v>19140</v>
      </c>
      <c r="L20" s="153">
        <v>21</v>
      </c>
      <c r="M20" s="153">
        <f>G20*(1+L20/100)</f>
        <v>0</v>
      </c>
      <c r="N20" s="153">
        <v>0</v>
      </c>
      <c r="O20" s="153">
        <f>ROUND(E20*N20,2)</f>
        <v>0</v>
      </c>
      <c r="P20" s="153">
        <v>0</v>
      </c>
      <c r="Q20" s="153">
        <f>ROUND(E20*P20,2)</f>
        <v>0</v>
      </c>
      <c r="R20" s="153"/>
      <c r="S20" s="153" t="s">
        <v>102</v>
      </c>
      <c r="T20" s="153" t="s">
        <v>112</v>
      </c>
      <c r="U20" s="153">
        <v>0.13600000000000001</v>
      </c>
      <c r="V20" s="153">
        <f>ROUND(E20*U20,2)</f>
        <v>59.16</v>
      </c>
      <c r="W20" s="153"/>
      <c r="X20" s="153" t="s">
        <v>103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104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69">
        <v>7</v>
      </c>
      <c r="B21" s="170" t="s">
        <v>122</v>
      </c>
      <c r="C21" s="178" t="s">
        <v>123</v>
      </c>
      <c r="D21" s="171" t="s">
        <v>101</v>
      </c>
      <c r="E21" s="172">
        <v>435</v>
      </c>
      <c r="F21" s="173"/>
      <c r="G21" s="174">
        <f>ROUND(E21*F21,2)</f>
        <v>0</v>
      </c>
      <c r="H21" s="153">
        <v>0</v>
      </c>
      <c r="I21" s="153">
        <f>ROUND(E21*H21,2)</f>
        <v>0</v>
      </c>
      <c r="J21" s="153">
        <v>10</v>
      </c>
      <c r="K21" s="153">
        <f>ROUND(E21*J21,2)</f>
        <v>4350</v>
      </c>
      <c r="L21" s="153">
        <v>21</v>
      </c>
      <c r="M21" s="153">
        <f>G21*(1+L21/100)</f>
        <v>0</v>
      </c>
      <c r="N21" s="153">
        <v>0</v>
      </c>
      <c r="O21" s="153">
        <f>ROUND(E21*N21,2)</f>
        <v>0</v>
      </c>
      <c r="P21" s="153">
        <v>0</v>
      </c>
      <c r="Q21" s="153">
        <f>ROUND(E21*P21,2)</f>
        <v>0</v>
      </c>
      <c r="R21" s="153"/>
      <c r="S21" s="153" t="s">
        <v>102</v>
      </c>
      <c r="T21" s="153" t="s">
        <v>112</v>
      </c>
      <c r="U21" s="153">
        <v>3.0300000000000001E-2</v>
      </c>
      <c r="V21" s="153">
        <f>ROUND(E21*U21,2)</f>
        <v>13.18</v>
      </c>
      <c r="W21" s="153"/>
      <c r="X21" s="153" t="s">
        <v>103</v>
      </c>
      <c r="Y21" s="148"/>
      <c r="Z21" s="148"/>
      <c r="AA21" s="148"/>
      <c r="AB21" s="148"/>
      <c r="AC21" s="148"/>
      <c r="AD21" s="148"/>
      <c r="AE21" s="148"/>
      <c r="AF21" s="148"/>
      <c r="AG21" s="148" t="s">
        <v>104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63">
        <v>8</v>
      </c>
      <c r="B22" s="164" t="s">
        <v>124</v>
      </c>
      <c r="C22" s="176" t="s">
        <v>125</v>
      </c>
      <c r="D22" s="165" t="s">
        <v>101</v>
      </c>
      <c r="E22" s="166">
        <v>870</v>
      </c>
      <c r="F22" s="167"/>
      <c r="G22" s="168">
        <f>ROUND(E22*F22,2)</f>
        <v>0</v>
      </c>
      <c r="H22" s="153">
        <v>5.7</v>
      </c>
      <c r="I22" s="153">
        <f>ROUND(E22*H22,2)</f>
        <v>4959</v>
      </c>
      <c r="J22" s="153">
        <v>0</v>
      </c>
      <c r="K22" s="153">
        <f>ROUND(E22*J22,2)</f>
        <v>0</v>
      </c>
      <c r="L22" s="153">
        <v>21</v>
      </c>
      <c r="M22" s="153">
        <f>G22*(1+L22/100)</f>
        <v>0</v>
      </c>
      <c r="N22" s="153">
        <v>5.0000000000000002E-5</v>
      </c>
      <c r="O22" s="153">
        <f>ROUND(E22*N22,2)</f>
        <v>0.04</v>
      </c>
      <c r="P22" s="153">
        <v>0</v>
      </c>
      <c r="Q22" s="153">
        <f>ROUND(E22*P22,2)</f>
        <v>0</v>
      </c>
      <c r="R22" s="153"/>
      <c r="S22" s="153" t="s">
        <v>102</v>
      </c>
      <c r="T22" s="153" t="s">
        <v>112</v>
      </c>
      <c r="U22" s="153">
        <v>0</v>
      </c>
      <c r="V22" s="153">
        <f>ROUND(E22*U22,2)</f>
        <v>0</v>
      </c>
      <c r="W22" s="153"/>
      <c r="X22" s="153" t="s">
        <v>103</v>
      </c>
      <c r="Y22" s="148"/>
      <c r="Z22" s="148"/>
      <c r="AA22" s="148"/>
      <c r="AB22" s="148"/>
      <c r="AC22" s="148"/>
      <c r="AD22" s="148"/>
      <c r="AE22" s="148"/>
      <c r="AF22" s="148"/>
      <c r="AG22" s="148" t="s">
        <v>104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">
      <c r="A23" s="151"/>
      <c r="B23" s="152"/>
      <c r="C23" s="177" t="s">
        <v>119</v>
      </c>
      <c r="D23" s="154"/>
      <c r="E23" s="155">
        <v>870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48"/>
      <c r="Z23" s="148"/>
      <c r="AA23" s="148"/>
      <c r="AB23" s="148"/>
      <c r="AC23" s="148"/>
      <c r="AD23" s="148"/>
      <c r="AE23" s="148"/>
      <c r="AF23" s="148"/>
      <c r="AG23" s="148" t="s">
        <v>106</v>
      </c>
      <c r="AH23" s="148">
        <v>0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69">
        <v>9</v>
      </c>
      <c r="B24" s="170" t="s">
        <v>126</v>
      </c>
      <c r="C24" s="178" t="s">
        <v>127</v>
      </c>
      <c r="D24" s="171" t="s">
        <v>101</v>
      </c>
      <c r="E24" s="172">
        <v>435</v>
      </c>
      <c r="F24" s="173"/>
      <c r="G24" s="174">
        <f>ROUND(E24*F24,2)</f>
        <v>0</v>
      </c>
      <c r="H24" s="153">
        <v>0</v>
      </c>
      <c r="I24" s="153">
        <f>ROUND(E24*H24,2)</f>
        <v>0</v>
      </c>
      <c r="J24" s="153">
        <v>6</v>
      </c>
      <c r="K24" s="153">
        <f>ROUND(E24*J24,2)</f>
        <v>2610</v>
      </c>
      <c r="L24" s="153">
        <v>21</v>
      </c>
      <c r="M24" s="153">
        <f>G24*(1+L24/100)</f>
        <v>0</v>
      </c>
      <c r="N24" s="153">
        <v>0</v>
      </c>
      <c r="O24" s="153">
        <f>ROUND(E24*N24,2)</f>
        <v>0</v>
      </c>
      <c r="P24" s="153">
        <v>0</v>
      </c>
      <c r="Q24" s="153">
        <f>ROUND(E24*P24,2)</f>
        <v>0</v>
      </c>
      <c r="R24" s="153"/>
      <c r="S24" s="153" t="s">
        <v>102</v>
      </c>
      <c r="T24" s="153" t="s">
        <v>112</v>
      </c>
      <c r="U24" s="153">
        <v>1.7999999999999999E-2</v>
      </c>
      <c r="V24" s="153">
        <f>ROUND(E24*U24,2)</f>
        <v>7.83</v>
      </c>
      <c r="W24" s="153"/>
      <c r="X24" s="153" t="s">
        <v>103</v>
      </c>
      <c r="Y24" s="148"/>
      <c r="Z24" s="148"/>
      <c r="AA24" s="148"/>
      <c r="AB24" s="148"/>
      <c r="AC24" s="148"/>
      <c r="AD24" s="148"/>
      <c r="AE24" s="148"/>
      <c r="AF24" s="148"/>
      <c r="AG24" s="148" t="s">
        <v>104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x14ac:dyDescent="0.2">
      <c r="A25" s="157" t="s">
        <v>97</v>
      </c>
      <c r="B25" s="158" t="s">
        <v>60</v>
      </c>
      <c r="C25" s="175" t="s">
        <v>61</v>
      </c>
      <c r="D25" s="159"/>
      <c r="E25" s="160"/>
      <c r="F25" s="161"/>
      <c r="G25" s="162">
        <f>SUMIF(AG26:AG35,"&lt;&gt;NOR",G26:G35)</f>
        <v>0</v>
      </c>
      <c r="H25" s="156"/>
      <c r="I25" s="156">
        <f>SUM(I26:I35)</f>
        <v>71.180000000000007</v>
      </c>
      <c r="J25" s="156"/>
      <c r="K25" s="156">
        <f>SUM(K26:K35)</f>
        <v>55216.35</v>
      </c>
      <c r="L25" s="156"/>
      <c r="M25" s="156">
        <f>SUM(M26:M35)</f>
        <v>0</v>
      </c>
      <c r="N25" s="156"/>
      <c r="O25" s="156">
        <f>SUM(O26:O35)</f>
        <v>0</v>
      </c>
      <c r="P25" s="156"/>
      <c r="Q25" s="156">
        <f>SUM(Q26:Q35)</f>
        <v>21.84</v>
      </c>
      <c r="R25" s="156"/>
      <c r="S25" s="156"/>
      <c r="T25" s="156"/>
      <c r="U25" s="156"/>
      <c r="V25" s="156">
        <f>SUM(V26:V35)</f>
        <v>156.70999999999998</v>
      </c>
      <c r="W25" s="156"/>
      <c r="X25" s="156"/>
      <c r="AG25" t="s">
        <v>98</v>
      </c>
    </row>
    <row r="26" spans="1:60" ht="22.5" outlineLevel="1" x14ac:dyDescent="0.2">
      <c r="A26" s="163">
        <v>10</v>
      </c>
      <c r="B26" s="164" t="s">
        <v>128</v>
      </c>
      <c r="C26" s="176" t="s">
        <v>129</v>
      </c>
      <c r="D26" s="165" t="s">
        <v>101</v>
      </c>
      <c r="E26" s="166">
        <v>92.98</v>
      </c>
      <c r="F26" s="167"/>
      <c r="G26" s="168">
        <f>ROUND(E26*F26,2)</f>
        <v>0</v>
      </c>
      <c r="H26" s="153">
        <v>0</v>
      </c>
      <c r="I26" s="153">
        <f>ROUND(E26*H26,2)</f>
        <v>0</v>
      </c>
      <c r="J26" s="153">
        <v>75.099999999999994</v>
      </c>
      <c r="K26" s="153">
        <f>ROUND(E26*J26,2)</f>
        <v>6982.8</v>
      </c>
      <c r="L26" s="153">
        <v>21</v>
      </c>
      <c r="M26" s="153">
        <f>G26*(1+L26/100)</f>
        <v>0</v>
      </c>
      <c r="N26" s="153">
        <v>0</v>
      </c>
      <c r="O26" s="153">
        <f>ROUND(E26*N26,2)</f>
        <v>0</v>
      </c>
      <c r="P26" s="153">
        <v>7.0000000000000007E-2</v>
      </c>
      <c r="Q26" s="153">
        <f>ROUND(E26*P26,2)</f>
        <v>6.51</v>
      </c>
      <c r="R26" s="153"/>
      <c r="S26" s="153" t="s">
        <v>102</v>
      </c>
      <c r="T26" s="153" t="s">
        <v>102</v>
      </c>
      <c r="U26" s="153">
        <v>0.15</v>
      </c>
      <c r="V26" s="153">
        <f>ROUND(E26*U26,2)</f>
        <v>13.95</v>
      </c>
      <c r="W26" s="153"/>
      <c r="X26" s="153" t="s">
        <v>103</v>
      </c>
      <c r="Y26" s="148"/>
      <c r="Z26" s="148"/>
      <c r="AA26" s="148"/>
      <c r="AB26" s="148"/>
      <c r="AC26" s="148"/>
      <c r="AD26" s="148"/>
      <c r="AE26" s="148"/>
      <c r="AF26" s="148"/>
      <c r="AG26" s="148" t="s">
        <v>130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51"/>
      <c r="B27" s="152"/>
      <c r="C27" s="177" t="s">
        <v>113</v>
      </c>
      <c r="D27" s="154"/>
      <c r="E27" s="155">
        <v>92.98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48"/>
      <c r="Z27" s="148"/>
      <c r="AA27" s="148"/>
      <c r="AB27" s="148"/>
      <c r="AC27" s="148"/>
      <c r="AD27" s="148"/>
      <c r="AE27" s="148"/>
      <c r="AF27" s="148"/>
      <c r="AG27" s="148" t="s">
        <v>106</v>
      </c>
      <c r="AH27" s="148">
        <v>0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63">
        <v>11</v>
      </c>
      <c r="B28" s="164" t="s">
        <v>131</v>
      </c>
      <c r="C28" s="176" t="s">
        <v>132</v>
      </c>
      <c r="D28" s="165" t="s">
        <v>133</v>
      </c>
      <c r="E28" s="166">
        <v>137.80000000000001</v>
      </c>
      <c r="F28" s="167"/>
      <c r="G28" s="168">
        <f>ROUND(E28*F28,2)</f>
        <v>0</v>
      </c>
      <c r="H28" s="153">
        <v>0</v>
      </c>
      <c r="I28" s="153">
        <f>ROUND(E28*H28,2)</f>
        <v>0</v>
      </c>
      <c r="J28" s="153">
        <v>97</v>
      </c>
      <c r="K28" s="153">
        <f>ROUND(E28*J28,2)</f>
        <v>13366.6</v>
      </c>
      <c r="L28" s="153">
        <v>21</v>
      </c>
      <c r="M28" s="153">
        <f>G28*(1+L28/100)</f>
        <v>0</v>
      </c>
      <c r="N28" s="153">
        <v>0</v>
      </c>
      <c r="O28" s="153">
        <f>ROUND(E28*N28,2)</f>
        <v>0</v>
      </c>
      <c r="P28" s="153">
        <v>3.6999999999999998E-2</v>
      </c>
      <c r="Q28" s="153">
        <f>ROUND(E28*P28,2)</f>
        <v>5.0999999999999996</v>
      </c>
      <c r="R28" s="153"/>
      <c r="S28" s="153" t="s">
        <v>102</v>
      </c>
      <c r="T28" s="153" t="s">
        <v>112</v>
      </c>
      <c r="U28" s="153">
        <v>0.55000000000000004</v>
      </c>
      <c r="V28" s="153">
        <f>ROUND(E28*U28,2)</f>
        <v>75.790000000000006</v>
      </c>
      <c r="W28" s="153"/>
      <c r="X28" s="153" t="s">
        <v>103</v>
      </c>
      <c r="Y28" s="148"/>
      <c r="Z28" s="148"/>
      <c r="AA28" s="148"/>
      <c r="AB28" s="148"/>
      <c r="AC28" s="148"/>
      <c r="AD28" s="148"/>
      <c r="AE28" s="148"/>
      <c r="AF28" s="148"/>
      <c r="AG28" s="148" t="s">
        <v>104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">
      <c r="A29" s="151"/>
      <c r="B29" s="152"/>
      <c r="C29" s="177" t="s">
        <v>134</v>
      </c>
      <c r="D29" s="154"/>
      <c r="E29" s="155">
        <v>137.80000000000001</v>
      </c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48"/>
      <c r="Z29" s="148"/>
      <c r="AA29" s="148"/>
      <c r="AB29" s="148"/>
      <c r="AC29" s="148"/>
      <c r="AD29" s="148"/>
      <c r="AE29" s="148"/>
      <c r="AF29" s="148"/>
      <c r="AG29" s="148" t="s">
        <v>106</v>
      </c>
      <c r="AH29" s="148">
        <v>0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63">
        <v>12</v>
      </c>
      <c r="B30" s="164" t="s">
        <v>135</v>
      </c>
      <c r="C30" s="176" t="s">
        <v>136</v>
      </c>
      <c r="D30" s="165" t="s">
        <v>137</v>
      </c>
      <c r="E30" s="166">
        <v>4.649</v>
      </c>
      <c r="F30" s="167"/>
      <c r="G30" s="168">
        <f>ROUND(E30*F30,2)</f>
        <v>0</v>
      </c>
      <c r="H30" s="153">
        <v>0</v>
      </c>
      <c r="I30" s="153">
        <f>ROUND(E30*H30,2)</f>
        <v>0</v>
      </c>
      <c r="J30" s="153">
        <v>2795</v>
      </c>
      <c r="K30" s="153">
        <f>ROUND(E30*J30,2)</f>
        <v>12993.96</v>
      </c>
      <c r="L30" s="153">
        <v>21</v>
      </c>
      <c r="M30" s="153">
        <f>G30*(1+L30/100)</f>
        <v>0</v>
      </c>
      <c r="N30" s="153">
        <v>0</v>
      </c>
      <c r="O30" s="153">
        <f>ROUND(E30*N30,2)</f>
        <v>0</v>
      </c>
      <c r="P30" s="153">
        <v>2.2000000000000002</v>
      </c>
      <c r="Q30" s="153">
        <f>ROUND(E30*P30,2)</f>
        <v>10.23</v>
      </c>
      <c r="R30" s="153"/>
      <c r="S30" s="153" t="s">
        <v>102</v>
      </c>
      <c r="T30" s="153" t="s">
        <v>102</v>
      </c>
      <c r="U30" s="153">
        <v>7.2</v>
      </c>
      <c r="V30" s="153">
        <f>ROUND(E30*U30,2)</f>
        <v>33.47</v>
      </c>
      <c r="W30" s="153"/>
      <c r="X30" s="153" t="s">
        <v>103</v>
      </c>
      <c r="Y30" s="148"/>
      <c r="Z30" s="148"/>
      <c r="AA30" s="148"/>
      <c r="AB30" s="148"/>
      <c r="AC30" s="148"/>
      <c r="AD30" s="148"/>
      <c r="AE30" s="148"/>
      <c r="AF30" s="148"/>
      <c r="AG30" s="148" t="s">
        <v>130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51"/>
      <c r="B31" s="152"/>
      <c r="C31" s="177" t="s">
        <v>138</v>
      </c>
      <c r="D31" s="154"/>
      <c r="E31" s="155">
        <v>4.649</v>
      </c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48"/>
      <c r="Z31" s="148"/>
      <c r="AA31" s="148"/>
      <c r="AB31" s="148"/>
      <c r="AC31" s="148"/>
      <c r="AD31" s="148"/>
      <c r="AE31" s="148"/>
      <c r="AF31" s="148"/>
      <c r="AG31" s="148" t="s">
        <v>106</v>
      </c>
      <c r="AH31" s="148">
        <v>0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69">
        <v>13</v>
      </c>
      <c r="B32" s="170" t="s">
        <v>139</v>
      </c>
      <c r="C32" s="178" t="s">
        <v>140</v>
      </c>
      <c r="D32" s="171" t="s">
        <v>141</v>
      </c>
      <c r="E32" s="172">
        <v>21.835000000000001</v>
      </c>
      <c r="F32" s="173"/>
      <c r="G32" s="174">
        <f>ROUND(E32*F32,2)</f>
        <v>0</v>
      </c>
      <c r="H32" s="153">
        <v>0</v>
      </c>
      <c r="I32" s="153">
        <f>ROUND(E32*H32,2)</f>
        <v>0</v>
      </c>
      <c r="J32" s="153">
        <v>178.5</v>
      </c>
      <c r="K32" s="153">
        <f>ROUND(E32*J32,2)</f>
        <v>3897.55</v>
      </c>
      <c r="L32" s="153">
        <v>21</v>
      </c>
      <c r="M32" s="153">
        <f>G32*(1+L32/100)</f>
        <v>0</v>
      </c>
      <c r="N32" s="153">
        <v>0</v>
      </c>
      <c r="O32" s="153">
        <f>ROUND(E32*N32,2)</f>
        <v>0</v>
      </c>
      <c r="P32" s="153">
        <v>0</v>
      </c>
      <c r="Q32" s="153">
        <f>ROUND(E32*P32,2)</f>
        <v>0</v>
      </c>
      <c r="R32" s="153"/>
      <c r="S32" s="153" t="s">
        <v>102</v>
      </c>
      <c r="T32" s="153" t="s">
        <v>102</v>
      </c>
      <c r="U32" s="153">
        <v>0.55000000000000004</v>
      </c>
      <c r="V32" s="153">
        <f>ROUND(E32*U32,2)</f>
        <v>12.01</v>
      </c>
      <c r="W32" s="153"/>
      <c r="X32" s="153" t="s">
        <v>142</v>
      </c>
      <c r="Y32" s="148"/>
      <c r="Z32" s="148"/>
      <c r="AA32" s="148"/>
      <c r="AB32" s="148"/>
      <c r="AC32" s="148"/>
      <c r="AD32" s="148"/>
      <c r="AE32" s="148"/>
      <c r="AF32" s="148"/>
      <c r="AG32" s="148" t="s">
        <v>143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">
      <c r="A33" s="169">
        <v>14</v>
      </c>
      <c r="B33" s="170" t="s">
        <v>144</v>
      </c>
      <c r="C33" s="178" t="s">
        <v>145</v>
      </c>
      <c r="D33" s="171" t="s">
        <v>141</v>
      </c>
      <c r="E33" s="172">
        <v>21.835000000000001</v>
      </c>
      <c r="F33" s="173"/>
      <c r="G33" s="174">
        <f>ROUND(E33*F33,2)</f>
        <v>0</v>
      </c>
      <c r="H33" s="153">
        <v>0</v>
      </c>
      <c r="I33" s="153">
        <f>ROUND(E33*H33,2)</f>
        <v>0</v>
      </c>
      <c r="J33" s="153">
        <v>305.5</v>
      </c>
      <c r="K33" s="153">
        <f>ROUND(E33*J33,2)</f>
        <v>6670.59</v>
      </c>
      <c r="L33" s="153">
        <v>21</v>
      </c>
      <c r="M33" s="153">
        <f>G33*(1+L33/100)</f>
        <v>0</v>
      </c>
      <c r="N33" s="153">
        <v>0</v>
      </c>
      <c r="O33" s="153">
        <f>ROUND(E33*N33,2)</f>
        <v>0</v>
      </c>
      <c r="P33" s="153">
        <v>0</v>
      </c>
      <c r="Q33" s="153">
        <f>ROUND(E33*P33,2)</f>
        <v>0</v>
      </c>
      <c r="R33" s="153"/>
      <c r="S33" s="153" t="s">
        <v>102</v>
      </c>
      <c r="T33" s="153" t="s">
        <v>102</v>
      </c>
      <c r="U33" s="153">
        <v>0.94199999999999995</v>
      </c>
      <c r="V33" s="153">
        <f>ROUND(E33*U33,2)</f>
        <v>20.57</v>
      </c>
      <c r="W33" s="153"/>
      <c r="X33" s="153" t="s">
        <v>142</v>
      </c>
      <c r="Y33" s="148"/>
      <c r="Z33" s="148"/>
      <c r="AA33" s="148"/>
      <c r="AB33" s="148"/>
      <c r="AC33" s="148"/>
      <c r="AD33" s="148"/>
      <c r="AE33" s="148"/>
      <c r="AF33" s="148"/>
      <c r="AG33" s="148" t="s">
        <v>143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">
      <c r="A34" s="169">
        <v>15</v>
      </c>
      <c r="B34" s="170" t="s">
        <v>146</v>
      </c>
      <c r="C34" s="178" t="s">
        <v>147</v>
      </c>
      <c r="D34" s="171" t="s">
        <v>141</v>
      </c>
      <c r="E34" s="172">
        <v>21.835000000000001</v>
      </c>
      <c r="F34" s="173"/>
      <c r="G34" s="174">
        <f>ROUND(E34*F34,2)</f>
        <v>0</v>
      </c>
      <c r="H34" s="153">
        <v>3.26</v>
      </c>
      <c r="I34" s="153">
        <f>ROUND(E34*H34,2)</f>
        <v>71.180000000000007</v>
      </c>
      <c r="J34" s="153">
        <v>217.74</v>
      </c>
      <c r="K34" s="153">
        <f>ROUND(E34*J34,2)</f>
        <v>4754.3500000000004</v>
      </c>
      <c r="L34" s="153">
        <v>21</v>
      </c>
      <c r="M34" s="153">
        <f>G34*(1+L34/100)</f>
        <v>0</v>
      </c>
      <c r="N34" s="153">
        <v>0</v>
      </c>
      <c r="O34" s="153">
        <f>ROUND(E34*N34,2)</f>
        <v>0</v>
      </c>
      <c r="P34" s="153">
        <v>0</v>
      </c>
      <c r="Q34" s="153">
        <f>ROUND(E34*P34,2)</f>
        <v>0</v>
      </c>
      <c r="R34" s="153"/>
      <c r="S34" s="153" t="s">
        <v>102</v>
      </c>
      <c r="T34" s="153" t="s">
        <v>102</v>
      </c>
      <c r="U34" s="153">
        <v>4.2000000000000003E-2</v>
      </c>
      <c r="V34" s="153">
        <f>ROUND(E34*U34,2)</f>
        <v>0.92</v>
      </c>
      <c r="W34" s="153"/>
      <c r="X34" s="153" t="s">
        <v>142</v>
      </c>
      <c r="Y34" s="148"/>
      <c r="Z34" s="148"/>
      <c r="AA34" s="148"/>
      <c r="AB34" s="148"/>
      <c r="AC34" s="148"/>
      <c r="AD34" s="148"/>
      <c r="AE34" s="148"/>
      <c r="AF34" s="148"/>
      <c r="AG34" s="148" t="s">
        <v>143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">
      <c r="A35" s="169">
        <v>16</v>
      </c>
      <c r="B35" s="170" t="s">
        <v>148</v>
      </c>
      <c r="C35" s="178" t="s">
        <v>149</v>
      </c>
      <c r="D35" s="171" t="s">
        <v>141</v>
      </c>
      <c r="E35" s="172">
        <v>21.835000000000001</v>
      </c>
      <c r="F35" s="173"/>
      <c r="G35" s="174">
        <f>ROUND(E35*F35,2)</f>
        <v>0</v>
      </c>
      <c r="H35" s="153">
        <v>0</v>
      </c>
      <c r="I35" s="153">
        <f>ROUND(E35*H35,2)</f>
        <v>0</v>
      </c>
      <c r="J35" s="153">
        <v>300</v>
      </c>
      <c r="K35" s="153">
        <f>ROUND(E35*J35,2)</f>
        <v>6550.5</v>
      </c>
      <c r="L35" s="153">
        <v>21</v>
      </c>
      <c r="M35" s="153">
        <f>G35*(1+L35/100)</f>
        <v>0</v>
      </c>
      <c r="N35" s="153">
        <v>0</v>
      </c>
      <c r="O35" s="153">
        <f>ROUND(E35*N35,2)</f>
        <v>0</v>
      </c>
      <c r="P35" s="153">
        <v>0</v>
      </c>
      <c r="Q35" s="153">
        <f>ROUND(E35*P35,2)</f>
        <v>0</v>
      </c>
      <c r="R35" s="153"/>
      <c r="S35" s="153" t="s">
        <v>102</v>
      </c>
      <c r="T35" s="153" t="s">
        <v>102</v>
      </c>
      <c r="U35" s="153">
        <v>0</v>
      </c>
      <c r="V35" s="153">
        <f>ROUND(E35*U35,2)</f>
        <v>0</v>
      </c>
      <c r="W35" s="153"/>
      <c r="X35" s="153" t="s">
        <v>142</v>
      </c>
      <c r="Y35" s="148"/>
      <c r="Z35" s="148"/>
      <c r="AA35" s="148"/>
      <c r="AB35" s="148"/>
      <c r="AC35" s="148"/>
      <c r="AD35" s="148"/>
      <c r="AE35" s="148"/>
      <c r="AF35" s="148"/>
      <c r="AG35" s="148" t="s">
        <v>143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x14ac:dyDescent="0.2">
      <c r="A36" s="157" t="s">
        <v>97</v>
      </c>
      <c r="B36" s="158" t="s">
        <v>62</v>
      </c>
      <c r="C36" s="175" t="s">
        <v>63</v>
      </c>
      <c r="D36" s="159"/>
      <c r="E36" s="160"/>
      <c r="F36" s="161"/>
      <c r="G36" s="162">
        <f>SUMIF(AG37:AG37,"&lt;&gt;NOR",G37:G37)</f>
        <v>0</v>
      </c>
      <c r="H36" s="156"/>
      <c r="I36" s="156">
        <f>SUM(I37:I37)</f>
        <v>0</v>
      </c>
      <c r="J36" s="156"/>
      <c r="K36" s="156">
        <f>SUM(K37:K37)</f>
        <v>13198.7</v>
      </c>
      <c r="L36" s="156"/>
      <c r="M36" s="156">
        <f>SUM(M37:M37)</f>
        <v>0</v>
      </c>
      <c r="N36" s="156"/>
      <c r="O36" s="156">
        <f>SUM(O37:O37)</f>
        <v>0</v>
      </c>
      <c r="P36" s="156"/>
      <c r="Q36" s="156">
        <f>SUM(Q37:Q37)</f>
        <v>0</v>
      </c>
      <c r="R36" s="156"/>
      <c r="S36" s="156"/>
      <c r="T36" s="156"/>
      <c r="U36" s="156"/>
      <c r="V36" s="156">
        <f>SUM(V37:V37)</f>
        <v>64.86</v>
      </c>
      <c r="W36" s="156"/>
      <c r="X36" s="156"/>
      <c r="AG36" t="s">
        <v>98</v>
      </c>
    </row>
    <row r="37" spans="1:60" outlineLevel="1" x14ac:dyDescent="0.2">
      <c r="A37" s="169">
        <v>17</v>
      </c>
      <c r="B37" s="170" t="s">
        <v>150</v>
      </c>
      <c r="C37" s="178" t="s">
        <v>151</v>
      </c>
      <c r="D37" s="171" t="s">
        <v>141</v>
      </c>
      <c r="E37" s="172">
        <v>34.282339999999998</v>
      </c>
      <c r="F37" s="173"/>
      <c r="G37" s="174">
        <f>ROUND(E37*F37,2)</f>
        <v>0</v>
      </c>
      <c r="H37" s="153">
        <v>0</v>
      </c>
      <c r="I37" s="153">
        <f>ROUND(E37*H37,2)</f>
        <v>0</v>
      </c>
      <c r="J37" s="153">
        <v>385</v>
      </c>
      <c r="K37" s="153">
        <f>ROUND(E37*J37,2)</f>
        <v>13198.7</v>
      </c>
      <c r="L37" s="153">
        <v>21</v>
      </c>
      <c r="M37" s="153">
        <f>G37*(1+L37/100)</f>
        <v>0</v>
      </c>
      <c r="N37" s="153">
        <v>0</v>
      </c>
      <c r="O37" s="153">
        <f>ROUND(E37*N37,2)</f>
        <v>0</v>
      </c>
      <c r="P37" s="153">
        <v>0</v>
      </c>
      <c r="Q37" s="153">
        <f>ROUND(E37*P37,2)</f>
        <v>0</v>
      </c>
      <c r="R37" s="153"/>
      <c r="S37" s="153" t="s">
        <v>102</v>
      </c>
      <c r="T37" s="153" t="s">
        <v>112</v>
      </c>
      <c r="U37" s="153">
        <v>1.8919999999999999</v>
      </c>
      <c r="V37" s="153">
        <f>ROUND(E37*U37,2)</f>
        <v>64.86</v>
      </c>
      <c r="W37" s="153"/>
      <c r="X37" s="153" t="s">
        <v>152</v>
      </c>
      <c r="Y37" s="148"/>
      <c r="Z37" s="148"/>
      <c r="AA37" s="148"/>
      <c r="AB37" s="148"/>
      <c r="AC37" s="148"/>
      <c r="AD37" s="148"/>
      <c r="AE37" s="148"/>
      <c r="AF37" s="148"/>
      <c r="AG37" s="148" t="s">
        <v>153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x14ac:dyDescent="0.2">
      <c r="A38" s="157" t="s">
        <v>97</v>
      </c>
      <c r="B38" s="158" t="s">
        <v>64</v>
      </c>
      <c r="C38" s="175" t="s">
        <v>65</v>
      </c>
      <c r="D38" s="159"/>
      <c r="E38" s="160"/>
      <c r="F38" s="161"/>
      <c r="G38" s="162">
        <f>SUMIF(AG39:AG40,"&lt;&gt;NOR",G39:G40)</f>
        <v>0</v>
      </c>
      <c r="H38" s="156"/>
      <c r="I38" s="156">
        <f>SUM(I39:I40)</f>
        <v>0</v>
      </c>
      <c r="J38" s="156"/>
      <c r="K38" s="156">
        <f>SUM(K39:K40)</f>
        <v>182240.8</v>
      </c>
      <c r="L38" s="156"/>
      <c r="M38" s="156">
        <f>SUM(M39:M40)</f>
        <v>0</v>
      </c>
      <c r="N38" s="156"/>
      <c r="O38" s="156">
        <f>SUM(O39:O40)</f>
        <v>0</v>
      </c>
      <c r="P38" s="156"/>
      <c r="Q38" s="156">
        <f>SUM(Q39:Q40)</f>
        <v>0</v>
      </c>
      <c r="R38" s="156"/>
      <c r="S38" s="156"/>
      <c r="T38" s="156"/>
      <c r="U38" s="156"/>
      <c r="V38" s="156">
        <f>SUM(V39:V40)</f>
        <v>0</v>
      </c>
      <c r="W38" s="156"/>
      <c r="X38" s="156"/>
      <c r="AG38" t="s">
        <v>98</v>
      </c>
    </row>
    <row r="39" spans="1:60" ht="22.5" outlineLevel="1" x14ac:dyDescent="0.2">
      <c r="A39" s="163">
        <v>18</v>
      </c>
      <c r="B39" s="164" t="s">
        <v>154</v>
      </c>
      <c r="C39" s="176" t="s">
        <v>155</v>
      </c>
      <c r="D39" s="165" t="s">
        <v>101</v>
      </c>
      <c r="E39" s="166">
        <v>92.98</v>
      </c>
      <c r="F39" s="167"/>
      <c r="G39" s="168">
        <f>ROUND(E39*F39,2)</f>
        <v>0</v>
      </c>
      <c r="H39" s="153">
        <v>0</v>
      </c>
      <c r="I39" s="153">
        <f>ROUND(E39*H39,2)</f>
        <v>0</v>
      </c>
      <c r="J39" s="153">
        <v>1960</v>
      </c>
      <c r="K39" s="153">
        <f>ROUND(E39*J39,2)</f>
        <v>182240.8</v>
      </c>
      <c r="L39" s="153">
        <v>21</v>
      </c>
      <c r="M39" s="153">
        <f>G39*(1+L39/100)</f>
        <v>0</v>
      </c>
      <c r="N39" s="153">
        <v>0</v>
      </c>
      <c r="O39" s="153">
        <f>ROUND(E39*N39,2)</f>
        <v>0</v>
      </c>
      <c r="P39" s="153">
        <v>0</v>
      </c>
      <c r="Q39" s="153">
        <f>ROUND(E39*P39,2)</f>
        <v>0</v>
      </c>
      <c r="R39" s="153"/>
      <c r="S39" s="153" t="s">
        <v>111</v>
      </c>
      <c r="T39" s="153" t="s">
        <v>112</v>
      </c>
      <c r="U39" s="153">
        <v>0</v>
      </c>
      <c r="V39" s="153">
        <f>ROUND(E39*U39,2)</f>
        <v>0</v>
      </c>
      <c r="W39" s="153"/>
      <c r="X39" s="153" t="s">
        <v>103</v>
      </c>
      <c r="Y39" s="148"/>
      <c r="Z39" s="148"/>
      <c r="AA39" s="148"/>
      <c r="AB39" s="148"/>
      <c r="AC39" s="148"/>
      <c r="AD39" s="148"/>
      <c r="AE39" s="148"/>
      <c r="AF39" s="148"/>
      <c r="AG39" s="148" t="s">
        <v>104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51"/>
      <c r="B40" s="152"/>
      <c r="C40" s="177" t="s">
        <v>113</v>
      </c>
      <c r="D40" s="154"/>
      <c r="E40" s="155">
        <v>92.98</v>
      </c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48"/>
      <c r="Z40" s="148"/>
      <c r="AA40" s="148"/>
      <c r="AB40" s="148"/>
      <c r="AC40" s="148"/>
      <c r="AD40" s="148"/>
      <c r="AE40" s="148"/>
      <c r="AF40" s="148"/>
      <c r="AG40" s="148" t="s">
        <v>106</v>
      </c>
      <c r="AH40" s="148">
        <v>0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x14ac:dyDescent="0.2">
      <c r="A41" s="157" t="s">
        <v>97</v>
      </c>
      <c r="B41" s="158" t="s">
        <v>66</v>
      </c>
      <c r="C41" s="175" t="s">
        <v>67</v>
      </c>
      <c r="D41" s="159"/>
      <c r="E41" s="160"/>
      <c r="F41" s="161"/>
      <c r="G41" s="162">
        <f>SUMIF(AG42:AG43,"&lt;&gt;NOR",G42:G43)</f>
        <v>0</v>
      </c>
      <c r="H41" s="156"/>
      <c r="I41" s="156">
        <f>SUM(I42:I43)</f>
        <v>0</v>
      </c>
      <c r="J41" s="156"/>
      <c r="K41" s="156">
        <f>SUM(K42:K43)</f>
        <v>10684.8</v>
      </c>
      <c r="L41" s="156"/>
      <c r="M41" s="156">
        <f>SUM(M42:M43)</f>
        <v>0</v>
      </c>
      <c r="N41" s="156"/>
      <c r="O41" s="156">
        <f>SUM(O42:O43)</f>
        <v>0</v>
      </c>
      <c r="P41" s="156"/>
      <c r="Q41" s="156">
        <f>SUM(Q42:Q43)</f>
        <v>0.34</v>
      </c>
      <c r="R41" s="156"/>
      <c r="S41" s="156"/>
      <c r="T41" s="156"/>
      <c r="U41" s="156"/>
      <c r="V41" s="156">
        <f>SUM(V42:V43)</f>
        <v>23.4</v>
      </c>
      <c r="W41" s="156"/>
      <c r="X41" s="156"/>
      <c r="AG41" t="s">
        <v>98</v>
      </c>
    </row>
    <row r="42" spans="1:60" outlineLevel="1" x14ac:dyDescent="0.2">
      <c r="A42" s="163">
        <v>19</v>
      </c>
      <c r="B42" s="164" t="s">
        <v>156</v>
      </c>
      <c r="C42" s="176" t="s">
        <v>157</v>
      </c>
      <c r="D42" s="165" t="s">
        <v>133</v>
      </c>
      <c r="E42" s="166">
        <v>254.4</v>
      </c>
      <c r="F42" s="167"/>
      <c r="G42" s="168">
        <f>ROUND(E42*F42,2)</f>
        <v>0</v>
      </c>
      <c r="H42" s="153">
        <v>0</v>
      </c>
      <c r="I42" s="153">
        <f>ROUND(E42*H42,2)</f>
        <v>0</v>
      </c>
      <c r="J42" s="153">
        <v>42</v>
      </c>
      <c r="K42" s="153">
        <f>ROUND(E42*J42,2)</f>
        <v>10684.8</v>
      </c>
      <c r="L42" s="153">
        <v>21</v>
      </c>
      <c r="M42" s="153">
        <f>G42*(1+L42/100)</f>
        <v>0</v>
      </c>
      <c r="N42" s="153">
        <v>0</v>
      </c>
      <c r="O42" s="153">
        <f>ROUND(E42*N42,2)</f>
        <v>0</v>
      </c>
      <c r="P42" s="153">
        <v>1.3500000000000001E-3</v>
      </c>
      <c r="Q42" s="153">
        <f>ROUND(E42*P42,2)</f>
        <v>0.34</v>
      </c>
      <c r="R42" s="153"/>
      <c r="S42" s="153" t="s">
        <v>102</v>
      </c>
      <c r="T42" s="153" t="s">
        <v>112</v>
      </c>
      <c r="U42" s="153">
        <v>9.1999999999999998E-2</v>
      </c>
      <c r="V42" s="153">
        <f>ROUND(E42*U42,2)</f>
        <v>23.4</v>
      </c>
      <c r="W42" s="153"/>
      <c r="X42" s="153" t="s">
        <v>103</v>
      </c>
      <c r="Y42" s="148"/>
      <c r="Z42" s="148"/>
      <c r="AA42" s="148"/>
      <c r="AB42" s="148"/>
      <c r="AC42" s="148"/>
      <c r="AD42" s="148"/>
      <c r="AE42" s="148"/>
      <c r="AF42" s="148"/>
      <c r="AG42" s="148" t="s">
        <v>104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">
      <c r="A43" s="151"/>
      <c r="B43" s="152"/>
      <c r="C43" s="177" t="s">
        <v>158</v>
      </c>
      <c r="D43" s="154"/>
      <c r="E43" s="155">
        <v>254.4</v>
      </c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48"/>
      <c r="Z43" s="148"/>
      <c r="AA43" s="148"/>
      <c r="AB43" s="148"/>
      <c r="AC43" s="148"/>
      <c r="AD43" s="148"/>
      <c r="AE43" s="148"/>
      <c r="AF43" s="148"/>
      <c r="AG43" s="148" t="s">
        <v>106</v>
      </c>
      <c r="AH43" s="148">
        <v>0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x14ac:dyDescent="0.2">
      <c r="A44" s="157" t="s">
        <v>97</v>
      </c>
      <c r="B44" s="158" t="s">
        <v>68</v>
      </c>
      <c r="C44" s="175" t="s">
        <v>69</v>
      </c>
      <c r="D44" s="159"/>
      <c r="E44" s="160"/>
      <c r="F44" s="161"/>
      <c r="G44" s="162">
        <f>SUMIF(AG45:AG46,"&lt;&gt;NOR",G45:G46)</f>
        <v>0</v>
      </c>
      <c r="H44" s="156"/>
      <c r="I44" s="156">
        <f>SUM(I45:I46)</f>
        <v>26514.1</v>
      </c>
      <c r="J44" s="156"/>
      <c r="K44" s="156">
        <f>SUM(K45:K46)</f>
        <v>455785.9</v>
      </c>
      <c r="L44" s="156"/>
      <c r="M44" s="156">
        <f>SUM(M45:M46)</f>
        <v>0</v>
      </c>
      <c r="N44" s="156"/>
      <c r="O44" s="156">
        <f>SUM(O45:O46)</f>
        <v>0.01</v>
      </c>
      <c r="P44" s="156"/>
      <c r="Q44" s="156">
        <f>SUM(Q45:Q46)</f>
        <v>0</v>
      </c>
      <c r="R44" s="156"/>
      <c r="S44" s="156"/>
      <c r="T44" s="156"/>
      <c r="U44" s="156"/>
      <c r="V44" s="156">
        <f>SUM(V45:V46)</f>
        <v>38.58</v>
      </c>
      <c r="W44" s="156"/>
      <c r="X44" s="156"/>
      <c r="AG44" t="s">
        <v>98</v>
      </c>
    </row>
    <row r="45" spans="1:60" ht="33.75" outlineLevel="1" x14ac:dyDescent="0.2">
      <c r="A45" s="163">
        <v>20</v>
      </c>
      <c r="B45" s="164" t="s">
        <v>159</v>
      </c>
      <c r="C45" s="176" t="s">
        <v>160</v>
      </c>
      <c r="D45" s="165" t="s">
        <v>133</v>
      </c>
      <c r="E45" s="166">
        <v>137.80000000000001</v>
      </c>
      <c r="F45" s="167"/>
      <c r="G45" s="168">
        <f>ROUND(E45*F45,2)</f>
        <v>0</v>
      </c>
      <c r="H45" s="153">
        <v>192.41</v>
      </c>
      <c r="I45" s="153">
        <f>ROUND(E45*H45,2)</f>
        <v>26514.1</v>
      </c>
      <c r="J45" s="153">
        <v>3307.59</v>
      </c>
      <c r="K45" s="153">
        <f>ROUND(E45*J45,2)</f>
        <v>455785.9</v>
      </c>
      <c r="L45" s="153">
        <v>21</v>
      </c>
      <c r="M45" s="153">
        <f>G45*(1+L45/100)</f>
        <v>0</v>
      </c>
      <c r="N45" s="153">
        <v>6.0000000000000002E-5</v>
      </c>
      <c r="O45" s="153">
        <f>ROUND(E45*N45,2)</f>
        <v>0.01</v>
      </c>
      <c r="P45" s="153">
        <v>0</v>
      </c>
      <c r="Q45" s="153">
        <f>ROUND(E45*P45,2)</f>
        <v>0</v>
      </c>
      <c r="R45" s="153"/>
      <c r="S45" s="153" t="s">
        <v>102</v>
      </c>
      <c r="T45" s="153" t="s">
        <v>112</v>
      </c>
      <c r="U45" s="153">
        <v>0.28000000000000003</v>
      </c>
      <c r="V45" s="153">
        <f>ROUND(E45*U45,2)</f>
        <v>38.58</v>
      </c>
      <c r="W45" s="153"/>
      <c r="X45" s="153" t="s">
        <v>103</v>
      </c>
      <c r="Y45" s="148"/>
      <c r="Z45" s="148"/>
      <c r="AA45" s="148"/>
      <c r="AB45" s="148"/>
      <c r="AC45" s="148"/>
      <c r="AD45" s="148"/>
      <c r="AE45" s="148"/>
      <c r="AF45" s="148"/>
      <c r="AG45" s="148" t="s">
        <v>104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51"/>
      <c r="B46" s="152"/>
      <c r="C46" s="177" t="s">
        <v>134</v>
      </c>
      <c r="D46" s="154"/>
      <c r="E46" s="155">
        <v>137.80000000000001</v>
      </c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48"/>
      <c r="Z46" s="148"/>
      <c r="AA46" s="148"/>
      <c r="AB46" s="148"/>
      <c r="AC46" s="148"/>
      <c r="AD46" s="148"/>
      <c r="AE46" s="148"/>
      <c r="AF46" s="148"/>
      <c r="AG46" s="148" t="s">
        <v>106</v>
      </c>
      <c r="AH46" s="148">
        <v>0</v>
      </c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x14ac:dyDescent="0.2">
      <c r="A47" s="157" t="s">
        <v>97</v>
      </c>
      <c r="B47" s="158" t="s">
        <v>70</v>
      </c>
      <c r="C47" s="175" t="s">
        <v>29</v>
      </c>
      <c r="D47" s="159"/>
      <c r="E47" s="160"/>
      <c r="F47" s="161"/>
      <c r="G47" s="162">
        <f>SUMIF(AG48:AG49,"&lt;&gt;NOR",G48:G49)</f>
        <v>0</v>
      </c>
      <c r="H47" s="156"/>
      <c r="I47" s="156">
        <f>SUM(I48:I49)</f>
        <v>0</v>
      </c>
      <c r="J47" s="156"/>
      <c r="K47" s="156">
        <f>SUM(K48:K49)</f>
        <v>17500</v>
      </c>
      <c r="L47" s="156"/>
      <c r="M47" s="156">
        <f>SUM(M48:M49)</f>
        <v>0</v>
      </c>
      <c r="N47" s="156"/>
      <c r="O47" s="156">
        <f>SUM(O48:O49)</f>
        <v>0</v>
      </c>
      <c r="P47" s="156"/>
      <c r="Q47" s="156">
        <f>SUM(Q48:Q49)</f>
        <v>0</v>
      </c>
      <c r="R47" s="156"/>
      <c r="S47" s="156"/>
      <c r="T47" s="156"/>
      <c r="U47" s="156"/>
      <c r="V47" s="156">
        <f>SUM(V48:V49)</f>
        <v>0</v>
      </c>
      <c r="W47" s="156"/>
      <c r="X47" s="156"/>
      <c r="AG47" t="s">
        <v>98</v>
      </c>
    </row>
    <row r="48" spans="1:60" outlineLevel="1" x14ac:dyDescent="0.2">
      <c r="A48" s="169">
        <v>21</v>
      </c>
      <c r="B48" s="170" t="s">
        <v>161</v>
      </c>
      <c r="C48" s="178" t="s">
        <v>162</v>
      </c>
      <c r="D48" s="171" t="s">
        <v>163</v>
      </c>
      <c r="E48" s="172">
        <v>1</v>
      </c>
      <c r="F48" s="173"/>
      <c r="G48" s="174">
        <f>ROUND(E48*F48,2)</f>
        <v>0</v>
      </c>
      <c r="H48" s="153">
        <v>0</v>
      </c>
      <c r="I48" s="153">
        <f>ROUND(E48*H48,2)</f>
        <v>0</v>
      </c>
      <c r="J48" s="153">
        <v>7500</v>
      </c>
      <c r="K48" s="153">
        <f>ROUND(E48*J48,2)</f>
        <v>7500</v>
      </c>
      <c r="L48" s="153">
        <v>21</v>
      </c>
      <c r="M48" s="153">
        <f>G48*(1+L48/100)</f>
        <v>0</v>
      </c>
      <c r="N48" s="153">
        <v>0</v>
      </c>
      <c r="O48" s="153">
        <f>ROUND(E48*N48,2)</f>
        <v>0</v>
      </c>
      <c r="P48" s="153">
        <v>0</v>
      </c>
      <c r="Q48" s="153">
        <f>ROUND(E48*P48,2)</f>
        <v>0</v>
      </c>
      <c r="R48" s="153"/>
      <c r="S48" s="153" t="s">
        <v>102</v>
      </c>
      <c r="T48" s="153" t="s">
        <v>112</v>
      </c>
      <c r="U48" s="153">
        <v>0</v>
      </c>
      <c r="V48" s="153">
        <f>ROUND(E48*U48,2)</f>
        <v>0</v>
      </c>
      <c r="W48" s="153"/>
      <c r="X48" s="153" t="s">
        <v>164</v>
      </c>
      <c r="Y48" s="148"/>
      <c r="Z48" s="148"/>
      <c r="AA48" s="148"/>
      <c r="AB48" s="148"/>
      <c r="AC48" s="148"/>
      <c r="AD48" s="148"/>
      <c r="AE48" s="148"/>
      <c r="AF48" s="148"/>
      <c r="AG48" s="148" t="s">
        <v>165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69">
        <v>22</v>
      </c>
      <c r="B49" s="170" t="s">
        <v>166</v>
      </c>
      <c r="C49" s="178" t="s">
        <v>167</v>
      </c>
      <c r="D49" s="171" t="s">
        <v>163</v>
      </c>
      <c r="E49" s="172">
        <v>1</v>
      </c>
      <c r="F49" s="173"/>
      <c r="G49" s="174">
        <f>ROUND(E49*F49,2)</f>
        <v>0</v>
      </c>
      <c r="H49" s="153">
        <v>0</v>
      </c>
      <c r="I49" s="153">
        <f>ROUND(E49*H49,2)</f>
        <v>0</v>
      </c>
      <c r="J49" s="153">
        <v>10000</v>
      </c>
      <c r="K49" s="153">
        <f>ROUND(E49*J49,2)</f>
        <v>10000</v>
      </c>
      <c r="L49" s="153">
        <v>21</v>
      </c>
      <c r="M49" s="153">
        <f>G49*(1+L49/100)</f>
        <v>0</v>
      </c>
      <c r="N49" s="153">
        <v>0</v>
      </c>
      <c r="O49" s="153">
        <f>ROUND(E49*N49,2)</f>
        <v>0</v>
      </c>
      <c r="P49" s="153">
        <v>0</v>
      </c>
      <c r="Q49" s="153">
        <f>ROUND(E49*P49,2)</f>
        <v>0</v>
      </c>
      <c r="R49" s="153"/>
      <c r="S49" s="153" t="s">
        <v>102</v>
      </c>
      <c r="T49" s="153" t="s">
        <v>112</v>
      </c>
      <c r="U49" s="153">
        <v>0</v>
      </c>
      <c r="V49" s="153">
        <f>ROUND(E49*U49,2)</f>
        <v>0</v>
      </c>
      <c r="W49" s="153"/>
      <c r="X49" s="153" t="s">
        <v>164</v>
      </c>
      <c r="Y49" s="148"/>
      <c r="Z49" s="148"/>
      <c r="AA49" s="148"/>
      <c r="AB49" s="148"/>
      <c r="AC49" s="148"/>
      <c r="AD49" s="148"/>
      <c r="AE49" s="148"/>
      <c r="AF49" s="148"/>
      <c r="AG49" s="148" t="s">
        <v>165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x14ac:dyDescent="0.2">
      <c r="A50" s="157" t="s">
        <v>97</v>
      </c>
      <c r="B50" s="158" t="s">
        <v>71</v>
      </c>
      <c r="C50" s="175" t="s">
        <v>30</v>
      </c>
      <c r="D50" s="159"/>
      <c r="E50" s="160"/>
      <c r="F50" s="161"/>
      <c r="G50" s="162">
        <f>SUMIF(AG51:AG51,"&lt;&gt;NOR",G51:G51)</f>
        <v>0</v>
      </c>
      <c r="H50" s="156"/>
      <c r="I50" s="156">
        <f>SUM(I51:I51)</f>
        <v>0</v>
      </c>
      <c r="J50" s="156"/>
      <c r="K50" s="156">
        <f>SUM(K51:K51)</f>
        <v>12000</v>
      </c>
      <c r="L50" s="156"/>
      <c r="M50" s="156">
        <f>SUM(M51:M51)</f>
        <v>0</v>
      </c>
      <c r="N50" s="156"/>
      <c r="O50" s="156">
        <f>SUM(O51:O51)</f>
        <v>0</v>
      </c>
      <c r="P50" s="156"/>
      <c r="Q50" s="156">
        <f>SUM(Q51:Q51)</f>
        <v>0</v>
      </c>
      <c r="R50" s="156"/>
      <c r="S50" s="156"/>
      <c r="T50" s="156"/>
      <c r="U50" s="156"/>
      <c r="V50" s="156">
        <f>SUM(V51:V51)</f>
        <v>0</v>
      </c>
      <c r="W50" s="156"/>
      <c r="X50" s="156"/>
      <c r="AG50" t="s">
        <v>98</v>
      </c>
    </row>
    <row r="51" spans="1:60" outlineLevel="1" x14ac:dyDescent="0.2">
      <c r="A51" s="163">
        <v>23</v>
      </c>
      <c r="B51" s="164" t="s">
        <v>168</v>
      </c>
      <c r="C51" s="176" t="s">
        <v>169</v>
      </c>
      <c r="D51" s="165" t="s">
        <v>163</v>
      </c>
      <c r="E51" s="166">
        <v>1</v>
      </c>
      <c r="F51" s="167"/>
      <c r="G51" s="168">
        <f>ROUND(E51*F51,2)</f>
        <v>0</v>
      </c>
      <c r="H51" s="153">
        <v>0</v>
      </c>
      <c r="I51" s="153">
        <f>ROUND(E51*H51,2)</f>
        <v>0</v>
      </c>
      <c r="J51" s="153">
        <v>12000</v>
      </c>
      <c r="K51" s="153">
        <f>ROUND(E51*J51,2)</f>
        <v>12000</v>
      </c>
      <c r="L51" s="153">
        <v>21</v>
      </c>
      <c r="M51" s="153">
        <f>G51*(1+L51/100)</f>
        <v>0</v>
      </c>
      <c r="N51" s="153">
        <v>0</v>
      </c>
      <c r="O51" s="153">
        <f>ROUND(E51*N51,2)</f>
        <v>0</v>
      </c>
      <c r="P51" s="153">
        <v>0</v>
      </c>
      <c r="Q51" s="153">
        <f>ROUND(E51*P51,2)</f>
        <v>0</v>
      </c>
      <c r="R51" s="153"/>
      <c r="S51" s="153" t="s">
        <v>102</v>
      </c>
      <c r="T51" s="153" t="s">
        <v>112</v>
      </c>
      <c r="U51" s="153">
        <v>0</v>
      </c>
      <c r="V51" s="153">
        <f>ROUND(E51*U51,2)</f>
        <v>0</v>
      </c>
      <c r="W51" s="153"/>
      <c r="X51" s="153" t="s">
        <v>164</v>
      </c>
      <c r="Y51" s="148"/>
      <c r="Z51" s="148"/>
      <c r="AA51" s="148"/>
      <c r="AB51" s="148"/>
      <c r="AC51" s="148"/>
      <c r="AD51" s="148"/>
      <c r="AE51" s="148"/>
      <c r="AF51" s="148"/>
      <c r="AG51" s="148" t="s">
        <v>165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x14ac:dyDescent="0.2">
      <c r="A52" s="3"/>
      <c r="B52" s="4"/>
      <c r="C52" s="179"/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AE52">
        <v>15</v>
      </c>
      <c r="AF52">
        <v>21</v>
      </c>
      <c r="AG52" t="s">
        <v>84</v>
      </c>
    </row>
    <row r="53" spans="1:60" x14ac:dyDescent="0.2">
      <c r="C53" s="180"/>
      <c r="D53" s="10"/>
      <c r="AG53" t="s">
        <v>170</v>
      </c>
    </row>
    <row r="54" spans="1:60" x14ac:dyDescent="0.2">
      <c r="D54" s="10"/>
    </row>
    <row r="55" spans="1:60" x14ac:dyDescent="0.2">
      <c r="D55" s="10"/>
    </row>
    <row r="56" spans="1:60" x14ac:dyDescent="0.2">
      <c r="D56" s="10"/>
    </row>
    <row r="57" spans="1:60" x14ac:dyDescent="0.2">
      <c r="D57" s="10"/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2019085 2019085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'2019085 2019085 Pol'!Názvy_tisku</vt:lpstr>
      <vt:lpstr>oadresa</vt:lpstr>
      <vt:lpstr>Stavba!Objednatel</vt:lpstr>
      <vt:lpstr>Stavba!Objekt</vt:lpstr>
      <vt:lpstr>'2019085 2019085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Boštík</dc:creator>
  <cp:lastModifiedBy>Kubes Pavel, Mesto Litomysl</cp:lastModifiedBy>
  <cp:lastPrinted>2019-10-23T10:49:26Z</cp:lastPrinted>
  <dcterms:created xsi:type="dcterms:W3CDTF">2009-04-08T07:15:50Z</dcterms:created>
  <dcterms:modified xsi:type="dcterms:W3CDTF">2020-01-28T10:15:25Z</dcterms:modified>
</cp:coreProperties>
</file>